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viagen\OneDrive\Documentos\Produccion\09 Registros de Producción\programacion semanal de alimento\2023\Modulo 2 Lote M614-F613\"/>
    </mc:Choice>
  </mc:AlternateContent>
  <bookViews>
    <workbookView xWindow="-120" yWindow="-120" windowWidth="29040" windowHeight="15720" firstSheet="1" activeTab="2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Hoja1" sheetId="9" state="hidden" r:id="rId8"/>
    <sheet name="Mortalidad" sheetId="10" state="hidden" r:id="rId9"/>
  </sheets>
  <definedNames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J48" i="6" s="1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P66" i="6" s="1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L342" i="6" s="1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N192" i="6" s="1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F192" i="6" s="1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J264" i="6" s="1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2" i="6"/>
  <c r="DB342" i="6"/>
  <c r="DN342" i="6"/>
  <c r="DZ342" i="6"/>
  <c r="EL342" i="6"/>
  <c r="EX342" i="6"/>
  <c r="FJ342" i="6"/>
  <c r="FV342" i="6"/>
  <c r="GH342" i="6"/>
  <c r="GT342" i="6"/>
  <c r="HF342" i="6"/>
  <c r="CP343" i="6"/>
  <c r="DB343" i="6"/>
  <c r="DN343" i="6"/>
  <c r="DZ343" i="6"/>
  <c r="EL343" i="6"/>
  <c r="EX343" i="6"/>
  <c r="FJ343" i="6"/>
  <c r="FV343" i="6"/>
  <c r="GH343" i="6"/>
  <c r="GT343" i="6"/>
  <c r="HF343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N345" i="6" s="1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F345" i="6" s="1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DZ66" i="6" l="1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IX342" i="1" s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EG109" i="6" l="1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N352" i="1" s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3" i="1"/>
  <c r="KK343" i="1"/>
  <c r="KI343" i="1"/>
  <c r="KP342" i="1"/>
  <c r="KK342" i="1"/>
  <c r="KI342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N290" i="1" s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N250" i="1" s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N188" i="1" s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N182" i="1" s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N168" i="1" s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EJ131" i="6" l="1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3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42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3" i="1"/>
  <c r="JH342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3" i="1"/>
  <c r="JM342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3" i="1"/>
  <c r="JG342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Q353" i="1" s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3" i="1"/>
  <c r="JK343" i="1"/>
  <c r="JQ343" i="1" s="1"/>
  <c r="JS342" i="1"/>
  <c r="JK342" i="1"/>
  <c r="JQ342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EG152" i="6" l="1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343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342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EJ154" i="6" l="1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EG340" i="6" l="1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I342" i="6"/>
  <c r="DL341" i="6"/>
  <c r="IW240" i="1"/>
  <c r="IZ239" i="1"/>
  <c r="IN192" i="1"/>
  <c r="IK194" i="1"/>
  <c r="IN191" i="1"/>
  <c r="EG341" i="6" l="1"/>
  <c r="EJ340" i="6"/>
  <c r="HA341" i="6"/>
  <c r="HD340" i="6"/>
  <c r="FE341" i="6"/>
  <c r="FH340" i="6"/>
  <c r="EV339" i="6"/>
  <c r="ES340" i="6"/>
  <c r="GR339" i="6"/>
  <c r="GO340" i="6"/>
  <c r="CZ339" i="6"/>
  <c r="CW340" i="6"/>
  <c r="DL342" i="6"/>
  <c r="DI343" i="6"/>
  <c r="DX339" i="6"/>
  <c r="DU340" i="6"/>
  <c r="FT339" i="6"/>
  <c r="FQ340" i="6"/>
  <c r="GF340" i="6"/>
  <c r="GC341" i="6"/>
  <c r="CN340" i="6"/>
  <c r="CK341" i="6"/>
  <c r="IW241" i="1"/>
  <c r="IZ240" i="1"/>
  <c r="IK195" i="1"/>
  <c r="IN194" i="1"/>
  <c r="EJ341" i="6" l="1"/>
  <c r="EG342" i="6"/>
  <c r="FH341" i="6"/>
  <c r="FE342" i="6"/>
  <c r="HD341" i="6"/>
  <c r="HA342" i="6"/>
  <c r="DI344" i="6"/>
  <c r="DL343" i="6"/>
  <c r="GO341" i="6"/>
  <c r="GR340" i="6"/>
  <c r="CW341" i="6"/>
  <c r="CZ340" i="6"/>
  <c r="FQ341" i="6"/>
  <c r="FT340" i="6"/>
  <c r="CK342" i="6"/>
  <c r="CN341" i="6"/>
  <c r="GC342" i="6"/>
  <c r="GF341" i="6"/>
  <c r="DU341" i="6"/>
  <c r="DX340" i="6"/>
  <c r="ES341" i="6"/>
  <c r="EV340" i="6"/>
  <c r="IW242" i="1"/>
  <c r="IZ241" i="1"/>
  <c r="IK196" i="1"/>
  <c r="IN195" i="1"/>
  <c r="EJ342" i="6" l="1"/>
  <c r="EG343" i="6"/>
  <c r="FE343" i="6"/>
  <c r="FH342" i="6"/>
  <c r="HD342" i="6"/>
  <c r="HA343" i="6"/>
  <c r="DX341" i="6"/>
  <c r="DU342" i="6"/>
  <c r="GR341" i="6"/>
  <c r="GO342" i="6"/>
  <c r="GF342" i="6"/>
  <c r="GC343" i="6"/>
  <c r="CZ341" i="6"/>
  <c r="CW342" i="6"/>
  <c r="CN342" i="6"/>
  <c r="CK343" i="6"/>
  <c r="EV341" i="6"/>
  <c r="ES342" i="6"/>
  <c r="FT341" i="6"/>
  <c r="FQ342" i="6"/>
  <c r="DL344" i="6"/>
  <c r="DI347" i="6"/>
  <c r="DL345" i="6"/>
  <c r="IW243" i="1"/>
  <c r="IZ242" i="1"/>
  <c r="IK197" i="1"/>
  <c r="IN196" i="1"/>
  <c r="EG344" i="6" l="1"/>
  <c r="EJ343" i="6"/>
  <c r="HA344" i="6"/>
  <c r="HD343" i="6"/>
  <c r="FE344" i="6"/>
  <c r="FH343" i="6"/>
  <c r="GC344" i="6"/>
  <c r="GF343" i="6"/>
  <c r="GO343" i="6"/>
  <c r="GR342" i="6"/>
  <c r="FQ343" i="6"/>
  <c r="FT342" i="6"/>
  <c r="DI348" i="6"/>
  <c r="DL347" i="6"/>
  <c r="CW343" i="6"/>
  <c r="CZ342" i="6"/>
  <c r="DU343" i="6"/>
  <c r="DX342" i="6"/>
  <c r="ES343" i="6"/>
  <c r="EV342" i="6"/>
  <c r="CK344" i="6"/>
  <c r="CN343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X343" i="6"/>
  <c r="DU344" i="6"/>
  <c r="GR343" i="6"/>
  <c r="GO344" i="6"/>
  <c r="CZ343" i="6"/>
  <c r="CW344" i="6"/>
  <c r="EV343" i="6"/>
  <c r="ES344" i="6"/>
  <c r="FT343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W342" i="1" l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IW343" i="1" l="1"/>
  <c r="IZ342" i="1"/>
  <c r="FR155" i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Z343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8" i="1" l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HZ307" i="1"/>
  <c r="FR235" i="1"/>
  <c r="IW347" i="1"/>
  <c r="IZ344" i="1"/>
  <c r="IZ345" i="1"/>
  <c r="IK299" i="1"/>
  <c r="IN298" i="1"/>
  <c r="HY15" i="1"/>
  <c r="IB14" i="1"/>
  <c r="FT10" i="1"/>
  <c r="FQ11" i="1"/>
  <c r="HO361" i="6"/>
  <c r="FR236" i="1" l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3" i="6"/>
  <c r="HO343" i="6"/>
  <c r="HU343" i="6" s="1"/>
  <c r="HL343" i="6"/>
  <c r="HK343" i="6"/>
  <c r="CD343" i="6"/>
  <c r="BR343" i="6"/>
  <c r="HQ342" i="6"/>
  <c r="HO342" i="6"/>
  <c r="HU342" i="6" s="1"/>
  <c r="HL342" i="6"/>
  <c r="HK342" i="6"/>
  <c r="CD342" i="6"/>
  <c r="BR342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FR245" i="1" l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I35" i="1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K26" i="11"/>
  <c r="HF210" i="1"/>
  <c r="EL156" i="1"/>
  <c r="AT156" i="1"/>
  <c r="DN138" i="1"/>
  <c r="I12" i="11"/>
  <c r="GH192" i="1"/>
  <c r="CD192" i="1"/>
  <c r="BR30" i="6"/>
  <c r="K12" i="11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K16" i="11"/>
  <c r="AH192" i="1"/>
  <c r="I27" i="1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E12" i="11"/>
  <c r="J129" i="1"/>
  <c r="T7" i="12"/>
  <c r="HF219" i="1"/>
  <c r="FJ264" i="1"/>
  <c r="DN264" i="1"/>
  <c r="BF255" i="1"/>
  <c r="I17" i="11"/>
  <c r="P4" i="11"/>
  <c r="K2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G28" i="11"/>
  <c r="HF201" i="1"/>
  <c r="EX201" i="1"/>
  <c r="BF201" i="1"/>
  <c r="J201" i="1"/>
  <c r="CP192" i="1"/>
  <c r="GH183" i="1"/>
  <c r="K21" i="11"/>
  <c r="GH156" i="1"/>
  <c r="DZ156" i="1"/>
  <c r="J138" i="1"/>
  <c r="GT120" i="1"/>
  <c r="EL120" i="1"/>
  <c r="AT120" i="1"/>
  <c r="K15" i="11"/>
  <c r="G255" i="10"/>
  <c r="BR246" i="1"/>
  <c r="HR192" i="1"/>
  <c r="BR192" i="1"/>
  <c r="I21" i="1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I42" i="11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G32" i="11"/>
  <c r="T13" i="11"/>
  <c r="I165" i="10"/>
  <c r="HR102" i="1"/>
  <c r="G12" i="11"/>
  <c r="I19" i="11"/>
  <c r="G17" i="1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I38" i="11"/>
  <c r="AH309" i="1"/>
  <c r="DZ300" i="1"/>
  <c r="GH300" i="1"/>
  <c r="CD300" i="1"/>
  <c r="V300" i="1"/>
  <c r="G18" i="11"/>
  <c r="K17" i="11"/>
  <c r="G15" i="11"/>
  <c r="E15" i="11"/>
  <c r="I15" i="1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I30" i="11"/>
  <c r="AR6" i="6"/>
  <c r="DN21" i="1"/>
  <c r="EL93" i="1"/>
  <c r="V57" i="6"/>
  <c r="BF39" i="6"/>
  <c r="J39" i="6"/>
  <c r="AT336" i="1"/>
  <c r="BD11" i="6"/>
  <c r="HU312" i="6"/>
  <c r="AH12" i="6"/>
  <c r="BD12" i="6"/>
  <c r="G21" i="11"/>
  <c r="HR92" i="6"/>
  <c r="E17" i="11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K31" i="11"/>
  <c r="DB246" i="1"/>
  <c r="BD7" i="6"/>
  <c r="HR306" i="6"/>
  <c r="HR29" i="6"/>
  <c r="GH327" i="1"/>
  <c r="CD327" i="1"/>
  <c r="HF309" i="1"/>
  <c r="CP300" i="1"/>
  <c r="FJ246" i="1"/>
  <c r="G22" i="11"/>
  <c r="E19" i="11"/>
  <c r="G19" i="11"/>
  <c r="HU291" i="6"/>
  <c r="HR286" i="6"/>
  <c r="HF291" i="1"/>
  <c r="EX291" i="1"/>
  <c r="DB291" i="1"/>
  <c r="BF291" i="1"/>
  <c r="AH291" i="1"/>
  <c r="J291" i="1"/>
  <c r="EL84" i="1"/>
  <c r="E327" i="10"/>
  <c r="J8" i="12"/>
  <c r="K40" i="11"/>
  <c r="J237" i="1"/>
  <c r="G25" i="1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E23" i="11"/>
  <c r="K22" i="11"/>
  <c r="K19" i="11"/>
  <c r="K18" i="1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K35" i="11"/>
  <c r="V291" i="1"/>
  <c r="EX282" i="1"/>
  <c r="BF282" i="1"/>
  <c r="J282" i="1"/>
  <c r="T19" i="11"/>
  <c r="BF138" i="6"/>
  <c r="J120" i="6"/>
  <c r="J48" i="6"/>
  <c r="G20" i="11"/>
  <c r="I18" i="11"/>
  <c r="G33" i="11"/>
  <c r="AT228" i="1"/>
  <c r="HR9" i="6"/>
  <c r="HR37" i="6"/>
  <c r="BR48" i="6"/>
  <c r="HR189" i="6"/>
  <c r="HR311" i="6"/>
  <c r="CD318" i="6"/>
  <c r="HR331" i="6"/>
  <c r="E18" i="11"/>
  <c r="GT156" i="1"/>
  <c r="HR83" i="6"/>
  <c r="CD84" i="6"/>
  <c r="BF66" i="1"/>
  <c r="CP282" i="1"/>
  <c r="HQ111" i="6"/>
  <c r="P5" i="11"/>
  <c r="E21" i="11"/>
  <c r="CD21" i="6"/>
  <c r="HR282" i="1"/>
  <c r="DN282" i="1"/>
  <c r="HR277" i="6"/>
  <c r="BR282" i="1"/>
  <c r="HF282" i="1"/>
  <c r="FJ282" i="1"/>
  <c r="DB282" i="1"/>
  <c r="V282" i="1"/>
  <c r="I34" i="1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I25" i="11"/>
  <c r="DI6" i="1"/>
  <c r="DL6" i="1" s="1"/>
  <c r="HR258" i="6"/>
  <c r="HR278" i="6"/>
  <c r="BR21" i="6"/>
  <c r="T39" i="11"/>
  <c r="HR108" i="6"/>
  <c r="AT111" i="6"/>
  <c r="I37" i="11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E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I13" i="1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3" i="6"/>
  <c r="HR349" i="6"/>
  <c r="AH336" i="6"/>
  <c r="BF300" i="6"/>
  <c r="BF273" i="6"/>
  <c r="HQ273" i="6"/>
  <c r="HL147" i="6"/>
  <c r="T10" i="11"/>
  <c r="G40" i="11"/>
  <c r="E40" i="11"/>
  <c r="GH264" i="1"/>
  <c r="CD264" i="1"/>
  <c r="AH264" i="1"/>
  <c r="G31" i="11"/>
  <c r="E30" i="1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K7" i="11"/>
  <c r="I10" i="11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G26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G29" i="11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G13" i="11"/>
  <c r="K14" i="11"/>
  <c r="I14" i="1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E24" i="11"/>
  <c r="E16" i="11"/>
  <c r="HL84" i="6"/>
  <c r="HK255" i="6"/>
  <c r="HR259" i="6"/>
  <c r="HR298" i="6"/>
  <c r="HR307" i="6"/>
  <c r="HR313" i="6"/>
  <c r="HR320" i="6"/>
  <c r="HR335" i="6"/>
  <c r="AT354" i="6"/>
  <c r="V318" i="6"/>
  <c r="AT129" i="6"/>
  <c r="I28" i="11"/>
  <c r="K309" i="10"/>
  <c r="CD228" i="1"/>
  <c r="AH228" i="1"/>
  <c r="K28" i="11"/>
  <c r="DZ228" i="1"/>
  <c r="V228" i="1"/>
  <c r="BR228" i="1"/>
  <c r="E28" i="1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G27" i="11"/>
  <c r="G16" i="11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342" i="6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E27" i="11"/>
  <c r="V219" i="1"/>
  <c r="K27" i="11"/>
  <c r="AT219" i="6"/>
  <c r="HR212" i="6"/>
  <c r="J219" i="6"/>
  <c r="HF264" i="1"/>
  <c r="I16" i="1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I24" i="1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E7" i="1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I4" i="11"/>
  <c r="V129" i="1"/>
  <c r="CP219" i="1"/>
  <c r="G24" i="11"/>
  <c r="AT147" i="1"/>
  <c r="HR236" i="6"/>
  <c r="G9" i="11"/>
  <c r="CK6" i="1"/>
  <c r="FJ12" i="1"/>
  <c r="I9" i="1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E8" i="11"/>
  <c r="K8" i="11"/>
  <c r="K9" i="11"/>
  <c r="I11" i="1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K41" i="11"/>
  <c r="G38" i="11"/>
  <c r="HR309" i="1"/>
  <c r="DN309" i="1"/>
  <c r="K37" i="11"/>
  <c r="V309" i="1"/>
  <c r="HF300" i="1"/>
  <c r="DB300" i="1"/>
  <c r="BF300" i="1"/>
  <c r="GT291" i="1"/>
  <c r="EL291" i="1"/>
  <c r="CP291" i="1"/>
  <c r="GH282" i="1"/>
  <c r="DZ282" i="1"/>
  <c r="E34" i="11"/>
  <c r="HR273" i="1"/>
  <c r="FJ273" i="1"/>
  <c r="DN273" i="1"/>
  <c r="I33" i="1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I29" i="11"/>
  <c r="BR237" i="1"/>
  <c r="K29" i="1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KD5" i="1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I5" i="11"/>
  <c r="G5" i="1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K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E36" i="11"/>
  <c r="GH291" i="1"/>
  <c r="DZ291" i="1"/>
  <c r="CD291" i="1"/>
  <c r="FJ210" i="1"/>
  <c r="DN210" i="1"/>
  <c r="E26" i="1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G34" i="11"/>
  <c r="E32" i="11"/>
  <c r="E31" i="11"/>
  <c r="K30" i="1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I39" i="11"/>
  <c r="K36" i="11"/>
  <c r="K32" i="11"/>
  <c r="I31" i="11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I26" i="11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E4" i="11"/>
  <c r="DB75" i="1"/>
  <c r="HQ282" i="6"/>
  <c r="HO282" i="6"/>
  <c r="HR299" i="6"/>
  <c r="P40" i="11"/>
  <c r="CD219" i="6"/>
  <c r="HQ219" i="6"/>
  <c r="E5" i="11"/>
  <c r="HR21" i="1"/>
  <c r="FJ21" i="1"/>
  <c r="BR21" i="1"/>
  <c r="I7" i="11"/>
  <c r="E13" i="1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K4" i="11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E41" i="11"/>
  <c r="E37" i="11"/>
  <c r="J300" i="1"/>
  <c r="AT291" i="1"/>
  <c r="E35" i="11"/>
  <c r="K34" i="11"/>
  <c r="J264" i="1"/>
  <c r="H5" i="10"/>
  <c r="K6" i="11"/>
  <c r="G7" i="11"/>
  <c r="E9" i="11"/>
  <c r="E10" i="11"/>
  <c r="K10" i="11"/>
  <c r="G11" i="11"/>
  <c r="K13" i="11"/>
  <c r="G14" i="11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K42" i="11"/>
  <c r="I41" i="11"/>
  <c r="K39" i="11"/>
  <c r="G39" i="11"/>
  <c r="K38" i="11"/>
  <c r="G37" i="11"/>
  <c r="G36" i="11"/>
  <c r="G35" i="11"/>
  <c r="BR57" i="6"/>
  <c r="BF345" i="6"/>
  <c r="E29" i="11"/>
  <c r="G23" i="11"/>
  <c r="CD264" i="6"/>
  <c r="T42" i="11"/>
  <c r="P42" i="11"/>
  <c r="BF336" i="6"/>
  <c r="T40" i="11"/>
  <c r="G42" i="11"/>
  <c r="G41" i="11"/>
  <c r="I40" i="11"/>
  <c r="E39" i="11"/>
  <c r="HK291" i="6"/>
  <c r="HR239" i="6"/>
  <c r="HR241" i="6"/>
  <c r="HR243" i="6"/>
  <c r="HR245" i="6"/>
  <c r="AH354" i="6"/>
  <c r="T41" i="11"/>
  <c r="P41" i="11"/>
  <c r="G30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I36" i="11"/>
  <c r="I32" i="11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I23" i="11"/>
  <c r="K23" i="11"/>
  <c r="E22" i="11"/>
  <c r="BF174" i="1"/>
  <c r="I22" i="11"/>
  <c r="J174" i="1"/>
  <c r="HR165" i="1"/>
  <c r="DN165" i="1"/>
  <c r="I20" i="11"/>
  <c r="K20" i="1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G6" i="11"/>
  <c r="E6" i="11"/>
  <c r="I8" i="11"/>
  <c r="G10" i="11"/>
  <c r="E11" i="11"/>
  <c r="AT75" i="1"/>
  <c r="E14" i="11"/>
  <c r="AH30" i="1"/>
  <c r="CD30" i="1"/>
  <c r="CP39" i="1"/>
  <c r="I6" i="11"/>
  <c r="K11" i="11"/>
  <c r="BR57" i="1"/>
  <c r="AT102" i="1"/>
  <c r="G8" i="11"/>
  <c r="JN7" i="1"/>
  <c r="JN9" i="1"/>
  <c r="HM5" i="6"/>
  <c r="HP5" i="6" s="1"/>
  <c r="AO14" i="6"/>
  <c r="U4" i="1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E38" i="11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K33" i="11"/>
  <c r="HU78" i="6"/>
  <c r="HR78" i="6"/>
  <c r="HR82" i="6"/>
  <c r="HR5" i="6"/>
  <c r="V165" i="1"/>
  <c r="E20" i="11"/>
  <c r="AH129" i="1"/>
  <c r="E49" i="12"/>
  <c r="F48" i="12"/>
  <c r="I201" i="10"/>
  <c r="E8" i="12"/>
  <c r="HR69" i="6"/>
  <c r="HK84" i="6"/>
  <c r="HO84" i="6"/>
  <c r="HU97" i="6"/>
  <c r="K25" i="11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E42" i="11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G4" i="1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E25" i="11"/>
  <c r="FJ201" i="1"/>
  <c r="E201" i="10"/>
  <c r="HR195" i="6"/>
  <c r="HQ201" i="6"/>
  <c r="GH201" i="1"/>
  <c r="BR201" i="1"/>
  <c r="V201" i="1"/>
  <c r="J201" i="6"/>
  <c r="HO201" i="6"/>
  <c r="HU300" i="6" l="1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AD342" i="6" s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HN303" i="1" l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BY10" i="6"/>
  <c r="CB9" i="6"/>
  <c r="BA18" i="6"/>
  <c r="AC14" i="1"/>
  <c r="AF14" i="1" s="1"/>
  <c r="AD9" i="1"/>
  <c r="JJ9" i="1" s="1"/>
  <c r="HY28" i="1"/>
  <c r="IB27" i="1"/>
  <c r="FQ26" i="1"/>
  <c r="CK9" i="1"/>
  <c r="AD360" i="6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DV307" i="1" l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R308" i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307" i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GP308" i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GP307" i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N308" i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N307" i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HB308" i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07" i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BA14" i="1" s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B308" i="1" l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307" i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H11" i="1" s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CB10" i="1"/>
  <c r="BY11" i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L4" i="11" s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A15" i="1"/>
  <c r="BD14" i="1"/>
  <c r="BN81" i="6"/>
  <c r="FH11" i="1"/>
  <c r="FE14" i="1"/>
  <c r="FH12" i="1"/>
  <c r="CW14" i="1"/>
  <c r="CZ12" i="1"/>
  <c r="CZ11" i="1"/>
  <c r="L13" i="12"/>
  <c r="K14" i="12"/>
  <c r="DJ204" i="1"/>
  <c r="GD239" i="1" l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F4" i="11"/>
  <c r="HY33" i="1"/>
  <c r="IB32" i="1"/>
  <c r="FT28" i="1"/>
  <c r="FQ29" i="1"/>
  <c r="AD365" i="6"/>
  <c r="H4" i="11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D13" i="12"/>
  <c r="C14" i="12"/>
  <c r="J29" i="12"/>
  <c r="I30" i="12"/>
  <c r="F29" i="12"/>
  <c r="E30" i="12"/>
  <c r="BM15" i="1"/>
  <c r="BP14" i="1"/>
  <c r="GO14" i="1"/>
  <c r="GR11" i="1"/>
  <c r="GR12" i="1"/>
  <c r="W4" i="11"/>
  <c r="BM14" i="6"/>
  <c r="BP11" i="6"/>
  <c r="BP12" i="6"/>
  <c r="K30" i="12"/>
  <c r="L29" i="12"/>
  <c r="S4" i="1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J4" i="1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U5" i="1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J5" i="11" s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F5" i="1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H5" i="11"/>
  <c r="F20" i="10"/>
  <c r="R36" i="12"/>
  <c r="R37" i="12"/>
  <c r="E23" i="6"/>
  <c r="E24" i="6" s="1"/>
  <c r="H21" i="6"/>
  <c r="Q5" i="11"/>
  <c r="AC27" i="1"/>
  <c r="AF26" i="1"/>
  <c r="AF23" i="6"/>
  <c r="BY23" i="1"/>
  <c r="CB21" i="1"/>
  <c r="BP21" i="6"/>
  <c r="W5" i="11"/>
  <c r="BM23" i="6"/>
  <c r="BM24" i="6" s="1"/>
  <c r="BP24" i="6" s="1"/>
  <c r="GO23" i="1"/>
  <c r="GR21" i="1"/>
  <c r="C19" i="10"/>
  <c r="BP23" i="1"/>
  <c r="F37" i="12"/>
  <c r="F36" i="12"/>
  <c r="S5" i="11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L5" i="1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U6" i="11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J6" i="11" s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F6" i="11"/>
  <c r="H29" i="10"/>
  <c r="HD30" i="1"/>
  <c r="HA32" i="1"/>
  <c r="D32" i="10" s="1"/>
  <c r="HD29" i="1"/>
  <c r="H30" i="6"/>
  <c r="E32" i="6"/>
  <c r="H29" i="6"/>
  <c r="Q6" i="11"/>
  <c r="AC33" i="6"/>
  <c r="AF32" i="6"/>
  <c r="AF35" i="1"/>
  <c r="AC36" i="1"/>
  <c r="BP30" i="6"/>
  <c r="BP29" i="6"/>
  <c r="W6" i="11"/>
  <c r="BM32" i="6"/>
  <c r="H6" i="11"/>
  <c r="F29" i="10"/>
  <c r="CB29" i="1"/>
  <c r="BY32" i="1"/>
  <c r="CB30" i="1"/>
  <c r="BP32" i="1"/>
  <c r="BM33" i="1"/>
  <c r="GR29" i="1"/>
  <c r="GR30" i="1"/>
  <c r="GO32" i="1"/>
  <c r="S6" i="11"/>
  <c r="T30" i="6"/>
  <c r="T29" i="6"/>
  <c r="Q32" i="6"/>
  <c r="HP30" i="1"/>
  <c r="HM32" i="1"/>
  <c r="HP29" i="1"/>
  <c r="L6" i="1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U7" i="11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GD262" i="1" l="1"/>
  <c r="FR278" i="1"/>
  <c r="JV36" i="1"/>
  <c r="KB245" i="1"/>
  <c r="KC236" i="1"/>
  <c r="KG227" i="1"/>
  <c r="KF236" i="1"/>
  <c r="KE227" i="1"/>
  <c r="KD236" i="1"/>
  <c r="JX36" i="1"/>
  <c r="JI36" i="1"/>
  <c r="IN341" i="1"/>
  <c r="IK342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IK343" i="1"/>
  <c r="IN342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L7" i="11" s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J41" i="1"/>
  <c r="KJ48" i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N343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F7" i="11"/>
  <c r="HD38" i="1"/>
  <c r="HA41" i="1"/>
  <c r="D41" i="10" s="1"/>
  <c r="HD39" i="1"/>
  <c r="AC42" i="6"/>
  <c r="AC45" i="1"/>
  <c r="AF44" i="1"/>
  <c r="H39" i="6"/>
  <c r="E41" i="6"/>
  <c r="H38" i="6"/>
  <c r="Q7" i="11"/>
  <c r="H38" i="10"/>
  <c r="BM42" i="1"/>
  <c r="BP41" i="1"/>
  <c r="GR38" i="1"/>
  <c r="GR39" i="1"/>
  <c r="GO41" i="1"/>
  <c r="CB39" i="1"/>
  <c r="CB38" i="1"/>
  <c r="BY41" i="1"/>
  <c r="Q41" i="6"/>
  <c r="T39" i="6"/>
  <c r="S7" i="11"/>
  <c r="T38" i="6"/>
  <c r="BM41" i="6"/>
  <c r="BP39" i="6"/>
  <c r="W7" i="11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H7" i="11"/>
  <c r="GF42" i="1"/>
  <c r="GC43" i="1"/>
  <c r="AR39" i="1"/>
  <c r="J7" i="1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3" i="1" l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U8" i="11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F8" i="11" s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Q8" i="11"/>
  <c r="GR48" i="1"/>
  <c r="GR47" i="1"/>
  <c r="GO50" i="1"/>
  <c r="CB48" i="1"/>
  <c r="CB47" i="1"/>
  <c r="BY50" i="1"/>
  <c r="T48" i="6"/>
  <c r="T47" i="6"/>
  <c r="Q50" i="6"/>
  <c r="S8" i="11"/>
  <c r="BP47" i="6"/>
  <c r="BM50" i="6"/>
  <c r="BP48" i="6"/>
  <c r="W8" i="11"/>
  <c r="BP50" i="1"/>
  <c r="BM51" i="1"/>
  <c r="EV50" i="1"/>
  <c r="ES51" i="1"/>
  <c r="AR47" i="1"/>
  <c r="J8" i="11"/>
  <c r="AO50" i="1"/>
  <c r="H47" i="10"/>
  <c r="AR48" i="1"/>
  <c r="BN168" i="6"/>
  <c r="EJ47" i="1"/>
  <c r="EJ48" i="1"/>
  <c r="EG50" i="1"/>
  <c r="JW50" i="1" s="1"/>
  <c r="F47" i="10"/>
  <c r="H8" i="11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L8" i="1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U9" i="11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L9" i="11" s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F9" i="11"/>
  <c r="H56" i="10"/>
  <c r="C55" i="10"/>
  <c r="J9" i="11"/>
  <c r="HA59" i="1"/>
  <c r="D59" i="10" s="1"/>
  <c r="HD56" i="1"/>
  <c r="HD57" i="1"/>
  <c r="AC63" i="1"/>
  <c r="AF62" i="1"/>
  <c r="AF59" i="6"/>
  <c r="AC60" i="6"/>
  <c r="H57" i="6"/>
  <c r="E59" i="6"/>
  <c r="H56" i="6"/>
  <c r="Q9" i="11"/>
  <c r="GO59" i="1"/>
  <c r="GR56" i="1"/>
  <c r="GR57" i="1"/>
  <c r="F56" i="10"/>
  <c r="BY59" i="1"/>
  <c r="CB57" i="1"/>
  <c r="CB56" i="1"/>
  <c r="BM60" i="1"/>
  <c r="BP59" i="1"/>
  <c r="T56" i="6"/>
  <c r="S9" i="11"/>
  <c r="Q59" i="6"/>
  <c r="T57" i="6"/>
  <c r="W9" i="11"/>
  <c r="BP56" i="6"/>
  <c r="BM59" i="6"/>
  <c r="BP57" i="6"/>
  <c r="HM56" i="6"/>
  <c r="GF60" i="1"/>
  <c r="GC61" i="1"/>
  <c r="H9" i="1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U10" i="11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L10" i="11"/>
  <c r="BA77" i="6"/>
  <c r="BD75" i="6"/>
  <c r="BD74" i="6"/>
  <c r="BY69" i="6"/>
  <c r="CB68" i="6"/>
  <c r="AD68" i="1"/>
  <c r="JJ68" i="1" s="1"/>
  <c r="HY87" i="1"/>
  <c r="IB86" i="1"/>
  <c r="FT82" i="1"/>
  <c r="FQ83" i="1"/>
  <c r="F10" i="11"/>
  <c r="HD66" i="1"/>
  <c r="HA68" i="1"/>
  <c r="D68" i="10" s="1"/>
  <c r="HD65" i="1"/>
  <c r="AC69" i="6"/>
  <c r="AF68" i="6"/>
  <c r="AC72" i="1"/>
  <c r="AF71" i="1"/>
  <c r="H66" i="6"/>
  <c r="H65" i="6"/>
  <c r="E68" i="6"/>
  <c r="Q10" i="11"/>
  <c r="BP68" i="1"/>
  <c r="BM69" i="1"/>
  <c r="BM68" i="6"/>
  <c r="W10" i="11"/>
  <c r="BP65" i="6"/>
  <c r="BP66" i="6"/>
  <c r="GR66" i="1"/>
  <c r="GR65" i="1"/>
  <c r="GO68" i="1"/>
  <c r="T66" i="6"/>
  <c r="S10" i="11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J10" i="11"/>
  <c r="AR65" i="1"/>
  <c r="H65" i="10"/>
  <c r="H10" i="11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U11" i="11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F11" i="11" s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L11" i="11" s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11" i="11"/>
  <c r="HD74" i="1"/>
  <c r="HD75" i="1"/>
  <c r="HA77" i="1"/>
  <c r="D77" i="10" s="1"/>
  <c r="H75" i="6"/>
  <c r="H74" i="6"/>
  <c r="E77" i="6"/>
  <c r="Q11" i="11"/>
  <c r="AC81" i="1"/>
  <c r="AF80" i="1"/>
  <c r="AF77" i="6"/>
  <c r="AC78" i="6"/>
  <c r="J11" i="11"/>
  <c r="GO77" i="1"/>
  <c r="GR74" i="1"/>
  <c r="GR75" i="1"/>
  <c r="T74" i="6"/>
  <c r="T75" i="6"/>
  <c r="S11" i="11"/>
  <c r="Q77" i="6"/>
  <c r="CB74" i="1"/>
  <c r="BY77" i="1"/>
  <c r="CB75" i="1"/>
  <c r="BP77" i="1"/>
  <c r="BM78" i="1"/>
  <c r="BP74" i="6"/>
  <c r="W11" i="11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U12" i="11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L12" i="11" s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F12" i="11"/>
  <c r="HD84" i="1"/>
  <c r="HA86" i="1"/>
  <c r="D86" i="10" s="1"/>
  <c r="HD83" i="1"/>
  <c r="AF86" i="6"/>
  <c r="AC87" i="6"/>
  <c r="H83" i="6"/>
  <c r="E86" i="6"/>
  <c r="H84" i="6"/>
  <c r="Q12" i="11"/>
  <c r="AF89" i="1"/>
  <c r="AC90" i="1"/>
  <c r="BM87" i="1"/>
  <c r="BP86" i="1"/>
  <c r="T83" i="6"/>
  <c r="T84" i="6"/>
  <c r="S12" i="11"/>
  <c r="Q86" i="6"/>
  <c r="GR83" i="1"/>
  <c r="GR84" i="1"/>
  <c r="GO86" i="1"/>
  <c r="BP83" i="6"/>
  <c r="BP84" i="6"/>
  <c r="BM86" i="6"/>
  <c r="W12" i="11"/>
  <c r="H12" i="11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J12" i="1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U13" i="11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F13" i="11" s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L13" i="1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J13" i="11"/>
  <c r="HD92" i="1"/>
  <c r="HD93" i="1"/>
  <c r="HA95" i="1"/>
  <c r="HA96" i="1" s="1"/>
  <c r="H92" i="6"/>
  <c r="H93" i="6"/>
  <c r="Q13" i="11"/>
  <c r="CB92" i="1"/>
  <c r="CB93" i="1"/>
  <c r="BY95" i="1"/>
  <c r="BP92" i="6"/>
  <c r="BP93" i="6"/>
  <c r="W13" i="11"/>
  <c r="BM95" i="6"/>
  <c r="GR92" i="1"/>
  <c r="GR93" i="1"/>
  <c r="GO95" i="1"/>
  <c r="F92" i="10"/>
  <c r="BP95" i="1"/>
  <c r="T93" i="6"/>
  <c r="T92" i="6"/>
  <c r="S13" i="11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H13" i="1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U14" i="11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FR342" i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Q14" i="11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F14" i="11"/>
  <c r="D101" i="10"/>
  <c r="L14" i="11"/>
  <c r="DJ294" i="1"/>
  <c r="GD329" i="1" l="1"/>
  <c r="FR343" i="1"/>
  <c r="H104" i="6"/>
  <c r="E105" i="6"/>
  <c r="BD113" i="6"/>
  <c r="BA114" i="6"/>
  <c r="T101" i="6"/>
  <c r="T102" i="6"/>
  <c r="BP101" i="6"/>
  <c r="BP102" i="6"/>
  <c r="W14" i="11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S14" i="11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J14" i="11"/>
  <c r="AO104" i="1"/>
  <c r="H104" i="10" s="1"/>
  <c r="C100" i="10"/>
  <c r="BN222" i="6"/>
  <c r="GC106" i="1"/>
  <c r="GF105" i="1"/>
  <c r="H14" i="1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U15" i="11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Q15" i="11"/>
  <c r="C108" i="10"/>
  <c r="HD109" i="1"/>
  <c r="HA110" i="1"/>
  <c r="F15" i="11" s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L15" i="11" s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W15" i="11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H15" i="11"/>
  <c r="AF116" i="1"/>
  <c r="AC117" i="1"/>
  <c r="T110" i="6"/>
  <c r="S15" i="11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J15" i="1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U16" i="11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GD342" i="1" l="1"/>
  <c r="FR358" i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GD343" i="1" l="1"/>
  <c r="FR359" i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S16" i="11"/>
  <c r="T120" i="6"/>
  <c r="Q122" i="6"/>
  <c r="T119" i="6"/>
  <c r="AF119" i="6"/>
  <c r="AF120" i="6"/>
  <c r="AC122" i="6"/>
  <c r="Q16" i="11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W16" i="1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F16" i="11"/>
  <c r="HY141" i="1"/>
  <c r="IB140" i="1"/>
  <c r="FT136" i="1"/>
  <c r="FQ137" i="1"/>
  <c r="HD119" i="1"/>
  <c r="HD120" i="1"/>
  <c r="HA122" i="1"/>
  <c r="D122" i="10" s="1"/>
  <c r="AC126" i="1"/>
  <c r="AF125" i="1"/>
  <c r="F119" i="10"/>
  <c r="H16" i="11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J16" i="1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L16" i="1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U17" i="11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S17" i="11"/>
  <c r="T129" i="6"/>
  <c r="Q131" i="6"/>
  <c r="F131" i="6"/>
  <c r="HN128" i="6"/>
  <c r="HL139" i="6" s="1"/>
  <c r="AC131" i="6"/>
  <c r="AF129" i="6"/>
  <c r="AF128" i="6"/>
  <c r="Q17" i="11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W17" i="11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F17" i="11"/>
  <c r="AF131" i="6"/>
  <c r="AC132" i="6"/>
  <c r="F132" i="6"/>
  <c r="HN131" i="6"/>
  <c r="AD131" i="1"/>
  <c r="JJ131" i="1" s="1"/>
  <c r="HY150" i="1"/>
  <c r="IB149" i="1"/>
  <c r="FQ146" i="1"/>
  <c r="FT145" i="1"/>
  <c r="H128" i="10"/>
  <c r="J17" i="11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H17" i="11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L17" i="1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U18" i="11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S18" i="11"/>
  <c r="Q140" i="6"/>
  <c r="AC140" i="6"/>
  <c r="AF137" i="6"/>
  <c r="AF138" i="6"/>
  <c r="Q18" i="11"/>
  <c r="AD137" i="1"/>
  <c r="JJ137" i="1" s="1"/>
  <c r="HY158" i="1"/>
  <c r="IB156" i="1"/>
  <c r="FQ154" i="1"/>
  <c r="FQ155" i="1" s="1"/>
  <c r="FT153" i="1"/>
  <c r="HA137" i="1"/>
  <c r="F18" i="11" s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L18" i="11" s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W18" i="11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J18" i="11"/>
  <c r="EJ138" i="1"/>
  <c r="EJ137" i="1"/>
  <c r="EG140" i="1"/>
  <c r="JW140" i="1" s="1"/>
  <c r="H18" i="1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U19" i="11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9" i="11"/>
  <c r="Q149" i="6"/>
  <c r="S19" i="11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H149" i="6" l="1"/>
  <c r="E150" i="6"/>
  <c r="BA159" i="6"/>
  <c r="BD158" i="6"/>
  <c r="W19" i="11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19" i="1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J19" i="11"/>
  <c r="AR147" i="1"/>
  <c r="CK150" i="1"/>
  <c r="CN149" i="1"/>
  <c r="H149" i="1"/>
  <c r="E150" i="1"/>
  <c r="GF150" i="1"/>
  <c r="GC151" i="1"/>
  <c r="EG149" i="1"/>
  <c r="JW149" i="1" s="1"/>
  <c r="EJ146" i="1"/>
  <c r="EJ147" i="1"/>
  <c r="H19" i="11"/>
  <c r="L19" i="1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U20" i="1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DJ34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DJ343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S20" i="11"/>
  <c r="AF156" i="6"/>
  <c r="AC158" i="6"/>
  <c r="Q20" i="11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W20" i="11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F20" i="11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H20" i="11"/>
  <c r="J20" i="11"/>
  <c r="AO158" i="1"/>
  <c r="AR156" i="1"/>
  <c r="GF159" i="1"/>
  <c r="GC160" i="1"/>
  <c r="BN276" i="6"/>
  <c r="L20" i="11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U21" i="1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S21" i="11"/>
  <c r="T165" i="6"/>
  <c r="AF165" i="6"/>
  <c r="AF164" i="6"/>
  <c r="AC167" i="6"/>
  <c r="Q21" i="11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W21" i="1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F21" i="1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H21" i="1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J21" i="11"/>
  <c r="T167" i="1"/>
  <c r="Q168" i="1"/>
  <c r="ES168" i="1"/>
  <c r="EV167" i="1"/>
  <c r="CB263" i="6"/>
  <c r="BY266" i="6"/>
  <c r="CB264" i="6"/>
  <c r="HM167" i="1"/>
  <c r="J167" i="10" s="1"/>
  <c r="HP165" i="1"/>
  <c r="HP164" i="1"/>
  <c r="L21" i="1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U22" i="11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Q22" i="11"/>
  <c r="S22" i="11"/>
  <c r="T174" i="6"/>
  <c r="Q176" i="6"/>
  <c r="T173" i="6"/>
  <c r="AD173" i="1"/>
  <c r="JJ173" i="1" s="1"/>
  <c r="HY194" i="1"/>
  <c r="IB191" i="1"/>
  <c r="IB192" i="1"/>
  <c r="FQ190" i="1"/>
  <c r="FT189" i="1"/>
  <c r="HA173" i="1"/>
  <c r="F22" i="11" s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W22" i="11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J22" i="11"/>
  <c r="AC180" i="1"/>
  <c r="AF179" i="1"/>
  <c r="BY176" i="1"/>
  <c r="CB174" i="1"/>
  <c r="CB173" i="1"/>
  <c r="BM177" i="1"/>
  <c r="BP176" i="1"/>
  <c r="GR173" i="1"/>
  <c r="GR174" i="1"/>
  <c r="GO176" i="1"/>
  <c r="H22" i="11"/>
  <c r="HM176" i="1"/>
  <c r="J176" i="10" s="1"/>
  <c r="HP173" i="1"/>
  <c r="HP174" i="1"/>
  <c r="L22" i="1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U23" i="11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S23" i="11"/>
  <c r="AF183" i="6"/>
  <c r="AC185" i="6"/>
  <c r="AF182" i="6"/>
  <c r="Q23" i="11"/>
  <c r="AD182" i="1"/>
  <c r="JJ182" i="1" s="1"/>
  <c r="IB200" i="1"/>
  <c r="HY203" i="1"/>
  <c r="IB201" i="1"/>
  <c r="FT198" i="1"/>
  <c r="HD181" i="1"/>
  <c r="HA182" i="1"/>
  <c r="F23" i="11" s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L23" i="11" s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W23" i="11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J23" i="11"/>
  <c r="H23" i="1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U24" i="11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S24" i="11"/>
  <c r="F194" i="6"/>
  <c r="HN191" i="6"/>
  <c r="HL202" i="6" s="1"/>
  <c r="AC194" i="6"/>
  <c r="AF191" i="6"/>
  <c r="AF192" i="6"/>
  <c r="Q24" i="11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W24" i="11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L24" i="11"/>
  <c r="AF194" i="6"/>
  <c r="AC195" i="6"/>
  <c r="AD194" i="1"/>
  <c r="JJ194" i="1" s="1"/>
  <c r="F24" i="11"/>
  <c r="IB212" i="1"/>
  <c r="HY213" i="1"/>
  <c r="FQ209" i="1"/>
  <c r="FT208" i="1"/>
  <c r="J24" i="11"/>
  <c r="HD191" i="1"/>
  <c r="HA194" i="1"/>
  <c r="D194" i="10" s="1"/>
  <c r="HD192" i="1"/>
  <c r="AF198" i="1"/>
  <c r="C190" i="10"/>
  <c r="H24" i="11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U25" i="11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S25" i="11"/>
  <c r="T200" i="6"/>
  <c r="Q203" i="6"/>
  <c r="T201" i="6"/>
  <c r="D199" i="10"/>
  <c r="F203" i="6"/>
  <c r="HN200" i="6"/>
  <c r="HL211" i="6" s="1"/>
  <c r="AF201" i="6"/>
  <c r="AF200" i="6"/>
  <c r="AC203" i="6"/>
  <c r="Q25" i="11"/>
  <c r="AD200" i="1"/>
  <c r="JJ200" i="1" s="1"/>
  <c r="J199" i="10"/>
  <c r="EJ199" i="1"/>
  <c r="IB218" i="1"/>
  <c r="HY221" i="1"/>
  <c r="IB219" i="1"/>
  <c r="FQ217" i="1"/>
  <c r="FT216" i="1"/>
  <c r="HA200" i="1"/>
  <c r="F25" i="11" s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W25" i="11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J25" i="11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L25" i="1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H25" i="1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U26" i="11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Q26" i="11"/>
  <c r="F212" i="6"/>
  <c r="HN209" i="6"/>
  <c r="HL220" i="6" s="1"/>
  <c r="S26" i="1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W26" i="11"/>
  <c r="BP210" i="6"/>
  <c r="BP209" i="6"/>
  <c r="BM212" i="6"/>
  <c r="HM212" i="6" s="1"/>
  <c r="HP212" i="6" s="1"/>
  <c r="HM209" i="6"/>
  <c r="HP210" i="6" s="1"/>
  <c r="AR217" i="6"/>
  <c r="KF216" i="1"/>
  <c r="KD216" i="1"/>
  <c r="J26" i="11"/>
  <c r="KB216" i="1"/>
  <c r="JW209" i="1"/>
  <c r="JJ210" i="1"/>
  <c r="JH220" i="1"/>
  <c r="JX209" i="1"/>
  <c r="JX210" i="1"/>
  <c r="JV210" i="1"/>
  <c r="JV209" i="1"/>
  <c r="F26" i="1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L26" i="1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H26" i="1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U27" i="11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S27" i="11"/>
  <c r="T219" i="6"/>
  <c r="T218" i="6"/>
  <c r="Q221" i="6"/>
  <c r="AF219" i="6"/>
  <c r="AC221" i="6"/>
  <c r="AF218" i="6"/>
  <c r="Q27" i="11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W27" i="11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F27" i="11"/>
  <c r="J27" i="11"/>
  <c r="L27" i="1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H27" i="1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U28" i="11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BN342" i="6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BN343" i="6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Q28" i="11"/>
  <c r="T228" i="6"/>
  <c r="Q230" i="6"/>
  <c r="T227" i="6"/>
  <c r="S28" i="11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L28" i="11" s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W28" i="1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F28" i="1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H28" i="11"/>
  <c r="GF231" i="1"/>
  <c r="GC232" i="1"/>
  <c r="AO230" i="1"/>
  <c r="AR230" i="1" s="1"/>
  <c r="AR228" i="1"/>
  <c r="J28" i="1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U29" i="11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Q29" i="11"/>
  <c r="F239" i="6"/>
  <c r="HN236" i="6"/>
  <c r="HL247" i="6" s="1"/>
  <c r="T237" i="6"/>
  <c r="Q239" i="6"/>
  <c r="T236" i="6"/>
  <c r="S29" i="11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L29" i="11" s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W29" i="1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F29" i="11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H29" i="11"/>
  <c r="Q240" i="1"/>
  <c r="T239" i="1"/>
  <c r="J29" i="1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U30" i="11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A244" i="1"/>
  <c r="BD243" i="1"/>
  <c r="CZ242" i="1"/>
  <c r="CW243" i="1"/>
  <c r="F244" i="1"/>
  <c r="DX242" i="1"/>
  <c r="DU243" i="1"/>
  <c r="DL242" i="1"/>
  <c r="DI243" i="1"/>
  <c r="FE243" i="1"/>
  <c r="FH242" i="1"/>
  <c r="JI242" i="1" l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BY342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BY343" i="6"/>
  <c r="CB342" i="6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S30" i="11"/>
  <c r="Q248" i="6"/>
  <c r="C243" i="10"/>
  <c r="F248" i="6"/>
  <c r="HN245" i="6"/>
  <c r="HL256" i="6" s="1"/>
  <c r="AF245" i="6"/>
  <c r="AF246" i="6"/>
  <c r="AC248" i="6"/>
  <c r="Q30" i="11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L30" i="11" s="1"/>
  <c r="CB343" i="6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W30" i="11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F30" i="1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J30" i="1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H30" i="11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U31" i="1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Q31" i="11"/>
  <c r="T254" i="6"/>
  <c r="Q257" i="6"/>
  <c r="T255" i="6"/>
  <c r="S31" i="11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W31" i="1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F31" i="1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J31" i="1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H31" i="11"/>
  <c r="F254" i="10"/>
  <c r="HP254" i="1"/>
  <c r="HP255" i="1"/>
  <c r="HM257" i="1"/>
  <c r="L31" i="1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U32" i="11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Q32" i="11"/>
  <c r="F266" i="6"/>
  <c r="HN263" i="6"/>
  <c r="HL274" i="6" s="1"/>
  <c r="Q266" i="6"/>
  <c r="S32" i="11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F32" i="11" s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W32" i="11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J32" i="11"/>
  <c r="C262" i="10"/>
  <c r="AC271" i="1"/>
  <c r="AF270" i="1"/>
  <c r="GO266" i="1"/>
  <c r="GR264" i="1"/>
  <c r="GR263" i="1"/>
  <c r="CB264" i="1"/>
  <c r="BY266" i="1"/>
  <c r="CB263" i="1"/>
  <c r="L32" i="11"/>
  <c r="BM267" i="1"/>
  <c r="BP266" i="1"/>
  <c r="EJ263" i="1"/>
  <c r="EG266" i="1"/>
  <c r="JW266" i="1" s="1"/>
  <c r="EJ264" i="1"/>
  <c r="HP264" i="1"/>
  <c r="HM266" i="1"/>
  <c r="J266" i="10" s="1"/>
  <c r="HP263" i="1"/>
  <c r="H32" i="1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A278" i="6"/>
  <c r="BM267" i="6"/>
  <c r="HM267" i="6" s="1"/>
  <c r="HP267" i="6" s="1"/>
  <c r="BP266" i="6"/>
  <c r="AO275" i="6"/>
  <c r="AR273" i="6"/>
  <c r="U33" i="11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Q33" i="11"/>
  <c r="S33" i="11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F33" i="11" s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L33" i="11" s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W33" i="11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H33" i="1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J33" i="1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U34" i="11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S34" i="11"/>
  <c r="T282" i="6"/>
  <c r="Q284" i="6"/>
  <c r="F284" i="6"/>
  <c r="HN281" i="6"/>
  <c r="HL292" i="6" s="1"/>
  <c r="AF281" i="6"/>
  <c r="AF282" i="6"/>
  <c r="AC284" i="6"/>
  <c r="Q34" i="11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F34" i="11" s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W34" i="11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H34" i="1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J34" i="11"/>
  <c r="H281" i="10"/>
  <c r="AO284" i="1"/>
  <c r="H284" i="10" s="1"/>
  <c r="E285" i="1"/>
  <c r="H284" i="1"/>
  <c r="EG284" i="1"/>
  <c r="JW284" i="1" s="1"/>
  <c r="EJ281" i="1"/>
  <c r="EJ282" i="1"/>
  <c r="L34" i="1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U35" i="11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35" i="11"/>
  <c r="Q293" i="6"/>
  <c r="T291" i="6"/>
  <c r="T290" i="6"/>
  <c r="S35" i="11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W35" i="11"/>
  <c r="AO299" i="6"/>
  <c r="AR298" i="6"/>
  <c r="F35" i="11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L35" i="1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H35" i="11"/>
  <c r="EV293" i="1"/>
  <c r="ES294" i="1"/>
  <c r="GC295" i="1"/>
  <c r="GF294" i="1"/>
  <c r="AO293" i="1"/>
  <c r="H293" i="10" s="1"/>
  <c r="J35" i="1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U36" i="11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Q36" i="11"/>
  <c r="F302" i="6"/>
  <c r="HN299" i="6"/>
  <c r="HL310" i="6" s="1"/>
  <c r="S36" i="1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F36" i="11" s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W36" i="1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H36" i="1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L36" i="11"/>
  <c r="EV302" i="1"/>
  <c r="EJ299" i="1"/>
  <c r="EJ300" i="1"/>
  <c r="EG302" i="1"/>
  <c r="AR299" i="1"/>
  <c r="J36" i="1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X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U37" i="11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D303" i="10" l="1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Q37" i="11"/>
  <c r="F311" i="6"/>
  <c r="HN308" i="6"/>
  <c r="HL319" i="6" s="1"/>
  <c r="Q311" i="6"/>
  <c r="T309" i="6"/>
  <c r="T308" i="6"/>
  <c r="S37" i="11"/>
  <c r="AD308" i="1"/>
  <c r="JJ308" i="1" s="1"/>
  <c r="JJ309" i="1" s="1"/>
  <c r="HY329" i="1"/>
  <c r="IB326" i="1"/>
  <c r="IB327" i="1"/>
  <c r="FT324" i="1"/>
  <c r="FQ325" i="1"/>
  <c r="HA308" i="1"/>
  <c r="F37" i="11" s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L37" i="11" s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W37" i="1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J37" i="1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H37" i="1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U38" i="11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Q38" i="11"/>
  <c r="S38" i="11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L38" i="11" s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W38" i="1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F38" i="1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J38" i="11"/>
  <c r="AR318" i="1"/>
  <c r="GF321" i="1"/>
  <c r="GC322" i="1"/>
  <c r="F317" i="10"/>
  <c r="ES321" i="1"/>
  <c r="EV320" i="1"/>
  <c r="H38" i="1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U39" i="11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JI322" i="1" l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HY342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HY343" i="1"/>
  <c r="IB342" i="1"/>
  <c r="FQ341" i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JI324" i="1" l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IB343" i="1"/>
  <c r="HY344" i="1"/>
  <c r="FT341" i="1"/>
  <c r="FQ342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JI325" i="1" l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Q39" i="11"/>
  <c r="T326" i="6"/>
  <c r="S39" i="11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FQ343" i="1"/>
  <c r="FT342" i="1"/>
  <c r="HD325" i="1"/>
  <c r="HA326" i="1"/>
  <c r="F39" i="11" s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L39" i="11" s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W39" i="11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FT343" i="1"/>
  <c r="C325" i="10"/>
  <c r="J326" i="10"/>
  <c r="HD327" i="1"/>
  <c r="HA329" i="1"/>
  <c r="D329" i="10" s="1"/>
  <c r="HD326" i="1"/>
  <c r="D326" i="10"/>
  <c r="AF333" i="1"/>
  <c r="AC334" i="1"/>
  <c r="H39" i="1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J39" i="1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D340" i="6"/>
  <c r="BP329" i="6"/>
  <c r="BM330" i="6"/>
  <c r="HM330" i="6" s="1"/>
  <c r="HP330" i="6" s="1"/>
  <c r="AO338" i="6"/>
  <c r="U40" i="11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JI330" i="1" l="1"/>
  <c r="JL330" i="1" s="1"/>
  <c r="H331" i="6"/>
  <c r="E332" i="6"/>
  <c r="BD341" i="6"/>
  <c r="BA342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D342" i="6"/>
  <c r="BA343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D343" i="6"/>
  <c r="BM333" i="6"/>
  <c r="HM333" i="6" s="1"/>
  <c r="HP333" i="6" s="1"/>
  <c r="BP332" i="6"/>
  <c r="AR340" i="6"/>
  <c r="AO341" i="6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1" i="1" s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JI333" i="1" l="1"/>
  <c r="JL333" i="1" s="1"/>
  <c r="E335" i="6"/>
  <c r="H334" i="6"/>
  <c r="BD344" i="6"/>
  <c r="BA347" i="6"/>
  <c r="BD345" i="6"/>
  <c r="BP333" i="6"/>
  <c r="BM334" i="6"/>
  <c r="HM334" i="6" s="1"/>
  <c r="HP334" i="6" s="1"/>
  <c r="AO342" i="6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JI334" i="1" l="1"/>
  <c r="JL334" i="1" s="1"/>
  <c r="E338" i="6"/>
  <c r="H335" i="6"/>
  <c r="H336" i="6"/>
  <c r="BD347" i="6"/>
  <c r="BA348" i="6"/>
  <c r="BM335" i="6"/>
  <c r="HM335" i="6" s="1"/>
  <c r="BP334" i="6"/>
  <c r="AR342" i="6"/>
  <c r="AO343" i="6"/>
  <c r="JX334" i="1"/>
  <c r="JV334" i="1"/>
  <c r="F338" i="6"/>
  <c r="HN335" i="6"/>
  <c r="HL346" i="6" s="1"/>
  <c r="Q338" i="6"/>
  <c r="T336" i="6"/>
  <c r="T335" i="6"/>
  <c r="S40" i="11"/>
  <c r="AC338" i="6"/>
  <c r="AF336" i="6"/>
  <c r="AF335" i="6"/>
  <c r="Q40" i="11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AC342" i="1"/>
  <c r="AC343" i="1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HP334" i="1"/>
  <c r="HM335" i="1"/>
  <c r="L40" i="11" s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JI335" i="1" l="1"/>
  <c r="JI336" i="1" s="1"/>
  <c r="KB342" i="1"/>
  <c r="KJ344" i="1" s="1"/>
  <c r="H338" i="6"/>
  <c r="E339" i="6"/>
  <c r="BD348" i="6"/>
  <c r="BA349" i="6"/>
  <c r="BM338" i="6"/>
  <c r="HM338" i="6" s="1"/>
  <c r="HP338" i="6" s="1"/>
  <c r="BP336" i="6"/>
  <c r="W40" i="11"/>
  <c r="BP335" i="6"/>
  <c r="AR343" i="6"/>
  <c r="AO344" i="6"/>
  <c r="KF342" i="1"/>
  <c r="KF338" i="1" s="1"/>
  <c r="KD342" i="1"/>
  <c r="JW335" i="1"/>
  <c r="JH346" i="1"/>
  <c r="JX336" i="1"/>
  <c r="JX335" i="1"/>
  <c r="JV336" i="1"/>
  <c r="JV335" i="1"/>
  <c r="GC340" i="1"/>
  <c r="GC341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40" i="11"/>
  <c r="FT352" i="1"/>
  <c r="FQ353" i="1"/>
  <c r="BA341" i="1"/>
  <c r="BD341" i="1" s="1"/>
  <c r="BD340" i="1"/>
  <c r="HD335" i="1"/>
  <c r="HA338" i="1"/>
  <c r="D338" i="10" s="1"/>
  <c r="HD336" i="1"/>
  <c r="C334" i="10"/>
  <c r="AF342" i="1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40" i="1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H40" i="1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JI338" i="1" l="1"/>
  <c r="JG346" i="1" s="1"/>
  <c r="KJ338" i="1"/>
  <c r="KJ342" i="1"/>
  <c r="KJ340" i="1"/>
  <c r="KM344" i="1"/>
  <c r="KO344" i="1" s="1"/>
  <c r="KB338" i="1"/>
  <c r="KJ345" i="1"/>
  <c r="KJ343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U41" i="11"/>
  <c r="KQ340" i="1"/>
  <c r="KQ345" i="1"/>
  <c r="KQ338" i="1"/>
  <c r="KQ339" i="1"/>
  <c r="KQ341" i="1"/>
  <c r="KQ343" i="1"/>
  <c r="KQ342" i="1"/>
  <c r="KQ344" i="1"/>
  <c r="KM339" i="1"/>
  <c r="KO339" i="1" s="1"/>
  <c r="KM338" i="1"/>
  <c r="KO338" i="1" s="1"/>
  <c r="KM342" i="1"/>
  <c r="KO342" i="1" s="1"/>
  <c r="KM345" i="1"/>
  <c r="KO345" i="1" s="1"/>
  <c r="KM343" i="1"/>
  <c r="KO343" i="1" s="1"/>
  <c r="KM340" i="1"/>
  <c r="KO340" i="1" s="1"/>
  <c r="KM341" i="1"/>
  <c r="KO341" i="1" s="1"/>
  <c r="KD338" i="1"/>
  <c r="KL340" i="1"/>
  <c r="KL339" i="1"/>
  <c r="KL343" i="1"/>
  <c r="KL341" i="1"/>
  <c r="KL342" i="1"/>
  <c r="KL338" i="1"/>
  <c r="KL345" i="1"/>
  <c r="KL344" i="1"/>
  <c r="JX338" i="1"/>
  <c r="GF340" i="1"/>
  <c r="JV338" i="1"/>
  <c r="FE340" i="1"/>
  <c r="FE341" i="1" s="1"/>
  <c r="CK340" i="1"/>
  <c r="CK341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IB357" i="1"/>
  <c r="HY358" i="1"/>
  <c r="GF341" i="1"/>
  <c r="FQ356" i="1"/>
  <c r="FT354" i="1"/>
  <c r="FT353" i="1"/>
  <c r="ES341" i="1"/>
  <c r="EV341" i="1" s="1"/>
  <c r="EV340" i="1"/>
  <c r="DU341" i="1"/>
  <c r="DX340" i="1"/>
  <c r="DI341" i="1"/>
  <c r="DL341" i="1" s="1"/>
  <c r="DL340" i="1"/>
  <c r="CW341" i="1"/>
  <c r="CZ341" i="1" s="1"/>
  <c r="CZ340" i="1"/>
  <c r="BM341" i="1"/>
  <c r="BP340" i="1"/>
  <c r="HA339" i="1"/>
  <c r="HA340" i="1" s="1"/>
  <c r="HD338" i="1"/>
  <c r="AC344" i="1"/>
  <c r="AF343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JI339" i="1" l="1"/>
  <c r="JL339" i="1" s="1"/>
  <c r="T340" i="1"/>
  <c r="E341" i="6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FH341" i="1"/>
  <c r="BY340" i="1"/>
  <c r="BY341" i="1" s="1"/>
  <c r="JV339" i="1"/>
  <c r="CN341" i="1"/>
  <c r="GO340" i="1"/>
  <c r="JL338" i="1"/>
  <c r="H340" i="1"/>
  <c r="D339" i="10"/>
  <c r="HN340" i="6"/>
  <c r="F341" i="6"/>
  <c r="T340" i="6"/>
  <c r="Q341" i="6"/>
  <c r="E341" i="1"/>
  <c r="AF340" i="6"/>
  <c r="AC341" i="6"/>
  <c r="AD340" i="1"/>
  <c r="JJ340" i="1" s="1"/>
  <c r="HY359" i="1"/>
  <c r="IB358" i="1"/>
  <c r="J339" i="10"/>
  <c r="HM340" i="1"/>
  <c r="HA341" i="1"/>
  <c r="HD341" i="1" s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GC342" i="1"/>
  <c r="HP339" i="1"/>
  <c r="EJ339" i="1"/>
  <c r="F339" i="10"/>
  <c r="F342" i="1"/>
  <c r="BA342" i="1"/>
  <c r="JI340" i="1" l="1"/>
  <c r="JL340" i="1" s="1"/>
  <c r="T341" i="1"/>
  <c r="H341" i="6"/>
  <c r="E342" i="6"/>
  <c r="BD351" i="6"/>
  <c r="BA352" i="6"/>
  <c r="BP340" i="6"/>
  <c r="BM341" i="6"/>
  <c r="AO349" i="6"/>
  <c r="AR348" i="6"/>
  <c r="JX340" i="1"/>
  <c r="CB340" i="1"/>
  <c r="GR340" i="1"/>
  <c r="JV340" i="1"/>
  <c r="GO341" i="1"/>
  <c r="GR341" i="1" s="1"/>
  <c r="CB341" i="1"/>
  <c r="H341" i="1"/>
  <c r="Q342" i="6"/>
  <c r="T341" i="6"/>
  <c r="AF341" i="6"/>
  <c r="AC342" i="6"/>
  <c r="F342" i="6"/>
  <c r="HN341" i="6"/>
  <c r="AD341" i="1"/>
  <c r="JJ341" i="1" s="1"/>
  <c r="J340" i="10"/>
  <c r="IB359" i="1"/>
  <c r="HY360" i="1"/>
  <c r="HM341" i="1"/>
  <c r="HP341" i="1" s="1"/>
  <c r="HP340" i="1"/>
  <c r="FQ358" i="1"/>
  <c r="FT357" i="1"/>
  <c r="EG341" i="1"/>
  <c r="JW341" i="1" s="1"/>
  <c r="EJ340" i="1"/>
  <c r="AO341" i="1"/>
  <c r="JV341" i="1" s="1"/>
  <c r="AR340" i="1"/>
  <c r="AC348" i="1"/>
  <c r="AF347" i="1"/>
  <c r="BM342" i="1"/>
  <c r="C339" i="10"/>
  <c r="E342" i="1"/>
  <c r="GF342" i="1"/>
  <c r="GC343" i="1"/>
  <c r="CK342" i="1"/>
  <c r="F340" i="10"/>
  <c r="ES342" i="1"/>
  <c r="Q342" i="1"/>
  <c r="H340" i="10"/>
  <c r="BA343" i="1"/>
  <c r="BD342" i="1"/>
  <c r="F343" i="1"/>
  <c r="CW342" i="1"/>
  <c r="FE342" i="1"/>
  <c r="DI342" i="1"/>
  <c r="DU342" i="1"/>
  <c r="D341" i="10"/>
  <c r="JI341" i="1" l="1"/>
  <c r="JL341" i="1" s="1"/>
  <c r="E343" i="6"/>
  <c r="H342" i="6"/>
  <c r="BA353" i="6"/>
  <c r="BD352" i="6"/>
  <c r="BM342" i="6"/>
  <c r="HM342" i="6" s="1"/>
  <c r="HP342" i="6" s="1"/>
  <c r="BP341" i="6"/>
  <c r="HM341" i="6"/>
  <c r="HP341" i="6" s="1"/>
  <c r="AR349" i="6"/>
  <c r="AO350" i="6"/>
  <c r="JX341" i="1"/>
  <c r="F343" i="6"/>
  <c r="HN342" i="6"/>
  <c r="T342" i="6"/>
  <c r="Q343" i="6"/>
  <c r="AC343" i="6"/>
  <c r="AF342" i="6"/>
  <c r="AD342" i="1"/>
  <c r="JJ342" i="1" s="1"/>
  <c r="HY361" i="1"/>
  <c r="IB360" i="1"/>
  <c r="FT358" i="1"/>
  <c r="FQ359" i="1"/>
  <c r="EJ341" i="1"/>
  <c r="C340" i="10"/>
  <c r="AR341" i="1"/>
  <c r="HA342" i="1"/>
  <c r="D342" i="10" s="1"/>
  <c r="AC349" i="1"/>
  <c r="AF348" i="1"/>
  <c r="BY342" i="1"/>
  <c r="F341" i="10"/>
  <c r="BM343" i="1"/>
  <c r="BP342" i="1"/>
  <c r="GO342" i="1"/>
  <c r="AO342" i="1"/>
  <c r="H342" i="10" s="1"/>
  <c r="H341" i="10"/>
  <c r="CK343" i="1"/>
  <c r="CN342" i="1"/>
  <c r="T342" i="1"/>
  <c r="Q343" i="1"/>
  <c r="EG342" i="1"/>
  <c r="JW342" i="1" s="1"/>
  <c r="HM342" i="1"/>
  <c r="J341" i="10"/>
  <c r="GC344" i="1"/>
  <c r="GF343" i="1"/>
  <c r="EV342" i="1"/>
  <c r="ES343" i="1"/>
  <c r="H342" i="1"/>
  <c r="E343" i="1"/>
  <c r="F344" i="1"/>
  <c r="DU343" i="1"/>
  <c r="DX342" i="1"/>
  <c r="FH342" i="1"/>
  <c r="FE343" i="1"/>
  <c r="CW343" i="1"/>
  <c r="CZ342" i="1"/>
  <c r="BA344" i="1"/>
  <c r="BD343" i="1"/>
  <c r="DL342" i="1"/>
  <c r="DI343" i="1"/>
  <c r="JI342" i="1" l="1"/>
  <c r="H343" i="6"/>
  <c r="E344" i="6"/>
  <c r="BD353" i="6"/>
  <c r="BD354" i="6"/>
  <c r="BA356" i="6"/>
  <c r="BM343" i="6"/>
  <c r="HM343" i="6" s="1"/>
  <c r="HP343" i="6" s="1"/>
  <c r="BP342" i="6"/>
  <c r="AO351" i="6"/>
  <c r="AR350" i="6"/>
  <c r="JV342" i="1"/>
  <c r="JX342" i="1"/>
  <c r="AF343" i="6"/>
  <c r="AC344" i="6"/>
  <c r="Q344" i="6"/>
  <c r="T343" i="6"/>
  <c r="F344" i="6"/>
  <c r="HN343" i="6"/>
  <c r="AD343" i="1"/>
  <c r="JJ343" i="1" s="1"/>
  <c r="HY362" i="1"/>
  <c r="IB361" i="1"/>
  <c r="FQ360" i="1"/>
  <c r="FT359" i="1"/>
  <c r="C341" i="10"/>
  <c r="HA343" i="1"/>
  <c r="D343" i="10" s="1"/>
  <c r="HD342" i="1"/>
  <c r="AC350" i="1"/>
  <c r="AF349" i="1"/>
  <c r="BP343" i="1"/>
  <c r="BM344" i="1"/>
  <c r="BY343" i="1"/>
  <c r="CB342" i="1"/>
  <c r="GO343" i="1"/>
  <c r="GR342" i="1"/>
  <c r="E344" i="1"/>
  <c r="H343" i="1"/>
  <c r="ES344" i="1"/>
  <c r="EV343" i="1"/>
  <c r="CK344" i="1"/>
  <c r="CN343" i="1"/>
  <c r="EJ342" i="1"/>
  <c r="EG343" i="1"/>
  <c r="JW343" i="1" s="1"/>
  <c r="F342" i="10"/>
  <c r="HP342" i="1"/>
  <c r="HM343" i="1"/>
  <c r="AO343" i="1"/>
  <c r="AR342" i="1"/>
  <c r="GF345" i="1"/>
  <c r="GF344" i="1"/>
  <c r="GC347" i="1"/>
  <c r="J342" i="10"/>
  <c r="Q344" i="1"/>
  <c r="T343" i="1"/>
  <c r="BA347" i="1"/>
  <c r="BD344" i="1"/>
  <c r="BD345" i="1"/>
  <c r="FE344" i="1"/>
  <c r="FH343" i="1"/>
  <c r="DU344" i="1"/>
  <c r="DX343" i="1"/>
  <c r="F347" i="1"/>
  <c r="DL343" i="1"/>
  <c r="DI344" i="1"/>
  <c r="CW344" i="1"/>
  <c r="CZ343" i="1"/>
  <c r="JI343" i="1" l="1"/>
  <c r="JL343" i="1" s="1"/>
  <c r="JV343" i="1"/>
  <c r="H345" i="6"/>
  <c r="E347" i="6"/>
  <c r="H344" i="6"/>
  <c r="BD356" i="6"/>
  <c r="BA357" i="6"/>
  <c r="BM344" i="6"/>
  <c r="HM344" i="6" s="1"/>
  <c r="BP343" i="6"/>
  <c r="AO352" i="6"/>
  <c r="AR351" i="6"/>
  <c r="JX343" i="1"/>
  <c r="JL342" i="1"/>
  <c r="F347" i="6"/>
  <c r="HN344" i="6"/>
  <c r="HL355" i="6" s="1"/>
  <c r="S41" i="11"/>
  <c r="T345" i="6"/>
  <c r="Q347" i="6"/>
  <c r="T344" i="6"/>
  <c r="AF345" i="6"/>
  <c r="AF344" i="6"/>
  <c r="AC347" i="6"/>
  <c r="Q41" i="11"/>
  <c r="AD344" i="1"/>
  <c r="JJ344" i="1" s="1"/>
  <c r="JJ345" i="1" s="1"/>
  <c r="HY365" i="1"/>
  <c r="IB362" i="1"/>
  <c r="IB363" i="1"/>
  <c r="FQ361" i="1"/>
  <c r="FT360" i="1"/>
  <c r="HA344" i="1"/>
  <c r="F41" i="11" s="1"/>
  <c r="HD343" i="1"/>
  <c r="AF350" i="1"/>
  <c r="AC351" i="1"/>
  <c r="F343" i="10"/>
  <c r="GO344" i="1"/>
  <c r="GR343" i="1"/>
  <c r="CB343" i="1"/>
  <c r="BY344" i="1"/>
  <c r="BP345" i="1"/>
  <c r="BM347" i="1"/>
  <c r="BP344" i="1"/>
  <c r="HM344" i="1"/>
  <c r="J344" i="10" s="1"/>
  <c r="HP343" i="1"/>
  <c r="GF347" i="1"/>
  <c r="GC348" i="1"/>
  <c r="AR343" i="1"/>
  <c r="AO344" i="1"/>
  <c r="EJ343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W41" i="11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L41" i="1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J41" i="11"/>
  <c r="E348" i="1"/>
  <c r="H347" i="1"/>
  <c r="EG347" i="1"/>
  <c r="JW347" i="1" s="1"/>
  <c r="EJ345" i="1"/>
  <c r="EJ344" i="1"/>
  <c r="H41" i="1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U42" i="11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S42" i="11"/>
  <c r="T354" i="6"/>
  <c r="T353" i="6"/>
  <c r="AC356" i="6"/>
  <c r="AF353" i="6"/>
  <c r="AF354" i="6"/>
  <c r="Q42" i="11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JI354" i="1" s="1"/>
  <c r="Q357" i="1"/>
  <c r="FH356" i="1"/>
  <c r="KF360" i="1"/>
  <c r="KF356" i="1" s="1"/>
  <c r="H356" i="6"/>
  <c r="E357" i="6"/>
  <c r="BD366" i="6"/>
  <c r="BA367" i="6"/>
  <c r="BP354" i="6"/>
  <c r="W42" i="11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L42" i="11"/>
  <c r="HM356" i="1"/>
  <c r="BY356" i="1"/>
  <c r="CK358" i="1"/>
  <c r="CN357" i="1"/>
  <c r="HA357" i="1"/>
  <c r="HD356" i="1"/>
  <c r="F42" i="11"/>
  <c r="GO356" i="1"/>
  <c r="BD358" i="1"/>
  <c r="BA359" i="1"/>
  <c r="EV357" i="1"/>
  <c r="ES358" i="1"/>
  <c r="DX356" i="1"/>
  <c r="DU357" i="1"/>
  <c r="BP356" i="1"/>
  <c r="BM357" i="1"/>
  <c r="Q358" i="1"/>
  <c r="T357" i="1"/>
  <c r="D353" i="10"/>
  <c r="FE358" i="1"/>
  <c r="FH357" i="1"/>
  <c r="CZ357" i="1"/>
  <c r="CW358" i="1"/>
  <c r="DL357" i="1"/>
  <c r="DI358" i="1"/>
  <c r="H42" i="11"/>
  <c r="HD353" i="1"/>
  <c r="HD354" i="1"/>
  <c r="C352" i="10"/>
  <c r="CB353" i="1"/>
  <c r="CB354" i="1"/>
  <c r="GR354" i="1"/>
  <c r="GR353" i="1"/>
  <c r="F353" i="10"/>
  <c r="HP353" i="1"/>
  <c r="HP354" i="1"/>
  <c r="J42" i="11"/>
  <c r="AR353" i="1"/>
  <c r="H353" i="10"/>
  <c r="AR354" i="1"/>
  <c r="EJ353" i="1"/>
  <c r="EJ354" i="1"/>
  <c r="J353" i="10"/>
  <c r="JL353" i="1" l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H358" i="6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>
  <authors>
    <author>Alabama</author>
    <author>Andres Mejia</author>
  </authors>
  <commentList>
    <comment ref="B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>
  <authors>
    <author>Alabama</author>
    <author>aviagen</author>
  </authors>
  <commentList>
    <comment ref="HK50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sharedStrings.xml><?xml version="1.0" encoding="utf-8"?>
<sst xmlns="http://schemas.openxmlformats.org/spreadsheetml/2006/main" count="1127" uniqueCount="194">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</sst>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46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0" borderId="34" xfId="0" applyBorder="1"/>
    <xf numFmtId="0" fontId="0" fillId="0" borderId="18" xfId="0" applyBorder="1"/>
    <xf numFmtId="0" fontId="0" fillId="0" borderId="20" xfId="0" applyBorder="1"/>
    <xf numFmtId="0" fontId="0" fillId="3" borderId="18" xfId="0" applyFill="1" applyBorder="1"/>
    <xf numFmtId="0" fontId="0" fillId="3" borderId="53" xfId="0" applyFill="1" applyBorder="1"/>
    <xf numFmtId="0" fontId="0" fillId="0" borderId="52" xfId="0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0"/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2</c:v>
                </c:pt>
                <c:pt idx="1">
                  <c:v>7</c:v>
                </c:pt>
                <c:pt idx="2">
                  <c:v>7</c:v>
                </c:pt>
                <c:pt idx="3">
                  <c:v>11</c:v>
                </c:pt>
                <c:pt idx="4">
                  <c:v>6</c:v>
                </c:pt>
                <c:pt idx="5">
                  <c:v>6</c:v>
                </c:pt>
                <c:pt idx="6">
                  <c:v>11</c:v>
                </c:pt>
                <c:pt idx="7">
                  <c:v>11</c:v>
                </c:pt>
                <c:pt idx="8">
                  <c:v>7</c:v>
                </c:pt>
                <c:pt idx="9">
                  <c:v>15</c:v>
                </c:pt>
                <c:pt idx="10">
                  <c:v>9</c:v>
                </c:pt>
                <c:pt idx="11">
                  <c:v>13</c:v>
                </c:pt>
                <c:pt idx="12">
                  <c:v>12</c:v>
                </c:pt>
                <c:pt idx="13">
                  <c:v>17</c:v>
                </c:pt>
                <c:pt idx="14">
                  <c:v>9</c:v>
                </c:pt>
                <c:pt idx="15">
                  <c:v>7</c:v>
                </c:pt>
                <c:pt idx="16">
                  <c:v>14</c:v>
                </c:pt>
                <c:pt idx="17">
                  <c:v>19</c:v>
                </c:pt>
                <c:pt idx="18">
                  <c:v>15</c:v>
                </c:pt>
                <c:pt idx="19">
                  <c:v>10</c:v>
                </c:pt>
                <c:pt idx="20">
                  <c:v>14</c:v>
                </c:pt>
                <c:pt idx="21">
                  <c:v>12</c:v>
                </c:pt>
                <c:pt idx="22">
                  <c:v>10</c:v>
                </c:pt>
                <c:pt idx="23">
                  <c:v>7</c:v>
                </c:pt>
                <c:pt idx="24">
                  <c:v>18</c:v>
                </c:pt>
                <c:pt idx="25">
                  <c:v>18</c:v>
                </c:pt>
                <c:pt idx="26">
                  <c:v>11</c:v>
                </c:pt>
                <c:pt idx="27">
                  <c:v>15</c:v>
                </c:pt>
                <c:pt idx="28">
                  <c:v>15</c:v>
                </c:pt>
                <c:pt idx="29">
                  <c:v>15</c:v>
                </c:pt>
                <c:pt idx="30">
                  <c:v>19</c:v>
                </c:pt>
                <c:pt idx="31">
                  <c:v>9</c:v>
                </c:pt>
                <c:pt idx="32">
                  <c:v>17</c:v>
                </c:pt>
                <c:pt idx="33">
                  <c:v>13</c:v>
                </c:pt>
                <c:pt idx="34">
                  <c:v>18</c:v>
                </c:pt>
                <c:pt idx="35">
                  <c:v>28</c:v>
                </c:pt>
                <c:pt idx="36">
                  <c:v>13</c:v>
                </c:pt>
                <c:pt idx="37">
                  <c:v>7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6</c:v>
                </c:pt>
                <c:pt idx="4">
                  <c:v>9</c:v>
                </c:pt>
                <c:pt idx="5">
                  <c:v>15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0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7</c:v>
                </c:pt>
                <c:pt idx="14">
                  <c:v>4</c:v>
                </c:pt>
                <c:pt idx="15">
                  <c:v>1</c:v>
                </c:pt>
                <c:pt idx="16">
                  <c:v>4</c:v>
                </c:pt>
                <c:pt idx="17">
                  <c:v>0</c:v>
                </c:pt>
                <c:pt idx="18">
                  <c:v>6</c:v>
                </c:pt>
                <c:pt idx="19">
                  <c:v>3</c:v>
                </c:pt>
                <c:pt idx="20">
                  <c:v>5</c:v>
                </c:pt>
                <c:pt idx="21">
                  <c:v>2</c:v>
                </c:pt>
                <c:pt idx="22">
                  <c:v>8</c:v>
                </c:pt>
                <c:pt idx="23">
                  <c:v>3</c:v>
                </c:pt>
                <c:pt idx="24">
                  <c:v>2</c:v>
                </c:pt>
                <c:pt idx="25">
                  <c:v>6</c:v>
                </c:pt>
                <c:pt idx="26">
                  <c:v>8</c:v>
                </c:pt>
                <c:pt idx="27">
                  <c:v>5</c:v>
                </c:pt>
                <c:pt idx="28">
                  <c:v>5</c:v>
                </c:pt>
                <c:pt idx="29">
                  <c:v>7</c:v>
                </c:pt>
                <c:pt idx="30">
                  <c:v>3</c:v>
                </c:pt>
                <c:pt idx="31">
                  <c:v>2</c:v>
                </c:pt>
                <c:pt idx="32">
                  <c:v>8</c:v>
                </c:pt>
                <c:pt idx="33">
                  <c:v>6</c:v>
                </c:pt>
                <c:pt idx="34">
                  <c:v>2</c:v>
                </c:pt>
                <c:pt idx="35">
                  <c:v>9</c:v>
                </c:pt>
                <c:pt idx="36">
                  <c:v>5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5</c:v>
                </c:pt>
                <c:pt idx="4">
                  <c:v>7</c:v>
                </c:pt>
                <c:pt idx="5">
                  <c:v>6</c:v>
                </c:pt>
                <c:pt idx="6">
                  <c:v>1</c:v>
                </c:pt>
                <c:pt idx="7">
                  <c:v>3</c:v>
                </c:pt>
                <c:pt idx="8">
                  <c:v>6</c:v>
                </c:pt>
                <c:pt idx="9">
                  <c:v>5</c:v>
                </c:pt>
                <c:pt idx="10">
                  <c:v>8</c:v>
                </c:pt>
                <c:pt idx="11">
                  <c:v>4</c:v>
                </c:pt>
                <c:pt idx="12">
                  <c:v>4</c:v>
                </c:pt>
                <c:pt idx="13">
                  <c:v>3</c:v>
                </c:pt>
                <c:pt idx="14">
                  <c:v>2</c:v>
                </c:pt>
                <c:pt idx="15">
                  <c:v>6</c:v>
                </c:pt>
                <c:pt idx="16">
                  <c:v>1</c:v>
                </c:pt>
                <c:pt idx="17">
                  <c:v>4</c:v>
                </c:pt>
                <c:pt idx="18">
                  <c:v>5</c:v>
                </c:pt>
                <c:pt idx="19">
                  <c:v>2</c:v>
                </c:pt>
                <c:pt idx="20">
                  <c:v>3</c:v>
                </c:pt>
                <c:pt idx="21">
                  <c:v>1</c:v>
                </c:pt>
                <c:pt idx="22">
                  <c:v>5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5</c:v>
                </c:pt>
                <c:pt idx="27">
                  <c:v>4</c:v>
                </c:pt>
                <c:pt idx="28">
                  <c:v>6</c:v>
                </c:pt>
                <c:pt idx="29">
                  <c:v>3</c:v>
                </c:pt>
                <c:pt idx="30">
                  <c:v>2</c:v>
                </c:pt>
                <c:pt idx="31">
                  <c:v>2</c:v>
                </c:pt>
                <c:pt idx="32">
                  <c:v>7</c:v>
                </c:pt>
                <c:pt idx="33">
                  <c:v>3</c:v>
                </c:pt>
                <c:pt idx="34">
                  <c:v>1</c:v>
                </c:pt>
                <c:pt idx="35">
                  <c:v>3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9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0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3</c:v>
                </c:pt>
                <c:pt idx="17">
                  <c:v>5</c:v>
                </c:pt>
                <c:pt idx="18">
                  <c:v>4</c:v>
                </c:pt>
                <c:pt idx="19">
                  <c:v>2</c:v>
                </c:pt>
                <c:pt idx="20">
                  <c:v>6</c:v>
                </c:pt>
                <c:pt idx="21">
                  <c:v>6</c:v>
                </c:pt>
                <c:pt idx="22">
                  <c:v>6</c:v>
                </c:pt>
                <c:pt idx="23">
                  <c:v>2</c:v>
                </c:pt>
                <c:pt idx="24">
                  <c:v>9</c:v>
                </c:pt>
                <c:pt idx="25">
                  <c:v>7</c:v>
                </c:pt>
                <c:pt idx="26">
                  <c:v>5</c:v>
                </c:pt>
                <c:pt idx="27">
                  <c:v>10</c:v>
                </c:pt>
                <c:pt idx="28">
                  <c:v>3</c:v>
                </c:pt>
                <c:pt idx="29">
                  <c:v>7</c:v>
                </c:pt>
                <c:pt idx="30">
                  <c:v>4</c:v>
                </c:pt>
                <c:pt idx="31">
                  <c:v>3</c:v>
                </c:pt>
                <c:pt idx="32">
                  <c:v>5</c:v>
                </c:pt>
                <c:pt idx="33">
                  <c:v>3</c:v>
                </c:pt>
                <c:pt idx="34">
                  <c:v>7</c:v>
                </c:pt>
                <c:pt idx="35">
                  <c:v>5</c:v>
                </c:pt>
                <c:pt idx="36">
                  <c:v>5</c:v>
                </c:pt>
                <c:pt idx="37">
                  <c:v>3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 x14ac:dyDescent="0.3"/>
    <row r="2" spans="1:20" s="284" customFormat="1" ht="21.75" thickBot="1" x14ac:dyDescent="0.3">
      <c r="A2" s="607" t="s">
        <v>123</v>
      </c>
      <c r="B2" s="607"/>
      <c r="C2" s="627" t="s">
        <v>120</v>
      </c>
      <c r="D2" s="628"/>
      <c r="E2" s="628"/>
      <c r="F2" s="628"/>
      <c r="G2" s="628"/>
      <c r="H2" s="628"/>
      <c r="I2" s="628"/>
      <c r="J2" s="628"/>
      <c r="K2" s="628"/>
      <c r="L2" s="628"/>
      <c r="M2" s="628"/>
      <c r="N2" s="628"/>
      <c r="O2" s="628"/>
      <c r="P2" s="628"/>
      <c r="Q2" s="628"/>
      <c r="R2" s="628"/>
      <c r="S2" s="628"/>
      <c r="T2" s="629"/>
    </row>
    <row r="3" spans="1:20" s="284" customFormat="1" ht="21.75" thickBot="1" x14ac:dyDescent="0.3">
      <c r="C3" s="630" t="s">
        <v>122</v>
      </c>
      <c r="D3" s="631"/>
      <c r="E3" s="631"/>
      <c r="F3" s="631"/>
      <c r="G3" s="631"/>
      <c r="H3" s="631"/>
      <c r="I3" s="631"/>
      <c r="J3" s="631"/>
      <c r="K3" s="631"/>
      <c r="L3" s="632"/>
      <c r="M3" s="633" t="s">
        <v>121</v>
      </c>
      <c r="N3" s="634"/>
      <c r="O3" s="634"/>
      <c r="P3" s="634"/>
      <c r="Q3" s="634"/>
      <c r="R3" s="634"/>
      <c r="S3" s="634"/>
      <c r="T3" s="635"/>
    </row>
    <row r="4" spans="1:20" ht="15" customHeight="1" thickBot="1" x14ac:dyDescent="0.3">
      <c r="A4" s="608" t="s">
        <v>117</v>
      </c>
      <c r="B4" s="615"/>
      <c r="C4" s="619" t="s">
        <v>112</v>
      </c>
      <c r="D4" s="620"/>
      <c r="E4" s="621" t="s">
        <v>111</v>
      </c>
      <c r="F4" s="622"/>
      <c r="G4" s="619" t="s">
        <v>110</v>
      </c>
      <c r="H4" s="620"/>
      <c r="I4" s="623" t="s">
        <v>109</v>
      </c>
      <c r="J4" s="624"/>
      <c r="K4" s="619" t="s">
        <v>108</v>
      </c>
      <c r="L4" s="620"/>
      <c r="M4" s="625" t="s">
        <v>112</v>
      </c>
      <c r="N4" s="626"/>
      <c r="O4" s="609" t="s">
        <v>111</v>
      </c>
      <c r="P4" s="610"/>
      <c r="Q4" s="625" t="s">
        <v>110</v>
      </c>
      <c r="R4" s="626"/>
      <c r="S4" s="609" t="s">
        <v>109</v>
      </c>
      <c r="T4" s="610"/>
    </row>
    <row r="5" spans="1:20" ht="15" customHeight="1" x14ac:dyDescent="0.25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 x14ac:dyDescent="0.25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 x14ac:dyDescent="0.25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 x14ac:dyDescent="0.25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 x14ac:dyDescent="0.25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 x14ac:dyDescent="0.25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 x14ac:dyDescent="0.25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 x14ac:dyDescent="0.25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 x14ac:dyDescent="0.25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 x14ac:dyDescent="0.25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 x14ac:dyDescent="0.25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 x14ac:dyDescent="0.3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 x14ac:dyDescent="0.3">
      <c r="C17" s="196"/>
      <c r="D17" s="196"/>
    </row>
    <row r="18" spans="1:20" ht="24" customHeight="1" thickBot="1" x14ac:dyDescent="0.3">
      <c r="C18" s="627" t="s">
        <v>120</v>
      </c>
      <c r="D18" s="628"/>
      <c r="E18" s="628"/>
      <c r="F18" s="628"/>
      <c r="G18" s="628"/>
      <c r="H18" s="628"/>
      <c r="I18" s="628"/>
      <c r="J18" s="628"/>
      <c r="K18" s="628"/>
      <c r="L18" s="628"/>
      <c r="M18" s="628"/>
      <c r="N18" s="628"/>
      <c r="O18" s="628"/>
      <c r="P18" s="628"/>
      <c r="Q18" s="628"/>
      <c r="R18" s="628"/>
      <c r="S18" s="628"/>
      <c r="T18" s="629"/>
    </row>
    <row r="19" spans="1:20" ht="24" customHeight="1" thickBot="1" x14ac:dyDescent="0.3">
      <c r="C19" s="630" t="s">
        <v>119</v>
      </c>
      <c r="D19" s="631"/>
      <c r="E19" s="631"/>
      <c r="F19" s="631"/>
      <c r="G19" s="631"/>
      <c r="H19" s="631"/>
      <c r="I19" s="631"/>
      <c r="J19" s="631"/>
      <c r="K19" s="631"/>
      <c r="L19" s="632"/>
      <c r="M19" s="633" t="s">
        <v>118</v>
      </c>
      <c r="N19" s="634"/>
      <c r="O19" s="634"/>
      <c r="P19" s="634"/>
      <c r="Q19" s="634"/>
      <c r="R19" s="634"/>
      <c r="S19" s="634"/>
      <c r="T19" s="635"/>
    </row>
    <row r="20" spans="1:20" ht="24" customHeight="1" thickBot="1" x14ac:dyDescent="0.3">
      <c r="C20" s="619" t="s">
        <v>112</v>
      </c>
      <c r="D20" s="620"/>
      <c r="E20" s="621" t="s">
        <v>111</v>
      </c>
      <c r="F20" s="622"/>
      <c r="G20" s="619" t="s">
        <v>110</v>
      </c>
      <c r="H20" s="620"/>
      <c r="I20" s="623" t="s">
        <v>109</v>
      </c>
      <c r="J20" s="624"/>
      <c r="K20" s="619" t="s">
        <v>108</v>
      </c>
      <c r="L20" s="620"/>
      <c r="M20" s="625" t="s">
        <v>112</v>
      </c>
      <c r="N20" s="626"/>
      <c r="O20" s="609" t="s">
        <v>111</v>
      </c>
      <c r="P20" s="610"/>
      <c r="Q20" s="625" t="s">
        <v>110</v>
      </c>
      <c r="R20" s="626"/>
      <c r="S20" s="609" t="s">
        <v>109</v>
      </c>
      <c r="T20" s="610"/>
    </row>
    <row r="21" spans="1:20" ht="15" customHeight="1" x14ac:dyDescent="0.25">
      <c r="A21" s="608" t="s">
        <v>117</v>
      </c>
      <c r="B21" s="615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 x14ac:dyDescent="0.25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 x14ac:dyDescent="0.25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 x14ac:dyDescent="0.25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 x14ac:dyDescent="0.25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 x14ac:dyDescent="0.25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 x14ac:dyDescent="0.25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 x14ac:dyDescent="0.25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 x14ac:dyDescent="0.25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 x14ac:dyDescent="0.25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 x14ac:dyDescent="0.25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 x14ac:dyDescent="0.25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 x14ac:dyDescent="0.25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 x14ac:dyDescent="0.25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 x14ac:dyDescent="0.25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 x14ac:dyDescent="0.25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 x14ac:dyDescent="0.25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 x14ac:dyDescent="0.3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 x14ac:dyDescent="0.25">
      <c r="C39" s="196"/>
      <c r="D39" s="196"/>
    </row>
    <row r="40" spans="1:22" x14ac:dyDescent="0.25">
      <c r="C40" s="196"/>
      <c r="D40" s="196"/>
    </row>
    <row r="41" spans="1:22" x14ac:dyDescent="0.25">
      <c r="C41" s="196"/>
      <c r="D41" s="196"/>
    </row>
    <row r="42" spans="1:22" ht="15.75" thickBot="1" x14ac:dyDescent="0.3"/>
    <row r="43" spans="1:22" ht="21.75" customHeight="1" thickBot="1" x14ac:dyDescent="0.3">
      <c r="A43" s="607" t="s">
        <v>115</v>
      </c>
      <c r="B43" s="607"/>
      <c r="C43" s="616" t="s">
        <v>114</v>
      </c>
      <c r="D43" s="617"/>
      <c r="E43" s="617"/>
      <c r="F43" s="617"/>
      <c r="G43" s="617"/>
      <c r="H43" s="617"/>
      <c r="I43" s="617"/>
      <c r="J43" s="617"/>
      <c r="K43" s="617"/>
      <c r="L43" s="617"/>
      <c r="M43" s="617"/>
      <c r="N43" s="617"/>
      <c r="O43" s="617"/>
      <c r="P43" s="618"/>
      <c r="Q43" s="201"/>
      <c r="R43" s="201"/>
      <c r="S43" s="201"/>
      <c r="T43" s="201"/>
      <c r="U43" s="201"/>
      <c r="V43" s="201"/>
    </row>
    <row r="44" spans="1:22" x14ac:dyDescent="0.25">
      <c r="A44" s="608" t="s">
        <v>113</v>
      </c>
      <c r="B44" s="608"/>
      <c r="C44" s="611" t="s">
        <v>112</v>
      </c>
      <c r="D44" s="612"/>
      <c r="E44" s="603" t="s">
        <v>111</v>
      </c>
      <c r="F44" s="604"/>
      <c r="G44" s="613" t="s">
        <v>110</v>
      </c>
      <c r="H44" s="614"/>
      <c r="I44" s="603" t="s">
        <v>109</v>
      </c>
      <c r="J44" s="604"/>
      <c r="K44" s="605" t="s">
        <v>108</v>
      </c>
      <c r="L44" s="606"/>
      <c r="M44" s="603" t="s">
        <v>107</v>
      </c>
      <c r="N44" s="604"/>
      <c r="O44" s="605"/>
      <c r="P44" s="606"/>
    </row>
    <row r="45" spans="1:22" x14ac:dyDescent="0.25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 x14ac:dyDescent="0.25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 x14ac:dyDescent="0.25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 x14ac:dyDescent="0.25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 x14ac:dyDescent="0.25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 x14ac:dyDescent="0.25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 x14ac:dyDescent="0.25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 x14ac:dyDescent="0.25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 x14ac:dyDescent="0.25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 x14ac:dyDescent="0.25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 x14ac:dyDescent="0.3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 x14ac:dyDescent="0.25">
      <c r="B59" s="164"/>
    </row>
    <row r="60" spans="1:16" x14ac:dyDescent="0.25">
      <c r="B60" s="164"/>
    </row>
    <row r="61" spans="1:16" x14ac:dyDescent="0.25">
      <c r="B61" s="164"/>
    </row>
    <row r="62" spans="1:16" x14ac:dyDescent="0.25">
      <c r="B62" s="164"/>
    </row>
    <row r="63" spans="1:16" x14ac:dyDescent="0.25">
      <c r="B63" s="164"/>
    </row>
    <row r="64" spans="1:16" x14ac:dyDescent="0.25">
      <c r="B64" s="164"/>
    </row>
    <row r="65" spans="2:2" x14ac:dyDescent="0.25">
      <c r="B65" s="164"/>
    </row>
    <row r="66" spans="2:2" x14ac:dyDescent="0.25">
      <c r="B66" s="164"/>
    </row>
  </sheetData>
  <mergeCells count="37"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  <mergeCell ref="K20:L20"/>
    <mergeCell ref="M20:N20"/>
    <mergeCell ref="C18:T18"/>
    <mergeCell ref="Q20:R20"/>
    <mergeCell ref="S20:T20"/>
    <mergeCell ref="C19:L19"/>
    <mergeCell ref="M19:T19"/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Q373"/>
  <sheetViews>
    <sheetView zoomScale="55" zoomScaleNormal="55" workbookViewId="0">
      <pane xSplit="2" ySplit="3" topLeftCell="HR318" activePane="bottomRight" state="frozen"/>
      <selection pane="topRight" activeCell="C1" sqref="C1"/>
      <selection pane="bottomLeft" activeCell="A4" sqref="A4"/>
      <selection pane="bottomRight" activeCell="JL340" sqref="JL340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1.71093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5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 x14ac:dyDescent="0.3">
      <c r="A1" s="735"/>
      <c r="B1" s="736"/>
      <c r="C1" s="749" t="s">
        <v>64</v>
      </c>
      <c r="D1" s="750"/>
      <c r="E1" s="750"/>
      <c r="F1" s="750"/>
      <c r="G1" s="750"/>
      <c r="H1" s="750"/>
      <c r="I1" s="750"/>
      <c r="J1" s="750"/>
      <c r="K1" s="750"/>
      <c r="L1" s="750"/>
      <c r="M1" s="750"/>
      <c r="N1" s="750"/>
      <c r="O1" s="750"/>
      <c r="P1" s="750"/>
      <c r="Q1" s="750"/>
      <c r="R1" s="750"/>
      <c r="S1" s="750"/>
      <c r="T1" s="750"/>
      <c r="U1" s="750"/>
      <c r="V1" s="750"/>
      <c r="W1" s="750"/>
      <c r="X1" s="750"/>
      <c r="Y1" s="750"/>
      <c r="Z1" s="750"/>
      <c r="AA1" s="750"/>
      <c r="AB1" s="750"/>
      <c r="AC1" s="750"/>
      <c r="AD1" s="750"/>
      <c r="AE1" s="750"/>
      <c r="AF1" s="750"/>
      <c r="AG1" s="750"/>
      <c r="AH1" s="750"/>
      <c r="AI1" s="750"/>
      <c r="AJ1" s="750"/>
      <c r="AK1" s="750"/>
      <c r="AL1" s="750"/>
      <c r="AM1" s="750"/>
      <c r="AN1" s="750"/>
      <c r="AO1" s="750"/>
      <c r="AP1" s="750"/>
      <c r="AQ1" s="750"/>
      <c r="AR1" s="750"/>
      <c r="AS1" s="750"/>
      <c r="AT1" s="750"/>
      <c r="AU1" s="750"/>
      <c r="AV1" s="750"/>
      <c r="AW1" s="750"/>
      <c r="AX1" s="750"/>
      <c r="AY1" s="750"/>
      <c r="AZ1" s="750"/>
      <c r="BA1" s="750"/>
      <c r="BB1" s="750"/>
      <c r="BC1" s="750"/>
      <c r="BD1" s="750"/>
      <c r="BE1" s="750"/>
      <c r="BF1" s="750"/>
      <c r="BG1" s="750"/>
      <c r="BH1" s="750"/>
      <c r="BI1" s="750"/>
      <c r="BJ1" s="750"/>
      <c r="BK1" s="750"/>
      <c r="BL1" s="750"/>
      <c r="BM1" s="750"/>
      <c r="BN1" s="750"/>
      <c r="BO1" s="750"/>
      <c r="BP1" s="750"/>
      <c r="BQ1" s="750"/>
      <c r="BR1" s="750"/>
      <c r="BS1" s="750"/>
      <c r="BT1" s="750"/>
      <c r="BU1" s="750"/>
      <c r="BV1" s="750"/>
      <c r="BW1" s="750"/>
      <c r="BX1" s="750"/>
      <c r="BY1" s="750"/>
      <c r="BZ1" s="750"/>
      <c r="CA1" s="750"/>
      <c r="CB1" s="750"/>
      <c r="CC1" s="750"/>
      <c r="CD1" s="750"/>
      <c r="CE1" s="750"/>
      <c r="CF1" s="750"/>
      <c r="CG1" s="750"/>
      <c r="CH1" s="750"/>
      <c r="CI1" s="739" t="s">
        <v>149</v>
      </c>
      <c r="CJ1" s="739"/>
      <c r="CK1" s="739"/>
      <c r="CL1" s="739"/>
      <c r="CM1" s="739"/>
      <c r="CN1" s="739"/>
      <c r="CO1" s="739"/>
      <c r="CP1" s="739"/>
      <c r="CQ1" s="739"/>
      <c r="CR1" s="739"/>
      <c r="CS1" s="739"/>
      <c r="CT1" s="739"/>
      <c r="CU1" s="739"/>
      <c r="CV1" s="739"/>
      <c r="CW1" s="739"/>
      <c r="CX1" s="739"/>
      <c r="CY1" s="739"/>
      <c r="CZ1" s="739"/>
      <c r="DA1" s="739"/>
      <c r="DB1" s="739"/>
      <c r="DC1" s="739"/>
      <c r="DD1" s="739"/>
      <c r="DE1" s="739"/>
      <c r="DF1" s="739"/>
      <c r="DG1" s="739"/>
      <c r="DH1" s="739"/>
      <c r="DI1" s="739"/>
      <c r="DJ1" s="739"/>
      <c r="DK1" s="739"/>
      <c r="DL1" s="739"/>
      <c r="DM1" s="739"/>
      <c r="DN1" s="739"/>
      <c r="DO1" s="739"/>
      <c r="DP1" s="739"/>
      <c r="DQ1" s="739"/>
      <c r="DR1" s="739"/>
      <c r="DS1" s="739"/>
      <c r="DT1" s="739"/>
      <c r="DU1" s="739"/>
      <c r="DV1" s="739"/>
      <c r="DW1" s="739"/>
      <c r="DX1" s="739"/>
      <c r="DY1" s="739"/>
      <c r="DZ1" s="739"/>
      <c r="EA1" s="739"/>
      <c r="EB1" s="739"/>
      <c r="EC1" s="739"/>
      <c r="ED1" s="739"/>
      <c r="EE1" s="739"/>
      <c r="EF1" s="739"/>
      <c r="EG1" s="739"/>
      <c r="EH1" s="739"/>
      <c r="EI1" s="739"/>
      <c r="EJ1" s="739"/>
      <c r="EK1" s="739"/>
      <c r="EL1" s="739"/>
      <c r="EM1" s="739"/>
      <c r="EN1" s="739"/>
      <c r="EO1" s="739"/>
      <c r="EP1" s="739"/>
      <c r="EQ1" s="739"/>
      <c r="ER1" s="739"/>
      <c r="ES1" s="739"/>
      <c r="ET1" s="739"/>
      <c r="EU1" s="739"/>
      <c r="EV1" s="739"/>
      <c r="EW1" s="739"/>
      <c r="EX1" s="739"/>
      <c r="EY1" s="739"/>
      <c r="EZ1" s="739"/>
      <c r="FA1" s="739"/>
      <c r="FB1" s="739"/>
      <c r="FC1" s="739"/>
      <c r="FD1" s="739"/>
      <c r="FE1" s="739"/>
      <c r="FF1" s="739"/>
      <c r="FG1" s="739"/>
      <c r="FH1" s="739"/>
      <c r="FI1" s="739"/>
      <c r="FJ1" s="739"/>
      <c r="FK1" s="739"/>
      <c r="FL1" s="739"/>
      <c r="FM1" s="739"/>
      <c r="FN1" s="739"/>
      <c r="FO1" s="740" t="s">
        <v>150</v>
      </c>
      <c r="FP1" s="740"/>
      <c r="FQ1" s="740"/>
      <c r="FR1" s="740"/>
      <c r="FS1" s="740"/>
      <c r="FT1" s="740"/>
      <c r="FU1" s="740"/>
      <c r="FV1" s="740"/>
      <c r="FW1" s="740"/>
      <c r="FX1" s="740"/>
      <c r="FY1" s="740"/>
      <c r="FZ1" s="740"/>
      <c r="GA1" s="740"/>
      <c r="GB1" s="740"/>
      <c r="GC1" s="740"/>
      <c r="GD1" s="740"/>
      <c r="GE1" s="740"/>
      <c r="GF1" s="740"/>
      <c r="GG1" s="740"/>
      <c r="GH1" s="740"/>
      <c r="GI1" s="740"/>
      <c r="GJ1" s="740"/>
      <c r="GK1" s="740"/>
      <c r="GL1" s="740"/>
      <c r="GM1" s="740"/>
      <c r="GN1" s="740"/>
      <c r="GO1" s="740"/>
      <c r="GP1" s="740"/>
      <c r="GQ1" s="740"/>
      <c r="GR1" s="740"/>
      <c r="GS1" s="740"/>
      <c r="GT1" s="740"/>
      <c r="GU1" s="740"/>
      <c r="GV1" s="740"/>
      <c r="GW1" s="740"/>
      <c r="GX1" s="740"/>
      <c r="GY1" s="740"/>
      <c r="GZ1" s="740"/>
      <c r="HA1" s="740"/>
      <c r="HB1" s="740"/>
      <c r="HC1" s="740"/>
      <c r="HD1" s="740"/>
      <c r="HE1" s="740"/>
      <c r="HF1" s="740"/>
      <c r="HG1" s="740"/>
      <c r="HH1" s="740"/>
      <c r="HI1" s="740"/>
      <c r="HJ1" s="740"/>
      <c r="HK1" s="740"/>
      <c r="HL1" s="740"/>
      <c r="HM1" s="740"/>
      <c r="HN1" s="740"/>
      <c r="HO1" s="740"/>
      <c r="HP1" s="740"/>
      <c r="HQ1" s="740"/>
      <c r="HR1" s="740"/>
      <c r="HS1" s="740"/>
      <c r="HT1" s="740"/>
      <c r="HU1" s="740"/>
      <c r="HV1" s="740"/>
      <c r="HW1" s="740"/>
      <c r="HX1" s="740"/>
      <c r="HY1" s="740"/>
      <c r="HZ1" s="740"/>
      <c r="IA1" s="740"/>
      <c r="IB1" s="740"/>
      <c r="IC1" s="740"/>
      <c r="ID1" s="740"/>
      <c r="IE1" s="740"/>
      <c r="IF1" s="740"/>
      <c r="IG1" s="740"/>
      <c r="IH1" s="740"/>
      <c r="II1" s="740"/>
      <c r="IJ1" s="740"/>
      <c r="IK1" s="740"/>
      <c r="IL1" s="740"/>
      <c r="IM1" s="740"/>
      <c r="IN1" s="740"/>
      <c r="IO1" s="740"/>
      <c r="IP1" s="740"/>
      <c r="IQ1" s="740"/>
      <c r="IR1" s="740"/>
      <c r="IS1" s="740"/>
      <c r="IT1" s="741"/>
      <c r="IU1" s="600"/>
      <c r="IV1" s="600"/>
      <c r="IW1" s="600"/>
      <c r="IX1" s="600"/>
      <c r="IY1" s="600"/>
      <c r="IZ1" s="600"/>
      <c r="JA1" s="600"/>
      <c r="JB1" s="600"/>
      <c r="JC1" s="600"/>
      <c r="JD1" s="600"/>
      <c r="JE1" s="600"/>
      <c r="JF1" s="600"/>
      <c r="JG1" s="742" t="s">
        <v>0</v>
      </c>
      <c r="JH1" s="743"/>
      <c r="JI1" s="743"/>
      <c r="JJ1" s="743"/>
      <c r="JK1" s="743"/>
      <c r="JL1" s="743"/>
      <c r="JM1" s="743"/>
      <c r="JN1" s="743"/>
      <c r="JO1" s="743"/>
      <c r="JP1" s="743"/>
      <c r="JQ1" s="743"/>
      <c r="JR1" s="743"/>
      <c r="JS1" s="743"/>
      <c r="JT1" s="744"/>
      <c r="JU1" s="744"/>
      <c r="JV1" s="710" t="s">
        <v>11</v>
      </c>
      <c r="JW1" s="711"/>
      <c r="JX1" s="712"/>
      <c r="JY1" s="710" t="s">
        <v>179</v>
      </c>
      <c r="JZ1" s="711"/>
      <c r="KA1" s="711"/>
      <c r="KB1" s="691" t="s">
        <v>184</v>
      </c>
      <c r="KC1" s="692"/>
      <c r="KD1" s="693"/>
      <c r="KE1" s="693"/>
      <c r="KF1" s="693"/>
      <c r="KG1" s="694"/>
      <c r="KH1" s="695"/>
      <c r="KI1" s="754" t="s">
        <v>185</v>
      </c>
      <c r="KJ1" s="755"/>
      <c r="KK1" s="755"/>
      <c r="KL1" s="755"/>
      <c r="KM1" s="755"/>
      <c r="KN1" s="755"/>
      <c r="KO1" s="755"/>
      <c r="KP1" s="755"/>
      <c r="KQ1" s="756"/>
    </row>
    <row r="2" spans="1:303" ht="24" thickBot="1" x14ac:dyDescent="0.3">
      <c r="A2" s="737"/>
      <c r="B2" s="738"/>
      <c r="C2" s="748" t="s">
        <v>138</v>
      </c>
      <c r="D2" s="637"/>
      <c r="E2" s="637"/>
      <c r="F2" s="637"/>
      <c r="G2" s="637"/>
      <c r="H2" s="637"/>
      <c r="I2" s="637"/>
      <c r="J2" s="637"/>
      <c r="K2" s="637"/>
      <c r="L2" s="637"/>
      <c r="M2" s="637"/>
      <c r="N2" s="638"/>
      <c r="O2" s="636" t="s">
        <v>66</v>
      </c>
      <c r="P2" s="637"/>
      <c r="Q2" s="637"/>
      <c r="R2" s="637"/>
      <c r="S2" s="637"/>
      <c r="T2" s="637"/>
      <c r="U2" s="637"/>
      <c r="V2" s="637"/>
      <c r="W2" s="637"/>
      <c r="X2" s="637"/>
      <c r="Y2" s="637"/>
      <c r="Z2" s="638"/>
      <c r="AA2" s="636" t="s">
        <v>139</v>
      </c>
      <c r="AB2" s="637"/>
      <c r="AC2" s="637"/>
      <c r="AD2" s="637"/>
      <c r="AE2" s="637"/>
      <c r="AF2" s="637"/>
      <c r="AG2" s="637"/>
      <c r="AH2" s="637"/>
      <c r="AI2" s="637"/>
      <c r="AJ2" s="637"/>
      <c r="AK2" s="637"/>
      <c r="AL2" s="638"/>
      <c r="AM2" s="636" t="s">
        <v>68</v>
      </c>
      <c r="AN2" s="637"/>
      <c r="AO2" s="637"/>
      <c r="AP2" s="637"/>
      <c r="AQ2" s="637"/>
      <c r="AR2" s="637"/>
      <c r="AS2" s="637"/>
      <c r="AT2" s="637"/>
      <c r="AU2" s="637"/>
      <c r="AV2" s="637"/>
      <c r="AW2" s="637"/>
      <c r="AX2" s="638"/>
      <c r="AY2" s="636" t="s">
        <v>69</v>
      </c>
      <c r="AZ2" s="637"/>
      <c r="BA2" s="637"/>
      <c r="BB2" s="637"/>
      <c r="BC2" s="637"/>
      <c r="BD2" s="637"/>
      <c r="BE2" s="637"/>
      <c r="BF2" s="637"/>
      <c r="BG2" s="637"/>
      <c r="BH2" s="637"/>
      <c r="BI2" s="637"/>
      <c r="BJ2" s="638"/>
      <c r="BK2" s="636" t="s">
        <v>140</v>
      </c>
      <c r="BL2" s="637"/>
      <c r="BM2" s="637"/>
      <c r="BN2" s="637"/>
      <c r="BO2" s="637"/>
      <c r="BP2" s="637"/>
      <c r="BQ2" s="637"/>
      <c r="BR2" s="637"/>
      <c r="BS2" s="637"/>
      <c r="BT2" s="637"/>
      <c r="BU2" s="637"/>
      <c r="BV2" s="638"/>
      <c r="BW2" s="636" t="s">
        <v>141</v>
      </c>
      <c r="BX2" s="637"/>
      <c r="BY2" s="637"/>
      <c r="BZ2" s="637"/>
      <c r="CA2" s="637"/>
      <c r="CB2" s="637"/>
      <c r="CC2" s="637"/>
      <c r="CD2" s="637"/>
      <c r="CE2" s="637"/>
      <c r="CF2" s="637"/>
      <c r="CG2" s="637"/>
      <c r="CH2" s="638"/>
      <c r="CI2" s="751" t="s">
        <v>142</v>
      </c>
      <c r="CJ2" s="752"/>
      <c r="CK2" s="752"/>
      <c r="CL2" s="752"/>
      <c r="CM2" s="752"/>
      <c r="CN2" s="752"/>
      <c r="CO2" s="752"/>
      <c r="CP2" s="752"/>
      <c r="CQ2" s="752"/>
      <c r="CR2" s="752"/>
      <c r="CS2" s="752"/>
      <c r="CT2" s="753"/>
      <c r="CU2" s="751" t="s">
        <v>143</v>
      </c>
      <c r="CV2" s="752"/>
      <c r="CW2" s="752"/>
      <c r="CX2" s="752"/>
      <c r="CY2" s="752"/>
      <c r="CZ2" s="752"/>
      <c r="DA2" s="752"/>
      <c r="DB2" s="752"/>
      <c r="DC2" s="752"/>
      <c r="DD2" s="752"/>
      <c r="DE2" s="752"/>
      <c r="DF2" s="753"/>
      <c r="DG2" s="751" t="s">
        <v>144</v>
      </c>
      <c r="DH2" s="752"/>
      <c r="DI2" s="752"/>
      <c r="DJ2" s="752"/>
      <c r="DK2" s="752"/>
      <c r="DL2" s="752"/>
      <c r="DM2" s="752"/>
      <c r="DN2" s="752"/>
      <c r="DO2" s="752"/>
      <c r="DP2" s="752"/>
      <c r="DQ2" s="752"/>
      <c r="DR2" s="753"/>
      <c r="DS2" s="751" t="s">
        <v>145</v>
      </c>
      <c r="DT2" s="752"/>
      <c r="DU2" s="752"/>
      <c r="DV2" s="752"/>
      <c r="DW2" s="752"/>
      <c r="DX2" s="752"/>
      <c r="DY2" s="752"/>
      <c r="DZ2" s="752"/>
      <c r="EA2" s="752"/>
      <c r="EB2" s="752"/>
      <c r="EC2" s="752"/>
      <c r="ED2" s="753"/>
      <c r="EE2" s="751" t="s">
        <v>146</v>
      </c>
      <c r="EF2" s="752"/>
      <c r="EG2" s="752"/>
      <c r="EH2" s="752"/>
      <c r="EI2" s="752"/>
      <c r="EJ2" s="752"/>
      <c r="EK2" s="752"/>
      <c r="EL2" s="752"/>
      <c r="EM2" s="752"/>
      <c r="EN2" s="752"/>
      <c r="EO2" s="752"/>
      <c r="EP2" s="753"/>
      <c r="EQ2" s="751" t="s">
        <v>147</v>
      </c>
      <c r="ER2" s="752"/>
      <c r="ES2" s="752"/>
      <c r="ET2" s="752"/>
      <c r="EU2" s="752"/>
      <c r="EV2" s="752"/>
      <c r="EW2" s="752"/>
      <c r="EX2" s="752"/>
      <c r="EY2" s="752"/>
      <c r="EZ2" s="752"/>
      <c r="FA2" s="752"/>
      <c r="FB2" s="753"/>
      <c r="FC2" s="751" t="s">
        <v>148</v>
      </c>
      <c r="FD2" s="752"/>
      <c r="FE2" s="752"/>
      <c r="FF2" s="752"/>
      <c r="FG2" s="752"/>
      <c r="FH2" s="752"/>
      <c r="FI2" s="752"/>
      <c r="FJ2" s="752"/>
      <c r="FK2" s="752"/>
      <c r="FL2" s="752"/>
      <c r="FM2" s="752"/>
      <c r="FN2" s="753"/>
      <c r="FO2" s="636" t="s">
        <v>151</v>
      </c>
      <c r="FP2" s="637"/>
      <c r="FQ2" s="637"/>
      <c r="FR2" s="637"/>
      <c r="FS2" s="637"/>
      <c r="FT2" s="637"/>
      <c r="FU2" s="637"/>
      <c r="FV2" s="637"/>
      <c r="FW2" s="637"/>
      <c r="FX2" s="637"/>
      <c r="FY2" s="637"/>
      <c r="FZ2" s="638"/>
      <c r="GA2" s="636" t="s">
        <v>1</v>
      </c>
      <c r="GB2" s="637"/>
      <c r="GC2" s="637"/>
      <c r="GD2" s="637"/>
      <c r="GE2" s="637"/>
      <c r="GF2" s="637"/>
      <c r="GG2" s="637"/>
      <c r="GH2" s="637"/>
      <c r="GI2" s="637"/>
      <c r="GJ2" s="637"/>
      <c r="GK2" s="637"/>
      <c r="GL2" s="638"/>
      <c r="GM2" s="636" t="s">
        <v>152</v>
      </c>
      <c r="GN2" s="637"/>
      <c r="GO2" s="637"/>
      <c r="GP2" s="637"/>
      <c r="GQ2" s="637"/>
      <c r="GR2" s="637"/>
      <c r="GS2" s="637"/>
      <c r="GT2" s="637"/>
      <c r="GU2" s="637"/>
      <c r="GV2" s="637"/>
      <c r="GW2" s="637"/>
      <c r="GX2" s="638"/>
      <c r="GY2" s="636" t="s">
        <v>2</v>
      </c>
      <c r="GZ2" s="637"/>
      <c r="HA2" s="637"/>
      <c r="HB2" s="637"/>
      <c r="HC2" s="637"/>
      <c r="HD2" s="637"/>
      <c r="HE2" s="637"/>
      <c r="HF2" s="637"/>
      <c r="HG2" s="637"/>
      <c r="HH2" s="637"/>
      <c r="HI2" s="637"/>
      <c r="HJ2" s="638"/>
      <c r="HK2" s="636" t="s">
        <v>3</v>
      </c>
      <c r="HL2" s="637"/>
      <c r="HM2" s="637"/>
      <c r="HN2" s="637"/>
      <c r="HO2" s="637"/>
      <c r="HP2" s="637"/>
      <c r="HQ2" s="637"/>
      <c r="HR2" s="637"/>
      <c r="HS2" s="637"/>
      <c r="HT2" s="637"/>
      <c r="HU2" s="637"/>
      <c r="HV2" s="638"/>
      <c r="HW2" s="636" t="s">
        <v>153</v>
      </c>
      <c r="HX2" s="637"/>
      <c r="HY2" s="637"/>
      <c r="HZ2" s="637"/>
      <c r="IA2" s="637"/>
      <c r="IB2" s="637"/>
      <c r="IC2" s="637"/>
      <c r="ID2" s="637"/>
      <c r="IE2" s="637"/>
      <c r="IF2" s="637"/>
      <c r="IG2" s="637"/>
      <c r="IH2" s="638"/>
      <c r="II2" s="636" t="s">
        <v>154</v>
      </c>
      <c r="IJ2" s="637"/>
      <c r="IK2" s="637"/>
      <c r="IL2" s="637"/>
      <c r="IM2" s="637"/>
      <c r="IN2" s="637"/>
      <c r="IO2" s="637"/>
      <c r="IP2" s="637"/>
      <c r="IQ2" s="637"/>
      <c r="IR2" s="637"/>
      <c r="IS2" s="637"/>
      <c r="IT2" s="638"/>
      <c r="IU2" s="636"/>
      <c r="IV2" s="637"/>
      <c r="IW2" s="637"/>
      <c r="IX2" s="637"/>
      <c r="IY2" s="637"/>
      <c r="IZ2" s="637"/>
      <c r="JA2" s="637"/>
      <c r="JB2" s="637"/>
      <c r="JC2" s="637"/>
      <c r="JD2" s="637"/>
      <c r="JE2" s="637"/>
      <c r="JF2" s="638"/>
      <c r="JG2" s="745"/>
      <c r="JH2" s="746"/>
      <c r="JI2" s="746"/>
      <c r="JJ2" s="746"/>
      <c r="JK2" s="746"/>
      <c r="JL2" s="746"/>
      <c r="JM2" s="746"/>
      <c r="JN2" s="746"/>
      <c r="JO2" s="746"/>
      <c r="JP2" s="746"/>
      <c r="JQ2" s="746"/>
      <c r="JR2" s="746"/>
      <c r="JS2" s="746"/>
      <c r="JT2" s="747"/>
      <c r="JU2" s="747"/>
      <c r="JV2" s="713"/>
      <c r="JW2" s="714"/>
      <c r="JX2" s="715"/>
      <c r="JY2" s="713"/>
      <c r="JZ2" s="714"/>
      <c r="KA2" s="714"/>
      <c r="KB2" s="696"/>
      <c r="KC2" s="697"/>
      <c r="KD2" s="698"/>
      <c r="KE2" s="698"/>
      <c r="KF2" s="698"/>
      <c r="KG2" s="699"/>
      <c r="KH2" s="700"/>
      <c r="KI2" s="757"/>
      <c r="KJ2" s="758"/>
      <c r="KK2" s="758"/>
      <c r="KL2" s="758"/>
      <c r="KM2" s="758"/>
      <c r="KN2" s="758"/>
      <c r="KO2" s="758"/>
      <c r="KP2" s="758"/>
      <c r="KQ2" s="759"/>
    </row>
    <row r="3" spans="1:30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91" t="s">
        <v>137</v>
      </c>
      <c r="JT3" s="59" t="s">
        <v>16</v>
      </c>
      <c r="JU3" s="524" t="s">
        <v>17</v>
      </c>
      <c r="JV3" s="533" t="s">
        <v>176</v>
      </c>
      <c r="JW3" s="534" t="s">
        <v>177</v>
      </c>
      <c r="JX3" s="535" t="s">
        <v>178</v>
      </c>
      <c r="JY3" s="533" t="s">
        <v>176</v>
      </c>
      <c r="JZ3" s="534" t="s">
        <v>180</v>
      </c>
      <c r="KA3" s="535" t="s">
        <v>178</v>
      </c>
      <c r="KB3" s="666" t="s">
        <v>182</v>
      </c>
      <c r="KC3" s="665"/>
      <c r="KD3" s="664" t="s">
        <v>183</v>
      </c>
      <c r="KE3" s="665"/>
      <c r="KF3" s="664" t="s">
        <v>71</v>
      </c>
      <c r="KG3" s="665"/>
      <c r="KH3" s="566"/>
      <c r="KI3" s="609" t="s">
        <v>182</v>
      </c>
      <c r="KJ3" s="610"/>
      <c r="KK3" s="609" t="s">
        <v>183</v>
      </c>
      <c r="KL3" s="610"/>
      <c r="KM3" s="609" t="s">
        <v>186</v>
      </c>
      <c r="KN3" s="733"/>
      <c r="KO3" s="610"/>
      <c r="KP3" s="609" t="s">
        <v>71</v>
      </c>
      <c r="KQ3" s="610"/>
    </row>
    <row r="4" spans="1:303" ht="19.5" thickBot="1" x14ac:dyDescent="0.3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5"/>
      <c r="JH4" s="336"/>
      <c r="JI4" s="337">
        <f>+E4+Q4+AC4+AO4+BA4+BM4+BY4+CK4+CW4+DI4+DU4+EG4+ES4+FE4+GC4+GO4+HA4+HM4+HY4+FQ4+IK4</f>
        <v>11531</v>
      </c>
      <c r="JJ4" s="336">
        <f>+F4+R4+AD4+AP4+BB4+BN4+BZ4+CL4+CX4+DJ4+DV4+EH4+ET4+FF4+GD4+GP4+HB4+HN4+HZ4+FR4+IL4</f>
        <v>1097</v>
      </c>
      <c r="JK4" s="336"/>
      <c r="JL4" s="338"/>
      <c r="JM4" s="336"/>
      <c r="JN4" s="336"/>
      <c r="JO4" s="336"/>
      <c r="JP4" s="337"/>
      <c r="JQ4" s="336"/>
      <c r="JR4" s="336"/>
      <c r="JS4" s="392"/>
      <c r="JT4" s="336"/>
      <c r="JU4" s="339"/>
      <c r="JW4" s="71"/>
      <c r="JX4" s="71"/>
      <c r="JY4" s="609"/>
      <c r="JZ4" s="733"/>
      <c r="KA4" s="733"/>
      <c r="KB4" s="684"/>
      <c r="KC4" s="685"/>
      <c r="KD4" s="685"/>
      <c r="KE4" s="685"/>
      <c r="KF4" s="685"/>
      <c r="KG4" s="685"/>
      <c r="KH4" s="685"/>
      <c r="KI4" s="609"/>
      <c r="KJ4" s="733"/>
      <c r="KK4" s="609"/>
      <c r="KL4" s="610"/>
      <c r="KM4" s="581"/>
      <c r="KN4" s="582"/>
      <c r="KO4" s="583"/>
      <c r="KP4" s="609"/>
      <c r="KQ4" s="610"/>
    </row>
    <row r="5" spans="1:303" x14ac:dyDescent="0.25">
      <c r="A5" s="729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301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301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301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403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90" t="e">
        <f>JR5/JM5</f>
        <v>#DIV/0!</v>
      </c>
      <c r="JT5" s="48"/>
      <c r="JU5" s="300"/>
      <c r="JV5" s="528">
        <f>SUM(G5,I5,S5,U5,AE5,AG5,AQ5,AS5,BC5,BE5,BO5,BQ5,CA5,CC5)/SUM(E5,Q5,AC5,AO5,BA5,BM5,BY5)</f>
        <v>0</v>
      </c>
      <c r="JW5" s="529">
        <f>SUM(CM5,CO5,CY5,DA5,DK5,DM5,DW5,DY5,EI5,EK5,EU5,EW5,FG5,FI5)/SUM(CK5,CW5,DI5,DU5,EG5,ES5,FE5)</f>
        <v>0</v>
      </c>
      <c r="JX5" s="531">
        <f>SUM(FS5,FU5,GE5,GG5,GQ5,GS5,HC5,HE5,HO5,HQ5,IA5,IC5,IM5,IO5,)/SUM(FQ5,GC5,GO5,HA5,HM5,HY5,IK5)</f>
        <v>0</v>
      </c>
      <c r="JY5" s="716">
        <f>SUM(I12,U12,AG12,AS12,BE12,BQ12,CC12)/SUM(G12,I12,S12,U12,AE12,AG12,AQ12,AS12,BC12,BE12,BO12,BQ12,CA12,CC12)</f>
        <v>0</v>
      </c>
      <c r="JZ5" s="719">
        <f>SUM(CO12,DA12,DM12,DY12,EK12,EW12,FI12)/SUM(CM12,CO12,CY12,DA12,DK12,DM12,DW12,DY12,EI12,EK12,EU12,EW12,FG12,FI12)</f>
        <v>0</v>
      </c>
      <c r="KA5" s="730">
        <f>SUM(,FU12,GG12,GS12,HE12,HQ12,IC12,IO12)/SUM(FU12,FS12,GG12,GE12,GS12,GQ12,HE12,HC12,HQ12,HO12,IC12,IA12,IO12,IM12)</f>
        <v>0</v>
      </c>
      <c r="KB5" s="681">
        <f>KB8/KB10</f>
        <v>5.3835800807537008E-4</v>
      </c>
      <c r="KC5" s="676"/>
      <c r="KD5" s="675">
        <f>KD8/KD10</f>
        <v>0</v>
      </c>
      <c r="KE5" s="676"/>
      <c r="KF5" s="675">
        <f>KF8/KF10</f>
        <v>7.6180802437785682E-4</v>
      </c>
      <c r="KG5" s="676"/>
      <c r="KH5" s="688" t="s">
        <v>73</v>
      </c>
      <c r="KI5" s="560">
        <f>C5+AA5+AM5+AY5+BK5+BW5</f>
        <v>1</v>
      </c>
      <c r="KJ5" s="573">
        <f>KI5/KB10</f>
        <v>2.6917900403768504E-4</v>
      </c>
      <c r="KK5" s="560">
        <f>CI5+CU5+DG5+EE5+EQ5+FC5+DS5</f>
        <v>0</v>
      </c>
      <c r="KL5" s="569">
        <f>KK5/KD10</f>
        <v>0</v>
      </c>
      <c r="KM5" s="579">
        <f>KB10+KD10</f>
        <v>7593</v>
      </c>
      <c r="KN5" s="568">
        <f t="shared" ref="KN5:KN12" si="68">KI5+KK5</f>
        <v>1</v>
      </c>
      <c r="KO5" s="569">
        <f t="shared" ref="KO5:KO11" si="69">KN5/KM5</f>
        <v>1.3170025023047545E-4</v>
      </c>
      <c r="KP5" s="560">
        <f>FO5+GA5+GM5+GY5+HK5+HW5+II5</f>
        <v>0</v>
      </c>
      <c r="KQ5" s="569">
        <f>KP5/KF10</f>
        <v>0</v>
      </c>
    </row>
    <row r="6" spans="1:303" x14ac:dyDescent="0.25">
      <c r="A6" s="729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301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301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301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4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93" t="e">
        <f t="shared" ref="JS6:JS69" si="83">JR6/JM6</f>
        <v>#DIV/0!</v>
      </c>
      <c r="JT6" s="15"/>
      <c r="JU6" s="301"/>
      <c r="JV6" s="530">
        <f t="shared" ref="JV6:JV11" si="84">SUM(G6,I6,S6,U6,AE6,AG6,AQ6,AS6,BC6,BE6,BO6,BQ6,CA6,CC6)/SUM(E6,Q6,AC6,AO6,BA6,BM6,BY6)</f>
        <v>2.6925148088314486E-4</v>
      </c>
      <c r="JW6" s="527">
        <f t="shared" ref="JW6:JW11" si="85">SUM(CM6,CO6,CY6,DA6,DK6,DM6,DW6,DY6,EI6,EK6,EU6,EW6,FG6,FI6)/SUM(CK6,CW6,DI6,DU6,EG6,ES6,FE6)</f>
        <v>2.5786487880350697E-4</v>
      </c>
      <c r="JX6" s="532">
        <f t="shared" ref="JX6:JX11" si="86">SUM(FS6,FU6,GE6,GG6,GQ6,GS6,HC6,HE6,HO6,HQ6,IA6,IC6,IM6,IO6,)/SUM(FQ6,GC6,GO6,HA6,HM6,HY6,IK6)</f>
        <v>0</v>
      </c>
      <c r="JY6" s="717"/>
      <c r="JZ6" s="720"/>
      <c r="KA6" s="731"/>
      <c r="KB6" s="682"/>
      <c r="KC6" s="678"/>
      <c r="KD6" s="677"/>
      <c r="KE6" s="678"/>
      <c r="KF6" s="677"/>
      <c r="KG6" s="678"/>
      <c r="KH6" s="725"/>
      <c r="KI6" s="76">
        <f t="shared" ref="KI6:KI11" si="87">C6+AA6+AM6+AY6+BK6+BW6</f>
        <v>0</v>
      </c>
      <c r="KJ6" s="576">
        <f>KI6/KB10</f>
        <v>0</v>
      </c>
      <c r="KK6" s="76">
        <f t="shared" ref="KK6:KK11" si="88">CI6+CU6+DG6+EE6+EQ6+FC6+DS6</f>
        <v>0</v>
      </c>
      <c r="KL6" s="570">
        <f>KK6/KD10</f>
        <v>0</v>
      </c>
      <c r="KM6" s="580">
        <f>KB10+KD10</f>
        <v>7593</v>
      </c>
      <c r="KN6" s="84">
        <f t="shared" si="68"/>
        <v>0</v>
      </c>
      <c r="KO6" s="570">
        <f t="shared" si="69"/>
        <v>0</v>
      </c>
      <c r="KP6" s="76">
        <f t="shared" ref="KP6:KP11" si="89">FO6+GA6+GM6+GY6+HK6+HW6+II6</f>
        <v>0</v>
      </c>
      <c r="KQ6" s="570">
        <f>KP6/KF10</f>
        <v>0</v>
      </c>
    </row>
    <row r="7" spans="1:303" ht="19.5" thickBot="1" x14ac:dyDescent="0.3">
      <c r="A7" s="729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301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301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301"/>
      <c r="JG7" s="10">
        <f t="shared" si="75"/>
        <v>0</v>
      </c>
      <c r="JH7" s="14">
        <f t="shared" si="76"/>
        <v>0</v>
      </c>
      <c r="JI7" s="404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93" t="e">
        <f t="shared" si="83"/>
        <v>#DIV/0!</v>
      </c>
      <c r="JT7" s="15"/>
      <c r="JU7" s="301"/>
      <c r="JV7" s="530">
        <f t="shared" si="84"/>
        <v>2.6925148088314486E-4</v>
      </c>
      <c r="JW7" s="527">
        <f t="shared" si="85"/>
        <v>0</v>
      </c>
      <c r="JX7" s="532">
        <f t="shared" si="86"/>
        <v>0</v>
      </c>
      <c r="JY7" s="717"/>
      <c r="JZ7" s="720"/>
      <c r="KA7" s="731"/>
      <c r="KB7" s="683"/>
      <c r="KC7" s="680"/>
      <c r="KD7" s="679"/>
      <c r="KE7" s="680"/>
      <c r="KF7" s="679"/>
      <c r="KG7" s="680"/>
      <c r="KH7" s="689"/>
      <c r="KI7" s="76">
        <f t="shared" si="87"/>
        <v>0</v>
      </c>
      <c r="KJ7" s="576">
        <f>KI7/KB10</f>
        <v>0</v>
      </c>
      <c r="KK7" s="76">
        <f t="shared" si="88"/>
        <v>0</v>
      </c>
      <c r="KL7" s="570">
        <f>KK7/KD10</f>
        <v>0</v>
      </c>
      <c r="KM7" s="580">
        <f>KB10+KD10</f>
        <v>7593</v>
      </c>
      <c r="KN7" s="84">
        <f t="shared" si="68"/>
        <v>0</v>
      </c>
      <c r="KO7" s="570">
        <f t="shared" si="69"/>
        <v>0</v>
      </c>
      <c r="KP7" s="76">
        <f t="shared" si="89"/>
        <v>0</v>
      </c>
      <c r="KQ7" s="570">
        <f>KP7/KF10</f>
        <v>0</v>
      </c>
    </row>
    <row r="8" spans="1:303" ht="19.5" thickTop="1" x14ac:dyDescent="0.25">
      <c r="A8" s="729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32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32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32"/>
      <c r="JG8" s="10">
        <f t="shared" si="75"/>
        <v>0</v>
      </c>
      <c r="JH8" s="14">
        <f t="shared" si="76"/>
        <v>1</v>
      </c>
      <c r="JI8" s="404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93" t="e">
        <f t="shared" si="83"/>
        <v>#DIV/0!</v>
      </c>
      <c r="JT8" s="18"/>
      <c r="JU8" s="21"/>
      <c r="JV8" s="530">
        <f t="shared" si="84"/>
        <v>2.6925148088314486E-4</v>
      </c>
      <c r="JW8" s="527">
        <f t="shared" si="85"/>
        <v>5.1572975760701394E-4</v>
      </c>
      <c r="JX8" s="532">
        <f t="shared" si="86"/>
        <v>0</v>
      </c>
      <c r="JY8" s="717"/>
      <c r="JZ8" s="720"/>
      <c r="KA8" s="731"/>
      <c r="KB8" s="671">
        <f>SUM(C12,O12,AA12,AM12,AY12,BK12,BW12)</f>
        <v>2</v>
      </c>
      <c r="KC8" s="668"/>
      <c r="KD8" s="667">
        <f>SUM(CI12,CU12,DG12,DS12,EE12,EQ12,FC12)</f>
        <v>0</v>
      </c>
      <c r="KE8" s="668"/>
      <c r="KF8" s="667">
        <f>SUM(FO12,GA12,GM12,GY12,HK12,HW12,II12)</f>
        <v>3</v>
      </c>
      <c r="KG8" s="668"/>
      <c r="KH8" s="688" t="s">
        <v>72</v>
      </c>
      <c r="KI8" s="76">
        <f t="shared" si="87"/>
        <v>0</v>
      </c>
      <c r="KJ8" s="576">
        <f>KI8/KB10</f>
        <v>0</v>
      </c>
      <c r="KK8" s="76">
        <f t="shared" si="88"/>
        <v>0</v>
      </c>
      <c r="KL8" s="570">
        <f>KK8/KD10</f>
        <v>0</v>
      </c>
      <c r="KM8" s="580">
        <f>KB10+KD10</f>
        <v>7593</v>
      </c>
      <c r="KN8" s="84">
        <f t="shared" si="68"/>
        <v>0</v>
      </c>
      <c r="KO8" s="570">
        <f t="shared" si="69"/>
        <v>0</v>
      </c>
      <c r="KP8" s="76">
        <f t="shared" si="89"/>
        <v>0</v>
      </c>
      <c r="KQ8" s="570">
        <f>KP8/KF10</f>
        <v>0</v>
      </c>
    </row>
    <row r="9" spans="1:303" ht="19.5" thickBot="1" x14ac:dyDescent="0.3">
      <c r="A9" s="729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4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93" t="e">
        <f t="shared" si="83"/>
        <v>#DIV/0!</v>
      </c>
      <c r="JT9" s="23"/>
      <c r="JU9" s="525"/>
      <c r="JV9" s="530">
        <f t="shared" si="84"/>
        <v>8.0775444264943462E-4</v>
      </c>
      <c r="JW9" s="527">
        <f t="shared" si="85"/>
        <v>7.7359463641052091E-4</v>
      </c>
      <c r="JX9" s="532">
        <f t="shared" si="86"/>
        <v>0</v>
      </c>
      <c r="JY9" s="717"/>
      <c r="JZ9" s="720"/>
      <c r="KA9" s="731"/>
      <c r="KB9" s="674"/>
      <c r="KC9" s="673"/>
      <c r="KD9" s="672"/>
      <c r="KE9" s="673"/>
      <c r="KF9" s="672"/>
      <c r="KG9" s="673"/>
      <c r="KH9" s="689"/>
      <c r="KI9" s="76">
        <f t="shared" si="87"/>
        <v>0</v>
      </c>
      <c r="KJ9" s="576">
        <f>KI9/KB10</f>
        <v>0</v>
      </c>
      <c r="KK9" s="76">
        <f t="shared" si="88"/>
        <v>0</v>
      </c>
      <c r="KL9" s="570">
        <f>KK9/KD10</f>
        <v>0</v>
      </c>
      <c r="KM9" s="580">
        <f>KB10+KD10</f>
        <v>7593</v>
      </c>
      <c r="KN9" s="84">
        <f t="shared" si="68"/>
        <v>0</v>
      </c>
      <c r="KO9" s="570">
        <f t="shared" si="69"/>
        <v>0</v>
      </c>
      <c r="KP9" s="76">
        <f t="shared" si="89"/>
        <v>2</v>
      </c>
      <c r="KQ9" s="570">
        <f>KP9/KF10</f>
        <v>5.0787201625190448E-4</v>
      </c>
    </row>
    <row r="10" spans="1:303" ht="19.5" thickTop="1" x14ac:dyDescent="0.25">
      <c r="A10" s="729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4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93" t="e">
        <f t="shared" si="83"/>
        <v>#DIV/0!</v>
      </c>
      <c r="JT10" s="23"/>
      <c r="JU10" s="525"/>
      <c r="JV10" s="530">
        <f t="shared" si="84"/>
        <v>1.0772959870724481E-3</v>
      </c>
      <c r="JW10" s="527">
        <f t="shared" si="85"/>
        <v>1.0314595152140279E-3</v>
      </c>
      <c r="JX10" s="532">
        <f t="shared" si="86"/>
        <v>2.5412960609911054E-4</v>
      </c>
      <c r="JY10" s="717"/>
      <c r="JZ10" s="720"/>
      <c r="KA10" s="731"/>
      <c r="KB10" s="671">
        <f>SUM(E4,Q4,AC4,AO4,BA4,BM4,BY4)</f>
        <v>3715</v>
      </c>
      <c r="KC10" s="668"/>
      <c r="KD10" s="667">
        <f>SUM(CK4,CW4,DI4,DU4,EG4,ES4,FE4)</f>
        <v>3878</v>
      </c>
      <c r="KE10" s="668"/>
      <c r="KF10" s="667">
        <f>SUM(FQ4,GC4,GO4,HA4,HM4,HY4,IK4)</f>
        <v>3938</v>
      </c>
      <c r="KG10" s="668"/>
      <c r="KH10" s="688" t="s">
        <v>70</v>
      </c>
      <c r="KI10" s="76">
        <f t="shared" si="87"/>
        <v>1</v>
      </c>
      <c r="KJ10" s="576">
        <f>KI10/KB10</f>
        <v>2.6917900403768504E-4</v>
      </c>
      <c r="KK10" s="76">
        <f t="shared" si="88"/>
        <v>0</v>
      </c>
      <c r="KL10" s="570">
        <f>KK10/KD10</f>
        <v>0</v>
      </c>
      <c r="KM10" s="580">
        <f>KB10+KD10</f>
        <v>7593</v>
      </c>
      <c r="KN10" s="84">
        <f t="shared" si="68"/>
        <v>1</v>
      </c>
      <c r="KO10" s="570">
        <f t="shared" si="69"/>
        <v>1.3170025023047545E-4</v>
      </c>
      <c r="KP10" s="76">
        <f t="shared" si="89"/>
        <v>1</v>
      </c>
      <c r="KQ10" s="570">
        <f>KP10/KF10</f>
        <v>2.5393600812595224E-4</v>
      </c>
    </row>
    <row r="11" spans="1:303" ht="19.5" thickBot="1" x14ac:dyDescent="0.3">
      <c r="A11" s="729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33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33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33"/>
      <c r="JG11" s="10">
        <f t="shared" si="75"/>
        <v>0</v>
      </c>
      <c r="JH11" s="14">
        <f t="shared" si="76"/>
        <v>1</v>
      </c>
      <c r="JI11" s="404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93" t="e">
        <f t="shared" si="83"/>
        <v>#DIV/0!</v>
      </c>
      <c r="JT11" s="23"/>
      <c r="JU11" s="525"/>
      <c r="JV11" s="536">
        <f t="shared" si="84"/>
        <v>2.6932399676811202E-3</v>
      </c>
      <c r="JW11" s="537">
        <f t="shared" si="85"/>
        <v>2.0629190304280558E-3</v>
      </c>
      <c r="JX11" s="538">
        <f t="shared" si="86"/>
        <v>7.6238881829733161E-4</v>
      </c>
      <c r="JY11" s="717"/>
      <c r="JZ11" s="720"/>
      <c r="KA11" s="731"/>
      <c r="KB11" s="671"/>
      <c r="KC11" s="668"/>
      <c r="KD11" s="667"/>
      <c r="KE11" s="668"/>
      <c r="KF11" s="667"/>
      <c r="KG11" s="668"/>
      <c r="KH11" s="725"/>
      <c r="KI11" s="320">
        <f t="shared" si="87"/>
        <v>0</v>
      </c>
      <c r="KJ11" s="577">
        <f>KI11/KB10</f>
        <v>0</v>
      </c>
      <c r="KK11" s="320">
        <f t="shared" si="88"/>
        <v>0</v>
      </c>
      <c r="KL11" s="565">
        <f>KK11/KD10</f>
        <v>0</v>
      </c>
      <c r="KM11" s="563">
        <f>KB10+KD10</f>
        <v>7593</v>
      </c>
      <c r="KN11" s="159">
        <f t="shared" si="68"/>
        <v>0</v>
      </c>
      <c r="KO11" s="565">
        <f t="shared" si="69"/>
        <v>0</v>
      </c>
      <c r="KP11" s="320">
        <f t="shared" si="89"/>
        <v>0</v>
      </c>
      <c r="KQ11" s="565">
        <f>KP11/KF10</f>
        <v>0</v>
      </c>
    </row>
    <row r="12" spans="1:303" ht="19.5" thickBot="1" x14ac:dyDescent="0.3">
      <c r="A12" s="734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4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4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4" t="e">
        <f>JF10/JF9*100-100</f>
        <v>#DIV/0!</v>
      </c>
      <c r="JG12" s="26">
        <f t="shared" si="75"/>
        <v>5</v>
      </c>
      <c r="JH12" s="389">
        <f t="shared" si="76"/>
        <v>3</v>
      </c>
      <c r="JI12" s="409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4">
        <f t="shared" si="67"/>
        <v>0</v>
      </c>
      <c r="JR12" s="54">
        <f>SUM(JR5:JR11)</f>
        <v>0</v>
      </c>
      <c r="JS12" s="394" t="e">
        <f t="shared" si="83"/>
        <v>#DIV/0!</v>
      </c>
      <c r="JT12" s="63" t="e">
        <f>JT10/JT9*100-100</f>
        <v>#DIV/0!</v>
      </c>
      <c r="JU12" s="334" t="e">
        <f>JU10/JU9*100-100</f>
        <v>#DIV/0!</v>
      </c>
      <c r="JV12" s="553">
        <f>SUM(G12,I12,S12,U12,AE12,AG12,AQ12,AS12,BC12,BE12,BO12,BQ12,CA12,CC12)/7/SUM(E11,Q11,AC11,AO11,BA11,BM11,BY11)</f>
        <v>7.6949713362317726E-4</v>
      </c>
      <c r="JW12" s="554">
        <f>SUM(CM12,CO12,CY12,DA12,DK12,DM12,DW12,DY12,EI12,EK12,EU12,EW12,FG12,FI12)/7/SUM(CK11,CW11,DI11,DU11,EG11,ES11,FE11)</f>
        <v>6.6308111692330366E-4</v>
      </c>
      <c r="JX12" s="555">
        <f>SUM(FS12,FU12,GE12,GG12,GQ12,GS12,HC12,HE12,HO12,HQ12,IA12,IC12,IM12,IO12,)/7/SUM(FQ11,GC11,GO11,HA11,HM11,HY11,IK11)</f>
        <v>1.4521691777092031E-4</v>
      </c>
      <c r="JY12" s="718"/>
      <c r="JZ12" s="721"/>
      <c r="KA12" s="732"/>
      <c r="KB12" s="643"/>
      <c r="KC12" s="670"/>
      <c r="KD12" s="669"/>
      <c r="KE12" s="670"/>
      <c r="KF12" s="669"/>
      <c r="KG12" s="670"/>
      <c r="KH12" s="726"/>
      <c r="KI12" s="559">
        <f>SUM(KI5:KI11)</f>
        <v>2</v>
      </c>
      <c r="KJ12" s="578">
        <f>KI12/KB10</f>
        <v>5.3835800807537008E-4</v>
      </c>
      <c r="KK12" s="559">
        <f t="shared" ref="KK12:KP12" si="90">SUM(KK5:KK11)</f>
        <v>0</v>
      </c>
      <c r="KL12" s="572">
        <f>KK12/KD10</f>
        <v>0</v>
      </c>
      <c r="KM12" s="586">
        <f>KB10+KD10</f>
        <v>7593</v>
      </c>
      <c r="KN12" s="571">
        <f t="shared" si="68"/>
        <v>2</v>
      </c>
      <c r="KO12" s="572">
        <f>KN12/KM12</f>
        <v>2.634005004609509E-4</v>
      </c>
      <c r="KP12" s="559">
        <f t="shared" si="90"/>
        <v>3</v>
      </c>
      <c r="KQ12" s="572">
        <f>KP12/KF10</f>
        <v>7.6180802437785682E-4</v>
      </c>
    </row>
    <row r="13" spans="1:303" ht="21.7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13">
        <f>JH12/JJ4</f>
        <v>2.7347310847766638E-3</v>
      </c>
      <c r="JI13" s="3"/>
      <c r="JJ13" s="4"/>
      <c r="JK13" s="4"/>
      <c r="JL13" s="405"/>
      <c r="JM13" s="4"/>
      <c r="JN13" s="4"/>
      <c r="JO13" s="4"/>
      <c r="JP13" s="406"/>
      <c r="JQ13" s="4"/>
      <c r="JR13" s="4"/>
      <c r="JS13" s="407"/>
      <c r="JT13" s="4"/>
      <c r="JU13" s="526"/>
      <c r="JV13" s="704"/>
      <c r="JW13" s="705"/>
      <c r="JX13" s="706"/>
      <c r="JY13" s="627"/>
      <c r="JZ13" s="628"/>
      <c r="KA13" s="629"/>
      <c r="KB13" s="727"/>
      <c r="KC13" s="709"/>
      <c r="KD13" s="709"/>
      <c r="KE13" s="709"/>
      <c r="KF13" s="709"/>
      <c r="KG13" s="709"/>
      <c r="KH13" s="709"/>
      <c r="KI13" s="609"/>
      <c r="KJ13" s="733"/>
      <c r="KK13" s="609"/>
      <c r="KL13" s="610"/>
      <c r="KM13" s="609"/>
      <c r="KN13" s="733"/>
      <c r="KO13" s="610"/>
      <c r="KP13" s="733"/>
      <c r="KQ13" s="610"/>
    </row>
    <row r="14" spans="1:303" x14ac:dyDescent="0.25">
      <c r="A14" s="728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403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90" t="e">
        <f t="shared" ref="JS14" si="144">JR14/JM14</f>
        <v>#DIV/0!</v>
      </c>
      <c r="JT14" s="48"/>
      <c r="JU14" s="300"/>
      <c r="JV14" s="528">
        <f t="shared" ref="JV14:JV20" si="145">SUM(G14,I14,S14,U14,AE14,AG14,AQ14,AS14,BC14,BE14,BO14,BQ14,CA14,CC14)/SUM(E14,Q14,AC14,AO14,BA14,BM14,BY14)</f>
        <v>2.6939655172413795E-3</v>
      </c>
      <c r="JW14" s="529">
        <f t="shared" ref="JW14:JW20" si="146">SUM(CM14,CO14,CY14,DA14,DK14,DM14,DW14,DY14,EI14,EK14,EU14,EW14,FG14,FI14)/SUM(CK14,CW14,DI14,DU14,EG14,ES14,FE14)</f>
        <v>4.9006964147536754E-3</v>
      </c>
      <c r="JX14" s="531">
        <f t="shared" ref="JX14:JX20" si="147">SUM(FS14,FU14,GE14,GG14,GQ14,GS14,HC14,HE14,HO14,HQ14,IA14,IC14,IM14,IO14,)/SUM(FQ14,GC14,GO14,HA14,HM14,HY14,IK14)</f>
        <v>2.5412960609911056E-3</v>
      </c>
      <c r="JY14" s="716">
        <f>SUM(I21,U21,AG21,AS21,BE21,BQ21,CC21)/SUM(G21,I21,S21,U21,AE21,AG21,AQ21,AS21,BC21,BE21,BO21,BQ21,CA21,CC21)</f>
        <v>0.19759926131117267</v>
      </c>
      <c r="JZ14" s="719">
        <f>SUM(CO21,DA21,DM21,DY21,EK21,EW21,FI21)/SUM(CM21,CO21,CY21,DA21,DK21,DM21,DW21,DY21,EI21,EK21,EU21,EW21,FG21,FI21)</f>
        <v>0.21191028615622584</v>
      </c>
      <c r="KA14" s="730">
        <f>SUM(,FU21,GG21,GS21,HE21,HQ21,IC21,IO21)/SUM(FU21,FS21,GG21,GE21,GS21,GQ21,HE21,HC21,HQ21,HO21,IC21,IA21,IO21,IM21)</f>
        <v>0.2178649237472767</v>
      </c>
      <c r="KB14" s="646">
        <f>KB16/KB18</f>
        <v>8.0797199030433614E-4</v>
      </c>
      <c r="KC14" s="647"/>
      <c r="KD14" s="647">
        <f>KD16/KD18</f>
        <v>1.0314595152140279E-3</v>
      </c>
      <c r="KE14" s="647"/>
      <c r="KF14" s="647">
        <f>KF16/KF18</f>
        <v>5.0825921219822107E-4</v>
      </c>
      <c r="KG14" s="701"/>
      <c r="KH14" s="703" t="s">
        <v>73</v>
      </c>
      <c r="KI14" s="560">
        <f>C14+AA14+AM14+AY14+BK14+BW14</f>
        <v>1</v>
      </c>
      <c r="KJ14" s="573">
        <f>KI14/KB18</f>
        <v>2.6932399676811203E-4</v>
      </c>
      <c r="KK14" s="560">
        <f>CI14+CU14+DG14+EE14+EQ14+FC14+DS14</f>
        <v>1</v>
      </c>
      <c r="KL14" s="569">
        <f>KK14/KD18</f>
        <v>2.5786487880350697E-4</v>
      </c>
      <c r="KM14" s="562">
        <f>KB18+KD18</f>
        <v>7591</v>
      </c>
      <c r="KN14" s="322">
        <f t="shared" ref="KN14:KN21" si="148">KI14+KK14</f>
        <v>2</v>
      </c>
      <c r="KO14" s="564">
        <f t="shared" ref="KO14:KO20" si="149">KN14/KM14</f>
        <v>2.6346989856408903E-4</v>
      </c>
      <c r="KP14" s="560">
        <f>FO14+GA14+GM14+GY14+HK14+HW14+II14</f>
        <v>0</v>
      </c>
      <c r="KQ14" s="569">
        <f>KP14/KF18</f>
        <v>0</v>
      </c>
    </row>
    <row r="15" spans="1:303" ht="19.5" thickBot="1" x14ac:dyDescent="0.3">
      <c r="A15" s="729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4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93" t="e">
        <f t="shared" si="83"/>
        <v>#DIV/0!</v>
      </c>
      <c r="JT15" s="15"/>
      <c r="JU15" s="301"/>
      <c r="JV15" s="530">
        <f t="shared" si="145"/>
        <v>6.4655172413793103E-3</v>
      </c>
      <c r="JW15" s="527">
        <f t="shared" si="146"/>
        <v>5.9324219757544497E-3</v>
      </c>
      <c r="JX15" s="532">
        <f t="shared" si="147"/>
        <v>6.0991105463786529E-3</v>
      </c>
      <c r="JY15" s="717"/>
      <c r="JZ15" s="720"/>
      <c r="KA15" s="731"/>
      <c r="KB15" s="648"/>
      <c r="KC15" s="649"/>
      <c r="KD15" s="649"/>
      <c r="KE15" s="649"/>
      <c r="KF15" s="649"/>
      <c r="KG15" s="702"/>
      <c r="KH15" s="687"/>
      <c r="KI15" s="76">
        <f t="shared" ref="KI15:KI20" si="195">C15+AA15+AM15+AY15+BK15+BW15</f>
        <v>0</v>
      </c>
      <c r="KJ15" s="576">
        <f>KI15/KB18</f>
        <v>0</v>
      </c>
      <c r="KK15" s="76">
        <f t="shared" ref="KK15:KK20" si="196">CI15+CU15+DG15+EE15+EQ15+FC15+DS15</f>
        <v>0</v>
      </c>
      <c r="KL15" s="570">
        <f>KK15/KD18</f>
        <v>0</v>
      </c>
      <c r="KM15" s="580">
        <f>KB18+KD18</f>
        <v>7591</v>
      </c>
      <c r="KN15" s="84">
        <f t="shared" si="148"/>
        <v>0</v>
      </c>
      <c r="KO15" s="570">
        <f t="shared" si="149"/>
        <v>0</v>
      </c>
      <c r="KP15" s="76">
        <f t="shared" ref="KP15:KP20" si="197">FO15+GA15+GM15+GY15+HK15+HW15+II15</f>
        <v>0</v>
      </c>
      <c r="KQ15" s="570">
        <f>KP15/KF18</f>
        <v>0</v>
      </c>
    </row>
    <row r="16" spans="1:303" ht="19.5" thickTop="1" x14ac:dyDescent="0.25">
      <c r="A16" s="729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4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4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93" t="e">
        <f t="shared" si="83"/>
        <v>#DIV/0!</v>
      </c>
      <c r="JT16" s="15"/>
      <c r="JU16" s="301"/>
      <c r="JV16" s="530">
        <f t="shared" si="145"/>
        <v>1.4547413793103448E-2</v>
      </c>
      <c r="JW16" s="527">
        <f t="shared" si="146"/>
        <v>1.7027863777089782E-2</v>
      </c>
      <c r="JX16" s="532">
        <f t="shared" si="147"/>
        <v>1.4489069649211999E-2</v>
      </c>
      <c r="JY16" s="717"/>
      <c r="JZ16" s="720"/>
      <c r="KA16" s="731"/>
      <c r="KB16" s="654">
        <f>SUM(C21,O21,AA21,AM21,AY21,BK21,BW21)</f>
        <v>3</v>
      </c>
      <c r="KC16" s="655"/>
      <c r="KD16" s="655">
        <f>SUM(CI21,CU21,DG21,DS21,EE21,EQ21,FC21)</f>
        <v>4</v>
      </c>
      <c r="KE16" s="655"/>
      <c r="KF16" s="655">
        <f>SUM(FO21,GA21,GM21,GY21,HK21,HW21,II21)</f>
        <v>2</v>
      </c>
      <c r="KG16" s="688"/>
      <c r="KH16" s="686" t="s">
        <v>72</v>
      </c>
      <c r="KI16" s="76">
        <f t="shared" si="195"/>
        <v>0</v>
      </c>
      <c r="KJ16" s="576">
        <f>KI16/KB18</f>
        <v>0</v>
      </c>
      <c r="KK16" s="76">
        <f t="shared" si="196"/>
        <v>1</v>
      </c>
      <c r="KL16" s="570">
        <f>KK16/KD18</f>
        <v>2.5786487880350697E-4</v>
      </c>
      <c r="KM16" s="580">
        <f>KB18+KD18</f>
        <v>7591</v>
      </c>
      <c r="KN16" s="84">
        <f t="shared" si="148"/>
        <v>1</v>
      </c>
      <c r="KO16" s="570">
        <f t="shared" si="149"/>
        <v>1.3173494928204451E-4</v>
      </c>
      <c r="KP16" s="76">
        <f t="shared" si="197"/>
        <v>1</v>
      </c>
      <c r="KQ16" s="570">
        <f>KP16/KF18</f>
        <v>2.5412960609911054E-4</v>
      </c>
    </row>
    <row r="17" spans="1:303" ht="19.5" thickBot="1" x14ac:dyDescent="0.3">
      <c r="A17" s="729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4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93" t="e">
        <f t="shared" si="83"/>
        <v>#DIV/0!</v>
      </c>
      <c r="JT17" s="18"/>
      <c r="JU17" s="21"/>
      <c r="JV17" s="530">
        <f t="shared" si="145"/>
        <v>1.9137466307277629E-2</v>
      </c>
      <c r="JW17" s="527">
        <f t="shared" si="146"/>
        <v>2.7347781217750257E-2</v>
      </c>
      <c r="JX17" s="532">
        <f t="shared" si="147"/>
        <v>1.677681748856126E-2</v>
      </c>
      <c r="JY17" s="717"/>
      <c r="JZ17" s="720"/>
      <c r="KA17" s="731"/>
      <c r="KB17" s="656"/>
      <c r="KC17" s="657"/>
      <c r="KD17" s="657"/>
      <c r="KE17" s="657"/>
      <c r="KF17" s="657"/>
      <c r="KG17" s="689"/>
      <c r="KH17" s="687"/>
      <c r="KI17" s="76">
        <f t="shared" si="195"/>
        <v>2</v>
      </c>
      <c r="KJ17" s="576">
        <f>KI17/KB18</f>
        <v>5.3864799353622406E-4</v>
      </c>
      <c r="KK17" s="76">
        <f t="shared" si="196"/>
        <v>0</v>
      </c>
      <c r="KL17" s="570">
        <f>KK17/KD18</f>
        <v>0</v>
      </c>
      <c r="KM17" s="580">
        <f>KB18+KD18</f>
        <v>7591</v>
      </c>
      <c r="KN17" s="84">
        <f t="shared" si="148"/>
        <v>2</v>
      </c>
      <c r="KO17" s="570">
        <f t="shared" si="149"/>
        <v>2.6346989856408903E-4</v>
      </c>
      <c r="KP17" s="76">
        <f t="shared" si="197"/>
        <v>0</v>
      </c>
      <c r="KQ17" s="570">
        <f>KP17/KF18</f>
        <v>0</v>
      </c>
    </row>
    <row r="18" spans="1:303" ht="19.5" thickTop="1" x14ac:dyDescent="0.25">
      <c r="A18" s="729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4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4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4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5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4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4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4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4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4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4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4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4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4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93">
        <f t="shared" si="83"/>
        <v>0</v>
      </c>
      <c r="JT18" s="23"/>
      <c r="JU18" s="525"/>
      <c r="JV18" s="530">
        <f t="shared" si="145"/>
        <v>5.3369272237196765E-2</v>
      </c>
      <c r="JW18" s="527">
        <f t="shared" si="146"/>
        <v>6.6305469556243557E-2</v>
      </c>
      <c r="JX18" s="532">
        <f t="shared" si="147"/>
        <v>5.136028476989575E-2</v>
      </c>
      <c r="JY18" s="717"/>
      <c r="JZ18" s="720"/>
      <c r="KA18" s="731"/>
      <c r="KB18" s="654">
        <f>SUM(E11,Q11,AC11,AO11,BA11,BM11,BY11)</f>
        <v>3713</v>
      </c>
      <c r="KC18" s="655"/>
      <c r="KD18" s="655">
        <f>SUM(CK11,CW11,DI11,DU11,EG11,ES11,FE11)</f>
        <v>3878</v>
      </c>
      <c r="KE18" s="655"/>
      <c r="KF18" s="655">
        <f>SUM(FQ11,GC11,GO11,HA11,HM11,HY11,IK11)</f>
        <v>3935</v>
      </c>
      <c r="KG18" s="688"/>
      <c r="KH18" s="686" t="s">
        <v>70</v>
      </c>
      <c r="KI18" s="76">
        <f t="shared" si="195"/>
        <v>0</v>
      </c>
      <c r="KJ18" s="576">
        <f>KI18/KB18</f>
        <v>0</v>
      </c>
      <c r="KK18" s="76">
        <f t="shared" si="196"/>
        <v>0</v>
      </c>
      <c r="KL18" s="570">
        <f>KK18/KD18</f>
        <v>0</v>
      </c>
      <c r="KM18" s="580">
        <f>KB18+KD18</f>
        <v>7591</v>
      </c>
      <c r="KN18" s="84">
        <f t="shared" si="148"/>
        <v>0</v>
      </c>
      <c r="KO18" s="570">
        <f t="shared" si="149"/>
        <v>0</v>
      </c>
      <c r="KP18" s="76">
        <f t="shared" si="197"/>
        <v>1</v>
      </c>
      <c r="KQ18" s="570">
        <f>KP18/KF18</f>
        <v>2.5412960609911054E-4</v>
      </c>
    </row>
    <row r="19" spans="1:303" ht="19.5" thickBot="1" x14ac:dyDescent="0.3">
      <c r="A19" s="729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4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4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4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4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23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4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4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4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93">
        <f t="shared" si="83"/>
        <v>0</v>
      </c>
      <c r="JT19" s="23"/>
      <c r="JU19" s="525"/>
      <c r="JV19" s="530">
        <f t="shared" si="145"/>
        <v>8.3827493261455527E-2</v>
      </c>
      <c r="JW19" s="527">
        <f t="shared" si="146"/>
        <v>8.3634486319050072E-2</v>
      </c>
      <c r="JX19" s="532">
        <f t="shared" si="147"/>
        <v>6.5853038393084165E-2</v>
      </c>
      <c r="JY19" s="717"/>
      <c r="JZ19" s="720"/>
      <c r="KA19" s="731"/>
      <c r="KB19" s="656"/>
      <c r="KC19" s="657"/>
      <c r="KD19" s="657"/>
      <c r="KE19" s="657"/>
      <c r="KF19" s="657"/>
      <c r="KG19" s="689"/>
      <c r="KH19" s="687"/>
      <c r="KI19" s="76">
        <f t="shared" si="195"/>
        <v>0</v>
      </c>
      <c r="KJ19" s="576">
        <f>KI19/KB18</f>
        <v>0</v>
      </c>
      <c r="KK19" s="76">
        <f t="shared" si="196"/>
        <v>2</v>
      </c>
      <c r="KL19" s="570">
        <f>KK19/KD18</f>
        <v>5.1572975760701394E-4</v>
      </c>
      <c r="KM19" s="580">
        <f>KB18+KD18</f>
        <v>7591</v>
      </c>
      <c r="KN19" s="84">
        <f t="shared" si="148"/>
        <v>2</v>
      </c>
      <c r="KO19" s="570">
        <f t="shared" si="149"/>
        <v>2.6346989856408903E-4</v>
      </c>
      <c r="KP19" s="76">
        <f t="shared" si="197"/>
        <v>0</v>
      </c>
      <c r="KQ19" s="570">
        <f>KP19/KF18</f>
        <v>0</v>
      </c>
    </row>
    <row r="20" spans="1:303" ht="20.25" thickTop="1" thickBot="1" x14ac:dyDescent="0.3">
      <c r="A20" s="729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5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5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5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5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6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23">
        <f t="shared" si="107"/>
        <v>0.16583747927031509</v>
      </c>
      <c r="DA20" s="11">
        <v>18</v>
      </c>
      <c r="DB20" s="12">
        <f t="shared" si="108"/>
        <v>0.18</v>
      </c>
      <c r="DC20" s="415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5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5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4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5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5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5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23">
        <f t="shared" si="125"/>
        <v>0.18421052631578946</v>
      </c>
      <c r="HE20" s="11">
        <v>11</v>
      </c>
      <c r="HF20" s="12">
        <f t="shared" si="126"/>
        <v>0.31428571428571428</v>
      </c>
      <c r="HG20" s="415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5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4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93">
        <f t="shared" si="83"/>
        <v>0.45873786407766992</v>
      </c>
      <c r="JT20" s="23"/>
      <c r="JU20" s="525"/>
      <c r="JV20" s="530">
        <f t="shared" si="145"/>
        <v>0.11185983827493262</v>
      </c>
      <c r="JW20" s="527">
        <f t="shared" si="146"/>
        <v>0.12854930304594733</v>
      </c>
      <c r="JX20" s="532">
        <f t="shared" si="147"/>
        <v>7.6277650648360035E-2</v>
      </c>
      <c r="JY20" s="717"/>
      <c r="JZ20" s="720"/>
      <c r="KA20" s="731"/>
      <c r="KB20" s="654">
        <f>KB8+KB16</f>
        <v>5</v>
      </c>
      <c r="KC20" s="661">
        <f>KB20/KB10</f>
        <v>1.3458950201884253E-3</v>
      </c>
      <c r="KD20" s="655">
        <f>KD8+KD16</f>
        <v>4</v>
      </c>
      <c r="KE20" s="661">
        <f>KD20/KD10</f>
        <v>1.0314595152140279E-3</v>
      </c>
      <c r="KF20" s="655">
        <f>KF8+KF16</f>
        <v>5</v>
      </c>
      <c r="KG20" s="661">
        <f>KF20/KF10</f>
        <v>1.2696800406297613E-3</v>
      </c>
      <c r="KH20" s="686" t="s">
        <v>181</v>
      </c>
      <c r="KI20" s="320">
        <f t="shared" si="195"/>
        <v>0</v>
      </c>
      <c r="KJ20" s="577">
        <f>KI20/KB18</f>
        <v>0</v>
      </c>
      <c r="KK20" s="320">
        <f t="shared" si="196"/>
        <v>0</v>
      </c>
      <c r="KL20" s="565">
        <f>KK20/KD18</f>
        <v>0</v>
      </c>
      <c r="KM20" s="584">
        <f>KB18+KD18</f>
        <v>7591</v>
      </c>
      <c r="KN20" s="567">
        <f t="shared" si="148"/>
        <v>0</v>
      </c>
      <c r="KO20" s="585">
        <f t="shared" si="149"/>
        <v>0</v>
      </c>
      <c r="KP20" s="320">
        <f t="shared" si="197"/>
        <v>0</v>
      </c>
      <c r="KQ20" s="565">
        <f>KP20/KF18</f>
        <v>0</v>
      </c>
    </row>
    <row r="21" spans="1:303" ht="19.5" thickBot="1" x14ac:dyDescent="0.3">
      <c r="A21" s="729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9">
        <f t="shared" si="136"/>
        <v>0</v>
      </c>
      <c r="JI21" s="409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4">
        <f t="shared" si="143"/>
        <v>39.89071038251366</v>
      </c>
      <c r="JR21" s="54">
        <f>SUM(JR14:JR20)</f>
        <v>189</v>
      </c>
      <c r="JS21" s="394">
        <f t="shared" si="83"/>
        <v>0.28987730061349692</v>
      </c>
      <c r="JT21" s="63" t="e">
        <f t="shared" ref="JT21:JU21" si="201">JT19/JT18*100-100</f>
        <v>#DIV/0!</v>
      </c>
      <c r="JU21" s="334" t="e">
        <f t="shared" si="201"/>
        <v>#DIV/0!</v>
      </c>
      <c r="JV21" s="536">
        <f t="shared" ref="JV21" si="202">SUM(G21,I21,S21,U21,AE21,AG21,AQ21,AS21,BC21,BE21,BO21,BQ21,CA21,CC21)/7/SUM(E20,Q20,AC20,AO20,BA20,BM20,BY20)</f>
        <v>4.1701963804389681E-2</v>
      </c>
      <c r="JW21" s="537">
        <f t="shared" ref="JW21" si="203">SUM(CM21,CO21,CY21,DA21,DK21,DM21,DW21,DY21,EI21,EK21,EU21,EW21,FG21,FI21)/7/SUM(CK20,CW20,DI20,DU20,EG20,ES20,FE20)</f>
        <v>4.7680507412051036E-2</v>
      </c>
      <c r="JX21" s="538">
        <f t="shared" ref="JX21" si="204">SUM(FS21,FU21,GE21,GG21,GQ21,GS21,HC21,HE21,HO21,HQ21,IA21,IC21,IM21,IO21,)/7/SUM(FQ20,GC20,GO20,HA20,HM20,HY20,IK20)</f>
        <v>3.3344230140568809E-2</v>
      </c>
      <c r="JY21" s="718"/>
      <c r="JZ21" s="721"/>
      <c r="KA21" s="732"/>
      <c r="KB21" s="660"/>
      <c r="KC21" s="662"/>
      <c r="KD21" s="663"/>
      <c r="KE21" s="662"/>
      <c r="KF21" s="663"/>
      <c r="KG21" s="662"/>
      <c r="KH21" s="690"/>
      <c r="KI21" s="587">
        <f>SUM(KI14:KI20)</f>
        <v>3</v>
      </c>
      <c r="KJ21" s="574">
        <f>KI21/KB18</f>
        <v>8.0797199030433614E-4</v>
      </c>
      <c r="KK21" s="559">
        <f t="shared" ref="KK21" si="205">SUM(KK14:KK20)</f>
        <v>4</v>
      </c>
      <c r="KL21" s="572">
        <f>KK21/KD18</f>
        <v>1.0314595152140279E-3</v>
      </c>
      <c r="KM21" s="586">
        <f>KB18+KD18</f>
        <v>7591</v>
      </c>
      <c r="KN21" s="571">
        <f t="shared" si="148"/>
        <v>7</v>
      </c>
      <c r="KO21" s="572">
        <f>KN21/KM21</f>
        <v>9.2214464497431166E-4</v>
      </c>
      <c r="KP21" s="587">
        <f t="shared" ref="KP21" si="206">SUM(KP14:KP20)</f>
        <v>2</v>
      </c>
      <c r="KQ21" s="575">
        <f>KP21/KF18</f>
        <v>5.0825921219822107E-4</v>
      </c>
    </row>
    <row r="22" spans="1:303" ht="21.7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13">
        <f>JH21/JJ11</f>
        <v>0</v>
      </c>
      <c r="JI22" s="3"/>
      <c r="JJ22" s="4"/>
      <c r="JK22" s="4"/>
      <c r="JL22" s="405"/>
      <c r="JM22" s="4"/>
      <c r="JN22" s="4"/>
      <c r="JO22" s="4"/>
      <c r="JP22" s="406"/>
      <c r="JQ22" s="4"/>
      <c r="JR22" s="4"/>
      <c r="JS22" s="407"/>
      <c r="JT22" s="4"/>
      <c r="JU22" s="526"/>
      <c r="JV22" s="704"/>
      <c r="JW22" s="705"/>
      <c r="JX22" s="706"/>
      <c r="JY22" s="627"/>
      <c r="JZ22" s="628"/>
      <c r="KA22" s="629"/>
      <c r="KB22" s="707"/>
      <c r="KC22" s="708"/>
      <c r="KD22" s="708"/>
      <c r="KE22" s="708"/>
      <c r="KF22" s="708"/>
      <c r="KG22" s="708"/>
      <c r="KH22" s="709"/>
      <c r="KI22" s="609"/>
      <c r="KJ22" s="733"/>
      <c r="KK22" s="609"/>
      <c r="KL22" s="610"/>
      <c r="KM22" s="609"/>
      <c r="KN22" s="733"/>
      <c r="KO22" s="610"/>
      <c r="KP22" s="609"/>
      <c r="KQ22" s="610"/>
    </row>
    <row r="23" spans="1:303" x14ac:dyDescent="0.25">
      <c r="A23" s="728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30">
        <f t="shared" ref="H23:H29" si="208">((G23+I23)/E23)</f>
        <v>0.21768707482993196</v>
      </c>
      <c r="I23" s="34">
        <v>50</v>
      </c>
      <c r="J23" s="35">
        <f>I23/(G23+I23)</f>
        <v>0.390625</v>
      </c>
      <c r="K23" s="386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30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6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30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6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30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5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30">
        <f t="shared" ref="BD23:BD29" si="215">((BC23+BE23)/BA23)</f>
        <v>0.16582064297800339</v>
      </c>
      <c r="BE23" s="418">
        <v>29</v>
      </c>
      <c r="BF23" s="35">
        <f t="shared" ref="BF23:BF29" si="216">BE23/(BC23+BE23)</f>
        <v>0.29591836734693877</v>
      </c>
      <c r="BG23" s="415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5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9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32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4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6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5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30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5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9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5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6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30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6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30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6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6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9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30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6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300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300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7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90">
        <f t="shared" ref="JS23" si="257">JR23/JM23</f>
        <v>0.23484848484848486</v>
      </c>
      <c r="JT23" s="48"/>
      <c r="JU23" s="300"/>
      <c r="JV23" s="528">
        <f t="shared" ref="JV23:JV29" si="258">SUM(G23,I23,S23,U23,AE23,AG23,AQ23,AS23,BC23,BE23,BO23,BQ23,CA23,CC23)/SUM(E23,Q23,AC23,AO23,BA23,BM23,BY23)</f>
        <v>0.16985710434079265</v>
      </c>
      <c r="JW23" s="529">
        <f t="shared" ref="JW23:JW29" si="259">SUM(CM23,CO23,CY23,DA23,DK23,DM23,DW23,DY23,EI23,EK23,EU23,EW23,FG23,FI23)/SUM(CK23,CW23,DI23,DU23,EG23,ES23,FE23)</f>
        <v>0.15358802271553951</v>
      </c>
      <c r="JX23" s="531">
        <f t="shared" ref="JX23:JX29" si="260">SUM(FS23,FU23,GE23,GG23,GQ23,GS23,HC23,HE23,HO23,HQ23,IA23,IC23,IM23,IO23,)/SUM(FQ23,GC23,GO23,HA23,HM23,HY23,IK23)</f>
        <v>0.1312643093360468</v>
      </c>
      <c r="JY23" s="716">
        <f>SUM(I30,U30,AG30,AS30,BE30,BQ30,CC30)/SUM(G30,I30,S30,U30,AE30,AG30,AQ30,AS30,BC30,BE30,BO30,BQ30,CA30,CC30)</f>
        <v>0.26185402237613215</v>
      </c>
      <c r="JZ23" s="719">
        <f>SUM(CO30,DA30,DM30,DY30,EK30,EW30,FI30)/SUM(CM30,CO30,CY30,DA30,DK30,DM30,DW30,DY30,EI30,EK30,EU30,EW30,FG30,FI30)</f>
        <v>0.23533187828989602</v>
      </c>
      <c r="KA23" s="730">
        <f>SUM(,FU30,GG30,GS30,HE30,HQ30,IC30,IO30)/SUM(FU30,FS30,GG30,GE30,GS30,GQ30,HE30,HC30,HQ30,HO30,IC30,IA30,IO30,IM30)</f>
        <v>0.20381600354977075</v>
      </c>
      <c r="KB23" s="646">
        <f>KB25/KB27</f>
        <v>2.6954177897574125E-3</v>
      </c>
      <c r="KC23" s="647"/>
      <c r="KD23" s="647">
        <f>KD25/KD27</f>
        <v>1.5487867836861124E-3</v>
      </c>
      <c r="KE23" s="647"/>
      <c r="KF23" s="647">
        <f>KF25/KF27</f>
        <v>2.0340706839562673E-3</v>
      </c>
      <c r="KG23" s="650"/>
      <c r="KH23" s="652" t="s">
        <v>73</v>
      </c>
      <c r="KI23" s="86">
        <f t="shared" ref="KI23:KI29" si="261">C23+AA23+AM23+AY23+BK23+BW23</f>
        <v>1</v>
      </c>
      <c r="KJ23" s="588">
        <f t="shared" ref="KJ23" si="262">KI23/KB27</f>
        <v>2.6954177897574127E-4</v>
      </c>
      <c r="KK23" s="86">
        <f t="shared" ref="KK23:KK29" si="263">CI23+CU23+DG23+EE23+EQ23+FC23+DS23</f>
        <v>0</v>
      </c>
      <c r="KL23" s="564">
        <f t="shared" ref="KL23" si="264">KK23/KD27</f>
        <v>0</v>
      </c>
      <c r="KM23" s="562">
        <f>KB27+KD27</f>
        <v>7584</v>
      </c>
      <c r="KN23" s="322">
        <f t="shared" ref="KN23:KN30" si="265">KI23+KK23</f>
        <v>1</v>
      </c>
      <c r="KO23" s="564">
        <f t="shared" ref="KO23:KO29" si="266">KN23/KM23</f>
        <v>1.3185654008438817E-4</v>
      </c>
      <c r="KP23" s="86">
        <f t="shared" ref="KP23:KP29" si="267">FO23+GA23+GM23+GY23+HK23+HW23+II23</f>
        <v>2</v>
      </c>
      <c r="KQ23" s="564">
        <f t="shared" ref="KQ23" si="268">KP23/KF27</f>
        <v>5.0851767098906682E-4</v>
      </c>
    </row>
    <row r="24" spans="1:303" ht="19.5" thickBot="1" x14ac:dyDescent="0.3">
      <c r="A24" s="729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23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23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6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4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23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23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23">
        <f t="shared" si="231"/>
        <v>0.16693679092382496</v>
      </c>
      <c r="EW24" s="11">
        <v>27</v>
      </c>
      <c r="EX24" s="12">
        <f t="shared" si="232"/>
        <v>0.26213592233009708</v>
      </c>
      <c r="EY24" s="415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23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4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23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4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301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301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7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93">
        <f t="shared" si="83"/>
        <v>0.15606936416184972</v>
      </c>
      <c r="JT24" s="15"/>
      <c r="JU24" s="301"/>
      <c r="JV24" s="530">
        <f t="shared" si="258"/>
        <v>0.19768069039913699</v>
      </c>
      <c r="JW24" s="527">
        <f t="shared" si="259"/>
        <v>0.19437274135260713</v>
      </c>
      <c r="JX24" s="532">
        <f t="shared" si="260"/>
        <v>0.17260692464358451</v>
      </c>
      <c r="JY24" s="717"/>
      <c r="JZ24" s="720"/>
      <c r="KA24" s="731"/>
      <c r="KB24" s="648"/>
      <c r="KC24" s="649"/>
      <c r="KD24" s="649"/>
      <c r="KE24" s="649"/>
      <c r="KF24" s="649"/>
      <c r="KG24" s="651"/>
      <c r="KH24" s="653"/>
      <c r="KI24" s="76">
        <f t="shared" si="261"/>
        <v>0</v>
      </c>
      <c r="KJ24" s="576">
        <f t="shared" ref="KJ24" si="297">KI24/KB27</f>
        <v>0</v>
      </c>
      <c r="KK24" s="76">
        <f t="shared" si="263"/>
        <v>0</v>
      </c>
      <c r="KL24" s="570">
        <f t="shared" ref="KL24" si="298">KK24/KD27</f>
        <v>0</v>
      </c>
      <c r="KM24" s="580">
        <f>KB27+KD27</f>
        <v>7584</v>
      </c>
      <c r="KN24" s="84">
        <f t="shared" si="265"/>
        <v>0</v>
      </c>
      <c r="KO24" s="570">
        <f t="shared" si="266"/>
        <v>0</v>
      </c>
      <c r="KP24" s="76">
        <f t="shared" si="267"/>
        <v>3</v>
      </c>
      <c r="KQ24" s="570">
        <f t="shared" ref="KQ24" si="299">KP24/KF27</f>
        <v>7.6277650648360034E-4</v>
      </c>
    </row>
    <row r="25" spans="1:303" ht="19.5" thickTop="1" x14ac:dyDescent="0.25">
      <c r="A25" s="729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8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4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8">
        <f t="shared" si="209"/>
        <v>0.25680272108843538</v>
      </c>
      <c r="U25" s="11">
        <v>41</v>
      </c>
      <c r="V25" s="12">
        <f t="shared" si="210"/>
        <v>0.27152317880794702</v>
      </c>
      <c r="W25" s="424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8">
        <f t="shared" si="211"/>
        <v>0.27288428324697755</v>
      </c>
      <c r="AG25" s="11">
        <v>48</v>
      </c>
      <c r="AH25" s="12">
        <f t="shared" si="212"/>
        <v>0.30379746835443039</v>
      </c>
      <c r="AI25" s="424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8">
        <f t="shared" si="213"/>
        <v>0.31351351351351353</v>
      </c>
      <c r="AS25" s="11">
        <v>16</v>
      </c>
      <c r="AT25" s="12">
        <f t="shared" si="214"/>
        <v>0.27586206896551724</v>
      </c>
      <c r="AU25" s="424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8">
        <f t="shared" si="215"/>
        <v>0.26949152542372884</v>
      </c>
      <c r="BE25" s="11">
        <v>49</v>
      </c>
      <c r="BF25" s="12">
        <f t="shared" si="216"/>
        <v>0.3081761006289308</v>
      </c>
      <c r="BG25" s="424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33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8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8">
        <f t="shared" si="227"/>
        <v>0.29508196721311475</v>
      </c>
      <c r="DY25" s="11">
        <v>14</v>
      </c>
      <c r="DZ25" s="12">
        <f t="shared" si="228"/>
        <v>0.25925925925925924</v>
      </c>
      <c r="EA25" s="424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5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8">
        <f t="shared" si="237"/>
        <v>0.25</v>
      </c>
      <c r="GG25" s="11">
        <v>33</v>
      </c>
      <c r="GH25" s="12">
        <f t="shared" si="238"/>
        <v>0.21153846153846154</v>
      </c>
      <c r="GI25" s="424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8">
        <f t="shared" si="239"/>
        <v>0.27697262479871176</v>
      </c>
      <c r="GS25" s="11">
        <v>38</v>
      </c>
      <c r="GT25" s="12">
        <f t="shared" si="240"/>
        <v>0.22093023255813954</v>
      </c>
      <c r="GU25" s="424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8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8">
        <f t="shared" si="245"/>
        <v>0.25641025641025639</v>
      </c>
      <c r="IC25" s="11">
        <v>45</v>
      </c>
      <c r="ID25" s="12">
        <f t="shared" si="246"/>
        <v>0.28125</v>
      </c>
      <c r="IE25" s="424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301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301"/>
      <c r="JG25" s="10">
        <f t="shared" si="295"/>
        <v>3</v>
      </c>
      <c r="JH25" s="14">
        <f t="shared" si="296"/>
        <v>1</v>
      </c>
      <c r="JI25" s="427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93">
        <f t="shared" si="83"/>
        <v>0.15529753265602322</v>
      </c>
      <c r="JT25" s="15"/>
      <c r="JU25" s="301"/>
      <c r="JV25" s="530">
        <f t="shared" si="258"/>
        <v>0.26031831669813865</v>
      </c>
      <c r="JW25" s="527">
        <f t="shared" si="259"/>
        <v>0.24870867768595042</v>
      </c>
      <c r="JX25" s="532">
        <f t="shared" si="260"/>
        <v>0.21359470468431771</v>
      </c>
      <c r="JY25" s="717"/>
      <c r="JZ25" s="720"/>
      <c r="KA25" s="731"/>
      <c r="KB25" s="654">
        <f>SUM(C30,O30,AA30,AM30,AY30,BK30,BW30)</f>
        <v>10</v>
      </c>
      <c r="KC25" s="655"/>
      <c r="KD25" s="655">
        <f>SUM(CI30,CU30,DG30,DS30,EE30,EQ30,FC30)</f>
        <v>6</v>
      </c>
      <c r="KE25" s="655"/>
      <c r="KF25" s="655">
        <f>SUM(FO30,GA30,GM30,GY30,HK30,HW30,II30)</f>
        <v>8</v>
      </c>
      <c r="KG25" s="658"/>
      <c r="KH25" s="641" t="s">
        <v>72</v>
      </c>
      <c r="KI25" s="76">
        <f t="shared" si="261"/>
        <v>1</v>
      </c>
      <c r="KJ25" s="576">
        <f t="shared" ref="KJ25" si="341">KI25/KB27</f>
        <v>2.6954177897574127E-4</v>
      </c>
      <c r="KK25" s="76">
        <f t="shared" si="263"/>
        <v>2</v>
      </c>
      <c r="KL25" s="570">
        <f t="shared" ref="KL25" si="342">KK25/KD27</f>
        <v>5.1626226122870422E-4</v>
      </c>
      <c r="KM25" s="580">
        <f>KB27+KD27</f>
        <v>7584</v>
      </c>
      <c r="KN25" s="84">
        <f t="shared" si="265"/>
        <v>3</v>
      </c>
      <c r="KO25" s="570">
        <f t="shared" si="266"/>
        <v>3.9556962025316455E-4</v>
      </c>
      <c r="KP25" s="76">
        <f t="shared" si="267"/>
        <v>0</v>
      </c>
      <c r="KQ25" s="570">
        <f t="shared" ref="KQ25" si="343">KP25/KF27</f>
        <v>0</v>
      </c>
    </row>
    <row r="26" spans="1:303" ht="19.5" thickBot="1" x14ac:dyDescent="0.3">
      <c r="A26" s="729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6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6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43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8">
        <f t="shared" si="225"/>
        <v>0.27669902912621358</v>
      </c>
      <c r="DM26" s="11">
        <v>58</v>
      </c>
      <c r="DN26" s="12">
        <f t="shared" si="226"/>
        <v>0.33918128654970758</v>
      </c>
      <c r="DO26" s="436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8">
        <f t="shared" si="229"/>
        <v>0.31766612641815234</v>
      </c>
      <c r="EK26" s="11">
        <v>42</v>
      </c>
      <c r="EL26" s="12">
        <f t="shared" si="230"/>
        <v>0.21428571428571427</v>
      </c>
      <c r="EM26" s="436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8">
        <f t="shared" si="231"/>
        <v>0.26948051948051949</v>
      </c>
      <c r="EW26" s="11">
        <v>42</v>
      </c>
      <c r="EX26" s="12">
        <f t="shared" si="232"/>
        <v>0.25301204819277107</v>
      </c>
      <c r="EY26" s="437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23">
        <f t="shared" si="233"/>
        <v>0.17475728155339806</v>
      </c>
      <c r="FI26" s="11">
        <v>31</v>
      </c>
      <c r="FJ26" s="12">
        <f t="shared" si="234"/>
        <v>0.28703703703703703</v>
      </c>
      <c r="FK26" s="396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4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8">
        <f t="shared" si="243"/>
        <v>0.2516025641025641</v>
      </c>
      <c r="HQ26" s="11">
        <v>37</v>
      </c>
      <c r="HR26" s="12">
        <f t="shared" si="244"/>
        <v>0.2356687898089172</v>
      </c>
      <c r="HS26" s="436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5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7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93">
        <f t="shared" si="83"/>
        <v>0.18641810918774968</v>
      </c>
      <c r="JT26" s="18"/>
      <c r="JU26" s="21"/>
      <c r="JV26" s="530">
        <f t="shared" si="258"/>
        <v>0.2766531713900135</v>
      </c>
      <c r="JW26" s="527">
        <f t="shared" si="259"/>
        <v>0.30423553719008267</v>
      </c>
      <c r="JX26" s="532">
        <f t="shared" si="260"/>
        <v>0.24401426388181355</v>
      </c>
      <c r="JY26" s="717"/>
      <c r="JZ26" s="720"/>
      <c r="KA26" s="731"/>
      <c r="KB26" s="656"/>
      <c r="KC26" s="657"/>
      <c r="KD26" s="657"/>
      <c r="KE26" s="657"/>
      <c r="KF26" s="657"/>
      <c r="KG26" s="659"/>
      <c r="KH26" s="653"/>
      <c r="KI26" s="76">
        <f t="shared" si="261"/>
        <v>2</v>
      </c>
      <c r="KJ26" s="576">
        <f t="shared" ref="KJ26" si="344">KI26/KB27</f>
        <v>5.3908355795148253E-4</v>
      </c>
      <c r="KK26" s="76">
        <f t="shared" si="263"/>
        <v>0</v>
      </c>
      <c r="KL26" s="570">
        <f t="shared" ref="KL26" si="345">KK26/KD27</f>
        <v>0</v>
      </c>
      <c r="KM26" s="580">
        <f>KB27+KD27</f>
        <v>7584</v>
      </c>
      <c r="KN26" s="84">
        <f t="shared" si="265"/>
        <v>2</v>
      </c>
      <c r="KO26" s="570">
        <f t="shared" si="266"/>
        <v>2.6371308016877635E-4</v>
      </c>
      <c r="KP26" s="76">
        <f t="shared" si="267"/>
        <v>2</v>
      </c>
      <c r="KQ26" s="570">
        <f t="shared" ref="KQ26" si="346">KP26/KF27</f>
        <v>5.0851767098906682E-4</v>
      </c>
    </row>
    <row r="27" spans="1:303" ht="19.5" thickTop="1" x14ac:dyDescent="0.25">
      <c r="A27" s="729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43">
        <f t="shared" si="208"/>
        <v>0.35034013605442177</v>
      </c>
      <c r="I27" s="11">
        <v>36</v>
      </c>
      <c r="J27" s="12">
        <f t="shared" si="302"/>
        <v>0.17475728155339806</v>
      </c>
      <c r="K27" s="433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33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43">
        <f t="shared" si="211"/>
        <v>0.38821490467937608</v>
      </c>
      <c r="AG27" s="11">
        <v>44</v>
      </c>
      <c r="AH27" s="12">
        <f t="shared" si="212"/>
        <v>0.19642857142857142</v>
      </c>
      <c r="AI27" s="433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43">
        <f t="shared" si="213"/>
        <v>0.35326086956521741</v>
      </c>
      <c r="AS27" s="11">
        <v>22</v>
      </c>
      <c r="AT27" s="12">
        <f t="shared" si="214"/>
        <v>0.33846153846153848</v>
      </c>
      <c r="AU27" s="433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33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8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8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43">
        <f t="shared" si="223"/>
        <v>0.37479270315091212</v>
      </c>
      <c r="DA27" s="11">
        <v>53</v>
      </c>
      <c r="DB27" s="12">
        <f t="shared" si="224"/>
        <v>0.23451327433628319</v>
      </c>
      <c r="DC27" s="433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33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8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33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33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43">
        <f t="shared" si="241"/>
        <v>0.38947368421052631</v>
      </c>
      <c r="HE27" s="11">
        <v>18</v>
      </c>
      <c r="HF27" s="12">
        <f t="shared" si="242"/>
        <v>0.24324324324324326</v>
      </c>
      <c r="HG27" s="433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33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23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7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93">
        <f t="shared" si="83"/>
        <v>0.25534591194968553</v>
      </c>
      <c r="JT27" s="23"/>
      <c r="JU27" s="525"/>
      <c r="JV27" s="530">
        <f t="shared" si="258"/>
        <v>0.32946259789359977</v>
      </c>
      <c r="JW27" s="527">
        <f t="shared" si="259"/>
        <v>0.33057851239669422</v>
      </c>
      <c r="JX27" s="532">
        <f t="shared" si="260"/>
        <v>0.27814569536423839</v>
      </c>
      <c r="JY27" s="717"/>
      <c r="JZ27" s="720"/>
      <c r="KA27" s="731"/>
      <c r="KB27" s="654">
        <f>SUM(E20,Q20,AC20,AO20,BA20,BM20,BY20)</f>
        <v>3710</v>
      </c>
      <c r="KC27" s="655"/>
      <c r="KD27" s="655">
        <f>SUM(CK20,CW20,DI20,DU20,EG20,ES20,FE20)</f>
        <v>3874</v>
      </c>
      <c r="KE27" s="655"/>
      <c r="KF27" s="655">
        <f>SUM(FQ20,GC20,GO20,HA20,HM20,HY20,IK20)</f>
        <v>3933</v>
      </c>
      <c r="KG27" s="658"/>
      <c r="KH27" s="641" t="s">
        <v>70</v>
      </c>
      <c r="KI27" s="76">
        <f t="shared" si="261"/>
        <v>2</v>
      </c>
      <c r="KJ27" s="576">
        <f t="shared" ref="KJ27" si="351">KI27/KB27</f>
        <v>5.3908355795148253E-4</v>
      </c>
      <c r="KK27" s="76">
        <f t="shared" si="263"/>
        <v>0</v>
      </c>
      <c r="KL27" s="570">
        <f t="shared" ref="KL27" si="352">KK27/KD27</f>
        <v>0</v>
      </c>
      <c r="KM27" s="580">
        <f>KB27+KD27</f>
        <v>7584</v>
      </c>
      <c r="KN27" s="84">
        <f t="shared" si="265"/>
        <v>2</v>
      </c>
      <c r="KO27" s="570">
        <f t="shared" si="266"/>
        <v>2.6371308016877635E-4</v>
      </c>
      <c r="KP27" s="76">
        <f t="shared" si="267"/>
        <v>0</v>
      </c>
      <c r="KQ27" s="570">
        <f t="shared" ref="KQ27" si="353">KP27/KF27</f>
        <v>0</v>
      </c>
    </row>
    <row r="28" spans="1:303" ht="21" customHeight="1" thickBot="1" x14ac:dyDescent="0.3">
      <c r="A28" s="729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43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43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9">
        <f t="shared" si="221"/>
        <v>0.49270664505672607</v>
      </c>
      <c r="CO28" s="11">
        <v>52</v>
      </c>
      <c r="CP28" s="12">
        <f t="shared" si="222"/>
        <v>0.17105263157894737</v>
      </c>
      <c r="CQ28" s="444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33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43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43">
        <f t="shared" si="229"/>
        <v>0.39870340356564021</v>
      </c>
      <c r="EK28" s="11">
        <v>42</v>
      </c>
      <c r="EL28" s="12">
        <f t="shared" si="230"/>
        <v>0.17073170731707318</v>
      </c>
      <c r="EM28" s="433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33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8">
        <f t="shared" si="233"/>
        <v>0.26051779935275082</v>
      </c>
      <c r="FI28" s="11">
        <v>46</v>
      </c>
      <c r="FJ28" s="12">
        <f t="shared" si="234"/>
        <v>0.2857142857142857</v>
      </c>
      <c r="FK28" s="424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43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43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33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43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7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93">
        <f t="shared" si="83"/>
        <v>0.34733257661748013</v>
      </c>
      <c r="JT28" s="23"/>
      <c r="JU28" s="525"/>
      <c r="JV28" s="530">
        <f t="shared" si="258"/>
        <v>0.3783783783783784</v>
      </c>
      <c r="JW28" s="527">
        <f t="shared" si="259"/>
        <v>0.37277189356755358</v>
      </c>
      <c r="JX28" s="532">
        <f t="shared" si="260"/>
        <v>0.32050955414012738</v>
      </c>
      <c r="JY28" s="717"/>
      <c r="JZ28" s="720"/>
      <c r="KA28" s="731"/>
      <c r="KB28" s="656"/>
      <c r="KC28" s="657"/>
      <c r="KD28" s="657"/>
      <c r="KE28" s="657"/>
      <c r="KF28" s="657"/>
      <c r="KG28" s="659"/>
      <c r="KH28" s="653"/>
      <c r="KI28" s="76">
        <f t="shared" si="261"/>
        <v>3</v>
      </c>
      <c r="KJ28" s="576">
        <f t="shared" ref="KJ28" si="354">KI28/KB27</f>
        <v>8.0862533692722374E-4</v>
      </c>
      <c r="KK28" s="76">
        <f t="shared" si="263"/>
        <v>1</v>
      </c>
      <c r="KL28" s="570">
        <f t="shared" ref="KL28" si="355">KK28/KD27</f>
        <v>2.5813113061435211E-4</v>
      </c>
      <c r="KM28" s="580">
        <f>KB27+KD27</f>
        <v>7584</v>
      </c>
      <c r="KN28" s="84">
        <f t="shared" si="265"/>
        <v>4</v>
      </c>
      <c r="KO28" s="570">
        <f t="shared" si="266"/>
        <v>5.274261603375527E-4</v>
      </c>
      <c r="KP28" s="76">
        <f t="shared" si="267"/>
        <v>1</v>
      </c>
      <c r="KQ28" s="570">
        <f t="shared" ref="KQ28" si="356">KP28/KF27</f>
        <v>2.5425883549453341E-4</v>
      </c>
    </row>
    <row r="29" spans="1:303" ht="20.25" thickTop="1" thickBot="1" x14ac:dyDescent="0.3">
      <c r="A29" s="729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9">
        <f t="shared" si="208"/>
        <v>0.4684838160136286</v>
      </c>
      <c r="I29" s="11">
        <v>45</v>
      </c>
      <c r="J29" s="12">
        <f t="shared" si="302"/>
        <v>0.16363636363636364</v>
      </c>
      <c r="K29" s="444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9">
        <f t="shared" si="211"/>
        <v>0.45233968804159447</v>
      </c>
      <c r="AG29" s="11">
        <v>56</v>
      </c>
      <c r="AH29" s="12">
        <f t="shared" si="212"/>
        <v>0.21455938697318008</v>
      </c>
      <c r="AI29" s="444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4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43">
        <f t="shared" si="217"/>
        <v>0.37308347529812608</v>
      </c>
      <c r="BQ29" s="11">
        <v>53</v>
      </c>
      <c r="BR29" s="12">
        <f t="shared" si="218"/>
        <v>0.24200913242009131</v>
      </c>
      <c r="BS29" s="433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43">
        <f t="shared" si="219"/>
        <v>0.37521222410865873</v>
      </c>
      <c r="CC29" s="11">
        <v>51</v>
      </c>
      <c r="CD29" s="12">
        <f t="shared" si="220"/>
        <v>0.23076923076923078</v>
      </c>
      <c r="CE29" s="433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4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43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43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43">
        <f t="shared" si="235"/>
        <v>0.35483870967741937</v>
      </c>
      <c r="FU29" s="11">
        <v>28</v>
      </c>
      <c r="FV29" s="12">
        <f t="shared" si="236"/>
        <v>0.12727272727272726</v>
      </c>
      <c r="FW29" s="433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9">
        <f t="shared" si="241"/>
        <v>0.52105263157894732</v>
      </c>
      <c r="HE29" s="11">
        <v>15</v>
      </c>
      <c r="HF29" s="12">
        <f t="shared" si="242"/>
        <v>0.15151515151515152</v>
      </c>
      <c r="HG29" s="444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43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4">
        <v>132.97</v>
      </c>
      <c r="IR29" s="11"/>
      <c r="IS29" s="39"/>
      <c r="IT29" s="302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302"/>
      <c r="JG29" s="10">
        <f t="shared" si="295"/>
        <v>3</v>
      </c>
      <c r="JH29" s="14">
        <f t="shared" si="296"/>
        <v>0</v>
      </c>
      <c r="JI29" s="427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93">
        <f t="shared" si="83"/>
        <v>0.296875</v>
      </c>
      <c r="JT29" s="23"/>
      <c r="JU29" s="525"/>
      <c r="JV29" s="530">
        <f t="shared" si="258"/>
        <v>0.41486486486486485</v>
      </c>
      <c r="JW29" s="527">
        <f t="shared" si="259"/>
        <v>0.40770423991726989</v>
      </c>
      <c r="JX29" s="532">
        <f t="shared" si="260"/>
        <v>0.36178343949044584</v>
      </c>
      <c r="JY29" s="717"/>
      <c r="JZ29" s="720"/>
      <c r="KA29" s="731"/>
      <c r="KB29" s="654">
        <f>KB20+KB25</f>
        <v>15</v>
      </c>
      <c r="KC29" s="661">
        <f>KB29/$KB$10</f>
        <v>4.0376850605652759E-3</v>
      </c>
      <c r="KD29" s="655">
        <f>KD20+KD25</f>
        <v>10</v>
      </c>
      <c r="KE29" s="661">
        <f>KD29/$KD$10</f>
        <v>2.5786487880350697E-3</v>
      </c>
      <c r="KF29" s="655">
        <f>KF20+KF25</f>
        <v>13</v>
      </c>
      <c r="KG29" s="639">
        <f>KF29/$KF$10</f>
        <v>3.3011681056373792E-3</v>
      </c>
      <c r="KH29" s="641" t="s">
        <v>181</v>
      </c>
      <c r="KI29" s="320">
        <f t="shared" si="261"/>
        <v>0</v>
      </c>
      <c r="KJ29" s="577">
        <f t="shared" ref="KJ29" si="357">KI29/KB27</f>
        <v>0</v>
      </c>
      <c r="KK29" s="320">
        <f t="shared" si="263"/>
        <v>3</v>
      </c>
      <c r="KL29" s="565">
        <f t="shared" ref="KL29" si="358">KK29/KD27</f>
        <v>7.7439339184305622E-4</v>
      </c>
      <c r="KM29" s="580">
        <f>KB27+KD27</f>
        <v>7584</v>
      </c>
      <c r="KN29" s="84">
        <f t="shared" si="265"/>
        <v>3</v>
      </c>
      <c r="KO29" s="570">
        <f t="shared" si="266"/>
        <v>3.9556962025316455E-4</v>
      </c>
      <c r="KP29" s="320">
        <f t="shared" si="267"/>
        <v>0</v>
      </c>
      <c r="KQ29" s="565">
        <f t="shared" ref="KQ29" si="359">KP29/KF27</f>
        <v>0</v>
      </c>
    </row>
    <row r="30" spans="1:303" ht="19.5" thickBot="1" x14ac:dyDescent="0.3">
      <c r="A30" s="729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4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4" t="e">
        <f>JF28/JF27*100-100</f>
        <v>#DIV/0!</v>
      </c>
      <c r="JG30" s="26">
        <f t="shared" si="295"/>
        <v>24</v>
      </c>
      <c r="JH30" s="389">
        <f t="shared" si="296"/>
        <v>4</v>
      </c>
      <c r="JI30" s="428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4">
        <f t="shared" si="143"/>
        <v>75.668691631154232</v>
      </c>
      <c r="JR30" s="54">
        <f>SUM(JR23:JR29)</f>
        <v>1208</v>
      </c>
      <c r="JS30" s="394">
        <f t="shared" si="83"/>
        <v>0.24184184184184185</v>
      </c>
      <c r="JT30" s="63" t="e">
        <f t="shared" ref="JT30:JU30" si="363">JT28/JT27*100-100</f>
        <v>#DIV/0!</v>
      </c>
      <c r="JU30" s="334" t="e">
        <f t="shared" si="363"/>
        <v>#DIV/0!</v>
      </c>
      <c r="JV30" s="536">
        <f t="shared" ref="JV30" si="364">SUM(G30,I30,S30,U30,AE30,AG30,AQ30,AS30,BC30,BE30,BO30,BQ30,CA30,CC30)/7/SUM(E29,Q29,AC29,AO29,BA29,BM29,BY29)</f>
        <v>0.28988416988416993</v>
      </c>
      <c r="JW30" s="537">
        <f t="shared" ref="JW30" si="365">SUM(CM30,CO30,CY30,DA30,DK30,DM30,DW30,DY30,EI30,EK30,EU30,EW30,FG30,FI30)/7/SUM(CK29,CW29,DI29,DU29,EG29,ES29,FE29)</f>
        <v>0.2876717388092776</v>
      </c>
      <c r="JX30" s="538">
        <f t="shared" ref="JX30" si="366">SUM(FS30,FU30,GE30,GG30,GQ30,GS30,HC30,HE30,HO30,HQ30,IA30,IC30,IM30,IO30,)/7/SUM(FQ29,GC29,GO29,HA29,HM29,HY29,IK29)</f>
        <v>0.24607825295723385</v>
      </c>
      <c r="JY30" s="718"/>
      <c r="JZ30" s="721"/>
      <c r="KA30" s="732"/>
      <c r="KB30" s="660"/>
      <c r="KC30" s="662"/>
      <c r="KD30" s="663"/>
      <c r="KE30" s="662"/>
      <c r="KF30" s="663"/>
      <c r="KG30" s="640"/>
      <c r="KH30" s="642"/>
      <c r="KI30" s="559">
        <f t="shared" ref="KI30" si="367">SUM(KI23:KI29)</f>
        <v>9</v>
      </c>
      <c r="KJ30" s="578">
        <f t="shared" ref="KJ30" si="368">KI30/KB27</f>
        <v>2.4258760107816711E-3</v>
      </c>
      <c r="KK30" s="559">
        <f t="shared" ref="KK30" si="369">SUM(KK23:KK29)</f>
        <v>6</v>
      </c>
      <c r="KL30" s="572">
        <f t="shared" ref="KL30" si="370">KK30/KD27</f>
        <v>1.5487867836861124E-3</v>
      </c>
      <c r="KM30" s="584">
        <f>KB27+KD27</f>
        <v>7584</v>
      </c>
      <c r="KN30" s="567">
        <f t="shared" si="265"/>
        <v>15</v>
      </c>
      <c r="KO30" s="585">
        <f>KN30/KM30</f>
        <v>1.9778481012658229E-3</v>
      </c>
      <c r="KP30" s="559">
        <f t="shared" ref="KP30" si="371">SUM(KP23:KP29)</f>
        <v>8</v>
      </c>
      <c r="KQ30" s="572">
        <f t="shared" ref="KQ30" si="372">KP30/KF27</f>
        <v>2.0340706839562673E-3</v>
      </c>
    </row>
    <row r="31" spans="1:303" ht="21.7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6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6"/>
      <c r="JG31" s="73">
        <f t="shared" ref="JG31" si="373">JG30/JI23</f>
        <v>2.0844189682126106E-3</v>
      </c>
      <c r="JH31" s="413">
        <f>JH30/JJ20</f>
        <v>3.6563071297989031E-3</v>
      </c>
      <c r="JI31" s="429"/>
      <c r="JJ31" s="4"/>
      <c r="JK31" s="4"/>
      <c r="JL31" s="405"/>
      <c r="JM31" s="4"/>
      <c r="JN31" s="4"/>
      <c r="JO31" s="4"/>
      <c r="JP31" s="406"/>
      <c r="JQ31" s="4"/>
      <c r="JR31" s="4"/>
      <c r="JS31" s="407"/>
      <c r="JT31" s="4"/>
      <c r="JU31" s="526"/>
      <c r="JV31" s="704"/>
      <c r="JW31" s="705"/>
      <c r="JX31" s="706"/>
      <c r="JY31" s="627"/>
      <c r="JZ31" s="628"/>
      <c r="KA31" s="629"/>
      <c r="KB31" s="643"/>
      <c r="KC31" s="644"/>
      <c r="KD31" s="644"/>
      <c r="KE31" s="644"/>
      <c r="KF31" s="644"/>
      <c r="KG31" s="644"/>
      <c r="KH31" s="645"/>
      <c r="KI31" s="557"/>
      <c r="KJ31" s="561"/>
      <c r="KK31" s="557"/>
      <c r="KL31" s="558"/>
      <c r="KM31" s="609"/>
      <c r="KN31" s="733"/>
      <c r="KO31" s="610"/>
      <c r="KP31" s="557"/>
      <c r="KQ31" s="558"/>
    </row>
    <row r="32" spans="1:303" x14ac:dyDescent="0.25">
      <c r="A32" s="728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6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5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6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50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5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5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6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5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6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51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5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6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5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6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5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6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32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403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90">
        <f t="shared" ref="JS32" si="424">JR32/JM32</f>
        <v>0.25680473372781065</v>
      </c>
      <c r="JT32" s="48"/>
      <c r="JU32" s="300"/>
      <c r="JV32" s="528">
        <f t="shared" ref="JV32:JV38" si="425">SUM(G32,I32,S32,U32,AE32,AG32,AQ32,AS32,BC32,BE32,BO32,BQ32,CA32,CC32)/SUM(E32,Q32,AC32,AO32,BA32,BM32,BY32)</f>
        <v>0.43309002433090027</v>
      </c>
      <c r="JW32" s="529">
        <f t="shared" ref="JW32:JW38" si="426">SUM(CM32,CO32,CY32,DA32,DK32,DM32,DW32,DY32,EI32,EK32,EU32,EW32,FG32,FI32)/SUM(CK32,CW32,DI32,DU32,EG32,ES32,FE32)</f>
        <v>0.45746056374450478</v>
      </c>
      <c r="JX32" s="531">
        <f t="shared" ref="JX32:JX38" si="427">SUM(FS32,FU32,GE32,GG32,GQ32,GS32,HC32,HE32,HO32,HQ32,IA32,IC32,IM32,IO32,)/SUM(FQ32,GC32,GO32,HA32,HM32,HY32,IK32)</f>
        <v>0.41080530071355759</v>
      </c>
      <c r="JY32" s="716">
        <f t="shared" ref="JY32" si="428">SUM(I39,U39,AG39,AS39,BE39,BQ39,CC39)/SUM(G39,I39,S39,U39,AE39,AG39,AQ39,AS39,BC39,BE39,BO39,BQ39,CA39,CC39)</f>
        <v>0.1561659763098612</v>
      </c>
      <c r="JZ32" s="719">
        <f t="shared" ref="JZ32" si="429">SUM(CO39,DA39,DM39,DY39,EK39,EW39,FI39)/SUM(CM39,CO39,CY39,DA39,DK39,DM39,DW39,DY39,EI39,EK39,EU39,EW39,FG39,FI39)</f>
        <v>0.12978708931365213</v>
      </c>
      <c r="KA32" s="722">
        <f t="shared" ref="KA32" si="430">SUM(,FU39,GG39,GS39,HE39,HQ39,IC39,IO39)/SUM(FU39,FS39,GG39,GE39,GS39,GQ39,HE39,HC39,HQ39,HO39,IC39,IA39,IO39,IM39)</f>
        <v>0.11488250652741515</v>
      </c>
      <c r="KB32" s="646">
        <f t="shared" ref="KB32" si="431">KB34/KB36</f>
        <v>2.1621621621621622E-3</v>
      </c>
      <c r="KC32" s="647"/>
      <c r="KD32" s="647">
        <f t="shared" ref="KD32" si="432">KD34/KD36</f>
        <v>2.3267838676318511E-3</v>
      </c>
      <c r="KE32" s="647"/>
      <c r="KF32" s="647">
        <f t="shared" ref="KF32" si="433">KF34/KF36</f>
        <v>4.0764331210191079E-3</v>
      </c>
      <c r="KG32" s="650"/>
      <c r="KH32" s="652" t="s">
        <v>73</v>
      </c>
      <c r="KI32" s="560">
        <f t="shared" ref="KI32:KI38" si="434">C32+AA32+AM32+AY32+BK32+BW32</f>
        <v>1</v>
      </c>
      <c r="KJ32" s="573">
        <f t="shared" ref="KJ32" si="435">KI32/KB36</f>
        <v>2.7027027027027027E-4</v>
      </c>
      <c r="KK32" s="560">
        <f t="shared" ref="KK32:KK38" si="436">CI32+CU32+DG32+EE32+EQ32+FC32+DS32</f>
        <v>1</v>
      </c>
      <c r="KL32" s="569">
        <f t="shared" ref="KL32" si="437">KK32/KD36</f>
        <v>2.5853154084798347E-4</v>
      </c>
      <c r="KM32" s="562">
        <f t="shared" ref="KM32" si="438">KB36+KD36</f>
        <v>7568</v>
      </c>
      <c r="KN32" s="322">
        <f t="shared" ref="KN32:KN39" si="439">KI32+KK32</f>
        <v>2</v>
      </c>
      <c r="KO32" s="564">
        <f t="shared" ref="KO32:KO39" si="440">KN32/KM32</f>
        <v>2.6427061310782242E-4</v>
      </c>
      <c r="KP32" s="560">
        <f t="shared" ref="KP32:KP38" si="441">FO32+GA32+GM32+GY32+HK32+HW32+II32</f>
        <v>1</v>
      </c>
      <c r="KQ32" s="569">
        <f t="shared" ref="KQ32" si="442">KP32/KF36</f>
        <v>2.5477707006369424E-4</v>
      </c>
    </row>
    <row r="33" spans="1:303" ht="19.5" thickBot="1" x14ac:dyDescent="0.3">
      <c r="A33" s="729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53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9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53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5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9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9">
        <f t="shared" si="383"/>
        <v>0.4539249146757679</v>
      </c>
      <c r="BQ33" s="11">
        <v>56</v>
      </c>
      <c r="BR33" s="12">
        <f t="shared" si="384"/>
        <v>0.21052631578947367</v>
      </c>
      <c r="BS33" s="444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9">
        <f t="shared" si="385"/>
        <v>0.48896434634974534</v>
      </c>
      <c r="CC33" s="11">
        <v>72</v>
      </c>
      <c r="CD33" s="12">
        <f t="shared" si="386"/>
        <v>0.25</v>
      </c>
      <c r="CE33" s="444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8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9">
        <f t="shared" si="391"/>
        <v>0.45779220779220781</v>
      </c>
      <c r="DM33" s="11">
        <v>54</v>
      </c>
      <c r="DN33" s="12">
        <f t="shared" si="392"/>
        <v>0.19148936170212766</v>
      </c>
      <c r="DO33" s="444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9">
        <f t="shared" si="397"/>
        <v>0.49105691056910566</v>
      </c>
      <c r="EW33" s="11">
        <v>65</v>
      </c>
      <c r="EX33" s="12">
        <f t="shared" si="398"/>
        <v>0.21523178807947019</v>
      </c>
      <c r="EY33" s="444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60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4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53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9">
        <f t="shared" si="409"/>
        <v>0.46474358974358976</v>
      </c>
      <c r="HQ33" s="11">
        <v>28</v>
      </c>
      <c r="HR33" s="12">
        <f t="shared" si="410"/>
        <v>9.6551724137931033E-2</v>
      </c>
      <c r="HS33" s="444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4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93">
        <f t="shared" si="83"/>
        <v>0.2012121212121212</v>
      </c>
      <c r="JT33" s="15"/>
      <c r="JU33" s="301"/>
      <c r="JV33" s="530">
        <f t="shared" si="425"/>
        <v>0.48188209843158464</v>
      </c>
      <c r="JW33" s="527">
        <f t="shared" si="426"/>
        <v>0.47917205692108666</v>
      </c>
      <c r="JX33" s="532">
        <f t="shared" si="427"/>
        <v>0.43268740438551762</v>
      </c>
      <c r="JY33" s="717"/>
      <c r="JZ33" s="720"/>
      <c r="KA33" s="723"/>
      <c r="KB33" s="648"/>
      <c r="KC33" s="649"/>
      <c r="KD33" s="649"/>
      <c r="KE33" s="649"/>
      <c r="KF33" s="649"/>
      <c r="KG33" s="651"/>
      <c r="KH33" s="653"/>
      <c r="KI33" s="76">
        <f t="shared" si="434"/>
        <v>1</v>
      </c>
      <c r="KJ33" s="576">
        <f t="shared" ref="KJ33" si="489">KI33/KB36</f>
        <v>2.7027027027027027E-4</v>
      </c>
      <c r="KK33" s="76">
        <f t="shared" si="436"/>
        <v>2</v>
      </c>
      <c r="KL33" s="570">
        <f t="shared" ref="KL33" si="490">KK33/KD36</f>
        <v>5.1706308169596695E-4</v>
      </c>
      <c r="KM33" s="580">
        <f t="shared" ref="KM33" si="491">KB36+KD36</f>
        <v>7568</v>
      </c>
      <c r="KN33" s="84">
        <f t="shared" si="439"/>
        <v>3</v>
      </c>
      <c r="KO33" s="570">
        <f t="shared" si="440"/>
        <v>3.964059196617336E-4</v>
      </c>
      <c r="KP33" s="76">
        <f t="shared" si="441"/>
        <v>2</v>
      </c>
      <c r="KQ33" s="570">
        <f t="shared" ref="KQ33" si="492">KP33/KF36</f>
        <v>5.0955414012738849E-4</v>
      </c>
    </row>
    <row r="34" spans="1:303" ht="19.5" thickTop="1" x14ac:dyDescent="0.25">
      <c r="A34" s="729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8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8">
        <f t="shared" si="379"/>
        <v>0.56593406593406592</v>
      </c>
      <c r="AS34" s="11">
        <v>18</v>
      </c>
      <c r="AT34" s="12">
        <f t="shared" si="380"/>
        <v>0.17475728155339806</v>
      </c>
      <c r="AU34" s="454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8">
        <f t="shared" si="389"/>
        <v>0.56053067993366501</v>
      </c>
      <c r="DA34" s="11">
        <v>40</v>
      </c>
      <c r="DB34" s="12">
        <f t="shared" si="390"/>
        <v>0.11834319526627218</v>
      </c>
      <c r="DC34" s="453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53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53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9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53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53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53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33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4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93">
        <f t="shared" si="83"/>
        <v>0.25419354838709679</v>
      </c>
      <c r="JT34" s="15"/>
      <c r="JU34" s="301"/>
      <c r="JV34" s="530">
        <f t="shared" si="425"/>
        <v>0.5267857142857143</v>
      </c>
      <c r="JW34" s="527">
        <f t="shared" si="426"/>
        <v>0.5242165242165242</v>
      </c>
      <c r="JX34" s="532">
        <f t="shared" si="427"/>
        <v>0.45647178963492469</v>
      </c>
      <c r="JY34" s="717"/>
      <c r="JZ34" s="720"/>
      <c r="KA34" s="723"/>
      <c r="KB34" s="654">
        <f t="shared" ref="KB34" si="493">SUM(C39,O39,AA39,AM39,AY39,BK39,BW39)</f>
        <v>8</v>
      </c>
      <c r="KC34" s="655"/>
      <c r="KD34" s="655">
        <f t="shared" ref="KD34" si="494">SUM(CI39,CU39,DG39,DS39,EE39,EQ39,FC39)</f>
        <v>9</v>
      </c>
      <c r="KE34" s="655"/>
      <c r="KF34" s="655">
        <f t="shared" ref="KF34" si="495">SUM(FO39,GA39,GM39,GY39,HK39,HW39,II39)</f>
        <v>16</v>
      </c>
      <c r="KG34" s="658"/>
      <c r="KH34" s="641" t="s">
        <v>72</v>
      </c>
      <c r="KI34" s="76">
        <f t="shared" si="434"/>
        <v>2</v>
      </c>
      <c r="KJ34" s="576">
        <f t="shared" ref="KJ34" si="496">KI34/KB36</f>
        <v>5.4054054054054055E-4</v>
      </c>
      <c r="KK34" s="76">
        <f t="shared" si="436"/>
        <v>4</v>
      </c>
      <c r="KL34" s="570">
        <f t="shared" ref="KL34" si="497">KK34/KD36</f>
        <v>1.0341261633919339E-3</v>
      </c>
      <c r="KM34" s="580">
        <f t="shared" ref="KM34" si="498">KB36+KD36</f>
        <v>7568</v>
      </c>
      <c r="KN34" s="84">
        <f t="shared" si="439"/>
        <v>6</v>
      </c>
      <c r="KO34" s="570">
        <f t="shared" si="440"/>
        <v>7.9281183932346721E-4</v>
      </c>
      <c r="KP34" s="76">
        <f t="shared" si="441"/>
        <v>5</v>
      </c>
      <c r="KQ34" s="570">
        <f t="shared" ref="KQ34" si="499">KP34/KF36</f>
        <v>1.2738853503184713E-3</v>
      </c>
    </row>
    <row r="35" spans="1:303" ht="19.5" thickBot="1" x14ac:dyDescent="0.3">
      <c r="A35" s="729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4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8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4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4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4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83">
        <f t="shared" si="387"/>
        <v>0.62866449511400646</v>
      </c>
      <c r="CO35" s="11">
        <v>51</v>
      </c>
      <c r="CP35" s="12">
        <f t="shared" si="388"/>
        <v>0.13212435233160622</v>
      </c>
      <c r="CQ35" s="459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4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8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8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8">
        <f t="shared" si="397"/>
        <v>0.56747967479674799</v>
      </c>
      <c r="EW35" s="11">
        <v>53</v>
      </c>
      <c r="EX35" s="12">
        <f t="shared" si="398"/>
        <v>0.15186246418338109</v>
      </c>
      <c r="EY35" s="454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9">
        <f t="shared" si="399"/>
        <v>0.46839546191247972</v>
      </c>
      <c r="FI35" s="11">
        <v>61</v>
      </c>
      <c r="FJ35" s="12">
        <f t="shared" si="400"/>
        <v>0.21107266435986158</v>
      </c>
      <c r="FK35" s="461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8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53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4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93">
        <f t="shared" si="83"/>
        <v>0.32783018867924529</v>
      </c>
      <c r="JT35" s="18"/>
      <c r="JU35" s="21"/>
      <c r="JV35" s="530">
        <f t="shared" si="425"/>
        <v>0.5316558441558441</v>
      </c>
      <c r="JW35" s="527">
        <f t="shared" si="426"/>
        <v>0.55089355089355085</v>
      </c>
      <c r="JX35" s="532">
        <f t="shared" si="427"/>
        <v>0.50063889598773315</v>
      </c>
      <c r="JY35" s="717"/>
      <c r="JZ35" s="720"/>
      <c r="KA35" s="723"/>
      <c r="KB35" s="656"/>
      <c r="KC35" s="657"/>
      <c r="KD35" s="657"/>
      <c r="KE35" s="657"/>
      <c r="KF35" s="657"/>
      <c r="KG35" s="659"/>
      <c r="KH35" s="653"/>
      <c r="KI35" s="76">
        <f t="shared" si="434"/>
        <v>0</v>
      </c>
      <c r="KJ35" s="576">
        <f t="shared" ref="KJ35" si="500">KI35/KB36</f>
        <v>0</v>
      </c>
      <c r="KK35" s="76">
        <f t="shared" si="436"/>
        <v>0</v>
      </c>
      <c r="KL35" s="570">
        <f t="shared" ref="KL35" si="501">KK35/KD36</f>
        <v>0</v>
      </c>
      <c r="KM35" s="580">
        <f t="shared" ref="KM35" si="502">KB36+KD36</f>
        <v>7568</v>
      </c>
      <c r="KN35" s="84">
        <f t="shared" si="439"/>
        <v>0</v>
      </c>
      <c r="KO35" s="570">
        <f t="shared" si="440"/>
        <v>0</v>
      </c>
      <c r="KP35" s="76">
        <f t="shared" si="441"/>
        <v>4</v>
      </c>
      <c r="KQ35" s="570">
        <f t="shared" ref="KQ35" si="503">KP35/KF36</f>
        <v>1.019108280254777E-3</v>
      </c>
    </row>
    <row r="36" spans="1:303" ht="19.5" thickTop="1" x14ac:dyDescent="0.25">
      <c r="A36" s="729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80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8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80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8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83">
        <f t="shared" si="389"/>
        <v>0.61359867330016582</v>
      </c>
      <c r="DA36" s="11">
        <v>38</v>
      </c>
      <c r="DB36" s="12">
        <f t="shared" si="390"/>
        <v>0.10270270270270271</v>
      </c>
      <c r="DC36" s="480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53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8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8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8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60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4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93">
        <f t="shared" si="83"/>
        <v>0.30463576158940397</v>
      </c>
      <c r="JT36" s="23"/>
      <c r="JU36" s="525"/>
      <c r="JV36" s="530">
        <f t="shared" si="425"/>
        <v>0.55778078484438431</v>
      </c>
      <c r="JW36" s="527">
        <f t="shared" si="426"/>
        <v>0.58782383419689122</v>
      </c>
      <c r="JX36" s="532">
        <f t="shared" si="427"/>
        <v>0.51418349092767701</v>
      </c>
      <c r="JY36" s="717"/>
      <c r="JZ36" s="720"/>
      <c r="KA36" s="723"/>
      <c r="KB36" s="654">
        <f t="shared" ref="KB36" si="504">SUM(E29,Q29,AC29,AO29,BA29,BM29,BY29)</f>
        <v>3700</v>
      </c>
      <c r="KC36" s="655"/>
      <c r="KD36" s="655">
        <f t="shared" ref="KD36" si="505">SUM(CK29,CW29,DI29,DU29,EG29,ES29,FE29)</f>
        <v>3868</v>
      </c>
      <c r="KE36" s="655"/>
      <c r="KF36" s="655">
        <f t="shared" ref="KF36" si="506">SUM(FQ29,GC29,GO29,HA29,HM29,HY29,IK29)</f>
        <v>3925</v>
      </c>
      <c r="KG36" s="658"/>
      <c r="KH36" s="641" t="s">
        <v>70</v>
      </c>
      <c r="KI36" s="76">
        <f t="shared" si="434"/>
        <v>1</v>
      </c>
      <c r="KJ36" s="576">
        <f t="shared" ref="KJ36" si="507">KI36/KB36</f>
        <v>2.7027027027027027E-4</v>
      </c>
      <c r="KK36" s="76">
        <f t="shared" si="436"/>
        <v>1</v>
      </c>
      <c r="KL36" s="570">
        <f t="shared" ref="KL36" si="508">KK36/KD36</f>
        <v>2.5853154084798347E-4</v>
      </c>
      <c r="KM36" s="580">
        <f t="shared" ref="KM36" si="509">KB36+KD36</f>
        <v>7568</v>
      </c>
      <c r="KN36" s="84">
        <f t="shared" si="439"/>
        <v>2</v>
      </c>
      <c r="KO36" s="570">
        <f t="shared" si="440"/>
        <v>2.6427061310782242E-4</v>
      </c>
      <c r="KP36" s="76">
        <f t="shared" si="441"/>
        <v>0</v>
      </c>
      <c r="KQ36" s="570">
        <f t="shared" ref="KQ36" si="510">KP36/KF36</f>
        <v>0</v>
      </c>
    </row>
    <row r="37" spans="1:303" ht="19.5" thickBot="1" x14ac:dyDescent="0.3">
      <c r="A37" s="729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80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83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8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8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90">
        <f t="shared" si="387"/>
        <v>0.66938110749185664</v>
      </c>
      <c r="CO37" s="11">
        <v>36</v>
      </c>
      <c r="CP37" s="12">
        <f t="shared" si="388"/>
        <v>8.7591240875912413E-2</v>
      </c>
      <c r="CQ37" s="484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8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83">
        <f t="shared" si="393"/>
        <v>0.6</v>
      </c>
      <c r="DY37" s="11">
        <v>5</v>
      </c>
      <c r="DZ37" s="12">
        <f t="shared" si="394"/>
        <v>4.6296296296296294E-2</v>
      </c>
      <c r="EA37" s="480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83">
        <f t="shared" si="395"/>
        <v>0.61400651465798051</v>
      </c>
      <c r="EK37" s="11">
        <v>18</v>
      </c>
      <c r="EL37" s="12">
        <f t="shared" si="396"/>
        <v>4.7745358090185673E-2</v>
      </c>
      <c r="EM37" s="480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80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53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8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83">
        <f t="shared" si="407"/>
        <v>0.60846560846560849</v>
      </c>
      <c r="HE37" s="11">
        <v>11</v>
      </c>
      <c r="HF37" s="12">
        <f t="shared" si="408"/>
        <v>9.5652173913043481E-2</v>
      </c>
      <c r="HG37" s="480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8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4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93">
        <f t="shared" si="83"/>
        <v>0.26956521739130435</v>
      </c>
      <c r="JT37" s="23"/>
      <c r="JU37" s="525"/>
      <c r="JV37" s="530">
        <f t="shared" si="425"/>
        <v>0.59870024370430541</v>
      </c>
      <c r="JW37" s="527">
        <f t="shared" si="426"/>
        <v>0.59108577351645508</v>
      </c>
      <c r="JX37" s="532">
        <f t="shared" si="427"/>
        <v>0.52760736196319014</v>
      </c>
      <c r="JY37" s="717"/>
      <c r="JZ37" s="720"/>
      <c r="KA37" s="723"/>
      <c r="KB37" s="656"/>
      <c r="KC37" s="657"/>
      <c r="KD37" s="657"/>
      <c r="KE37" s="657"/>
      <c r="KF37" s="657"/>
      <c r="KG37" s="659"/>
      <c r="KH37" s="653"/>
      <c r="KI37" s="76">
        <f t="shared" si="434"/>
        <v>2</v>
      </c>
      <c r="KJ37" s="576">
        <f t="shared" ref="KJ37" si="511">KI37/KB36</f>
        <v>5.4054054054054055E-4</v>
      </c>
      <c r="KK37" s="76">
        <f t="shared" si="436"/>
        <v>1</v>
      </c>
      <c r="KL37" s="570">
        <f t="shared" ref="KL37" si="512">KK37/KD36</f>
        <v>2.5853154084798347E-4</v>
      </c>
      <c r="KM37" s="580">
        <f t="shared" ref="KM37" si="513">KB36+KD36</f>
        <v>7568</v>
      </c>
      <c r="KN37" s="84">
        <f t="shared" si="439"/>
        <v>3</v>
      </c>
      <c r="KO37" s="570">
        <f t="shared" si="440"/>
        <v>3.964059196617336E-4</v>
      </c>
      <c r="KP37" s="76">
        <f t="shared" si="441"/>
        <v>1</v>
      </c>
      <c r="KQ37" s="570">
        <f t="shared" ref="KQ37" si="514">KP37/KF36</f>
        <v>2.5477707006369424E-4</v>
      </c>
    </row>
    <row r="38" spans="1:303" ht="20.25" thickTop="1" thickBot="1" x14ac:dyDescent="0.3">
      <c r="A38" s="729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83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83">
        <f t="shared" si="375"/>
        <v>0.62925170068027214</v>
      </c>
      <c r="U38" s="11">
        <v>34</v>
      </c>
      <c r="V38" s="12">
        <f t="shared" si="376"/>
        <v>9.1891891891891897E-2</v>
      </c>
      <c r="W38" s="480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80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4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83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8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83">
        <f t="shared" si="403"/>
        <v>0.62019230769230771</v>
      </c>
      <c r="GG38" s="11">
        <v>33</v>
      </c>
      <c r="GH38" s="12">
        <f t="shared" si="404"/>
        <v>8.5271317829457363E-2</v>
      </c>
      <c r="GI38" s="480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83">
        <f t="shared" si="405"/>
        <v>0.61912479740680715</v>
      </c>
      <c r="GS38" s="11">
        <v>25</v>
      </c>
      <c r="GT38" s="12">
        <f t="shared" si="406"/>
        <v>6.5445026178010471E-2</v>
      </c>
      <c r="GU38" s="480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83">
        <f t="shared" si="411"/>
        <v>0.61326860841423947</v>
      </c>
      <c r="IC38" s="11">
        <v>37</v>
      </c>
      <c r="ID38" s="12">
        <f t="shared" si="412"/>
        <v>9.7625329815303433E-2</v>
      </c>
      <c r="IE38" s="480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6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4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93">
        <f t="shared" si="83"/>
        <v>0.25591715976331358</v>
      </c>
      <c r="JT38" s="23"/>
      <c r="JU38" s="525"/>
      <c r="JV38" s="530">
        <f t="shared" si="425"/>
        <v>0.59398699891657636</v>
      </c>
      <c r="JW38" s="527">
        <f t="shared" si="426"/>
        <v>0.61648095361492616</v>
      </c>
      <c r="JX38" s="532">
        <f t="shared" si="427"/>
        <v>0.58147863903811714</v>
      </c>
      <c r="JY38" s="717"/>
      <c r="JZ38" s="720"/>
      <c r="KA38" s="723"/>
      <c r="KB38" s="654">
        <f t="shared" ref="KB38" si="515">KB29+KB34</f>
        <v>23</v>
      </c>
      <c r="KC38" s="661">
        <f t="shared" ref="KC38" si="516">KB38/$KB$10</f>
        <v>6.1911170928667563E-3</v>
      </c>
      <c r="KD38" s="655">
        <f t="shared" ref="KD38" si="517">KD29+KD34</f>
        <v>19</v>
      </c>
      <c r="KE38" s="661">
        <f t="shared" ref="KE38" si="518">KD38/$KD$10</f>
        <v>4.899432697266632E-3</v>
      </c>
      <c r="KF38" s="655">
        <f t="shared" ref="KF38" si="519">KF29+KF34</f>
        <v>29</v>
      </c>
      <c r="KG38" s="639">
        <f t="shared" ref="KG38" si="520">KF38/$KF$10</f>
        <v>7.3641442356526159E-3</v>
      </c>
      <c r="KH38" s="641" t="s">
        <v>181</v>
      </c>
      <c r="KI38" s="320">
        <f t="shared" si="434"/>
        <v>1</v>
      </c>
      <c r="KJ38" s="577">
        <f t="shared" ref="KJ38" si="521">KI38/KB36</f>
        <v>2.7027027027027027E-4</v>
      </c>
      <c r="KK38" s="320">
        <f t="shared" si="436"/>
        <v>0</v>
      </c>
      <c r="KL38" s="565">
        <f t="shared" ref="KL38" si="522">KK38/KD36</f>
        <v>0</v>
      </c>
      <c r="KM38" s="580">
        <f t="shared" ref="KM38" si="523">KB36+KD36</f>
        <v>7568</v>
      </c>
      <c r="KN38" s="84">
        <f t="shared" si="439"/>
        <v>1</v>
      </c>
      <c r="KO38" s="570">
        <f t="shared" si="440"/>
        <v>1.3213530655391121E-4</v>
      </c>
      <c r="KP38" s="320">
        <f t="shared" si="441"/>
        <v>3</v>
      </c>
      <c r="KQ38" s="565">
        <f t="shared" ref="KQ38" si="524">KP38/KF36</f>
        <v>7.6433121019108278E-4</v>
      </c>
    </row>
    <row r="39" spans="1:303" ht="19.5" thickBot="1" x14ac:dyDescent="0.3">
      <c r="A39" s="729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9">
        <f t="shared" si="488"/>
        <v>5</v>
      </c>
      <c r="JI39" s="409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4">
        <f t="shared" si="143"/>
        <v>86.158549693075699</v>
      </c>
      <c r="JR39" s="54">
        <f>SUM(JR32:JR38)</f>
        <v>1447</v>
      </c>
      <c r="JS39" s="394">
        <f t="shared" si="83"/>
        <v>0.26890912469801154</v>
      </c>
      <c r="JT39" s="63" t="e">
        <f t="shared" ref="JT39:JU39" si="528">JT37/JT36*100-100</f>
        <v>#DIV/0!</v>
      </c>
      <c r="JU39" s="334" t="e">
        <f t="shared" si="528"/>
        <v>#DIV/0!</v>
      </c>
      <c r="JV39" s="536">
        <f t="shared" ref="JV39" si="529">SUM(G39,I39,S39,U39,AE39,AG39,AQ39,AS39,BC39,BE39,BO39,BQ39,CA39,CC39)/7/SUM(E38,Q38,AC38,AO38,BA38,BM38,BY38)</f>
        <v>0.53246401485838102</v>
      </c>
      <c r="JW39" s="537">
        <f t="shared" ref="JW39" si="530">SUM(CM39,CO39,CY39,DA39,DK39,DM39,DW39,DY39,EI39,EK39,EU39,EW39,FG39,FI39)/7/SUM(CK38,CW38,DI38,DU38,EG38,ES38,FE38)</f>
        <v>0.54421944989449533</v>
      </c>
      <c r="JX39" s="538">
        <f t="shared" ref="JX39" si="531">SUM(FS39,FU39,GE39,GG39,GQ39,GS39,HC39,HE39,HO39,HQ39,IA39,IC39,IM39,IO39,)/7/SUM(FQ38,GC38,GO38,HA38,HM38,HY38,IK38)</f>
        <v>0.48989511383985673</v>
      </c>
      <c r="JY39" s="718"/>
      <c r="JZ39" s="721"/>
      <c r="KA39" s="724"/>
      <c r="KB39" s="660"/>
      <c r="KC39" s="662"/>
      <c r="KD39" s="663"/>
      <c r="KE39" s="662"/>
      <c r="KF39" s="663"/>
      <c r="KG39" s="640"/>
      <c r="KH39" s="642"/>
      <c r="KI39" s="559">
        <f t="shared" ref="KI39" si="532">SUM(KI32:KI38)</f>
        <v>8</v>
      </c>
      <c r="KJ39" s="578">
        <f t="shared" ref="KJ39" si="533">KI39/KB36</f>
        <v>2.1621621621621622E-3</v>
      </c>
      <c r="KK39" s="559">
        <f t="shared" ref="KK39" si="534">SUM(KK32:KK38)</f>
        <v>9</v>
      </c>
      <c r="KL39" s="572">
        <f t="shared" ref="KL39" si="535">KK39/KD36</f>
        <v>2.3267838676318511E-3</v>
      </c>
      <c r="KM39" s="584">
        <f t="shared" ref="KM39" si="536">KB36+KD36</f>
        <v>7568</v>
      </c>
      <c r="KN39" s="567">
        <f t="shared" si="439"/>
        <v>17</v>
      </c>
      <c r="KO39" s="585">
        <f t="shared" si="440"/>
        <v>2.2463002114164903E-3</v>
      </c>
      <c r="KP39" s="559">
        <f t="shared" ref="KP39" si="537">SUM(KP32:KP38)</f>
        <v>16</v>
      </c>
      <c r="KQ39" s="572">
        <f t="shared" ref="KQ39" si="538">KP39/KF36</f>
        <v>4.0764331210191079E-3</v>
      </c>
    </row>
    <row r="40" spans="1:303" ht="21.7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13">
        <f>JH39/JJ29</f>
        <v>4.5871559633027525E-3</v>
      </c>
      <c r="JI40" s="3"/>
      <c r="JJ40" s="4"/>
      <c r="JK40" s="4"/>
      <c r="JL40" s="405"/>
      <c r="JM40" s="4"/>
      <c r="JN40" s="4"/>
      <c r="JO40" s="4"/>
      <c r="JP40" s="406"/>
      <c r="JQ40" s="4"/>
      <c r="JR40" s="4"/>
      <c r="JS40" s="407"/>
      <c r="JT40" s="4"/>
      <c r="JU40" s="526"/>
      <c r="JV40" s="704"/>
      <c r="JW40" s="705"/>
      <c r="JX40" s="706"/>
      <c r="JY40" s="627"/>
      <c r="JZ40" s="628"/>
      <c r="KA40" s="629"/>
      <c r="KB40" s="643"/>
      <c r="KC40" s="644"/>
      <c r="KD40" s="644"/>
      <c r="KE40" s="644"/>
      <c r="KF40" s="644"/>
      <c r="KG40" s="644"/>
      <c r="KH40" s="645"/>
      <c r="KI40" s="557"/>
      <c r="KJ40" s="561"/>
      <c r="KK40" s="557"/>
      <c r="KL40" s="558"/>
      <c r="KM40" s="609"/>
      <c r="KN40" s="733"/>
      <c r="KO40" s="610"/>
      <c r="KP40" s="557"/>
      <c r="KQ40" s="558"/>
    </row>
    <row r="41" spans="1:303" x14ac:dyDescent="0.25">
      <c r="A41" s="728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6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92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6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93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6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93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8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4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502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93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92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502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92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6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93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92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6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93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300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5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300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300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403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90">
        <f t="shared" ref="JS41" si="590">JR41/JM41</f>
        <v>0.29324324324324325</v>
      </c>
      <c r="JT41" s="48"/>
      <c r="JU41" s="300"/>
      <c r="JV41" s="528">
        <f t="shared" ref="JV41:JV47" si="591">SUM(G41,I41,S41,U41,AE41,AG41,AQ41,AS41,BC41,BE41,BO41,BQ41,CA41,CC41)/SUM(E41,Q41,AC41,AO41,BA41,BM41,BY41)</f>
        <v>0.61263214963404722</v>
      </c>
      <c r="JW41" s="529">
        <f t="shared" ref="JW41:JW47" si="592">SUM(CM41,CO41,CY41,DA41,DK41,DM41,DW41,DY41,EI41,EK41,EU41,EW41,FG41,FI41)/SUM(CK41,CW41,DI41,DU41,EG41,ES41,FE41)</f>
        <v>0.63271124935199585</v>
      </c>
      <c r="JX41" s="531">
        <f t="shared" ref="JX41:JX47" si="593">SUM(FS41,FU41,GE41,GG41,GQ41,GS41,HC41,HE41,HO41,HQ41,IA41,IC41,IM41,IO41,)/SUM(FQ41,GC41,GO41,HA41,HM41,HY41,IK41)</f>
        <v>0.60373975409836067</v>
      </c>
      <c r="JY41" s="716">
        <f t="shared" ref="JY41" si="594">SUM(I48,U48,AG48,AS48,BE48,BQ48,CC48)/SUM(G48,I48,S48,U48,AE48,AG48,AQ48,AS48,BC48,BE48,BO48,BQ48,CA48,CC48)</f>
        <v>0.12344203517158955</v>
      </c>
      <c r="JZ41" s="719">
        <f t="shared" ref="JZ41" si="595">SUM(CO48,DA48,DM48,DY48,EK48,EW48,FI48)/SUM(CM48,CO48,CY48,DA48,DK48,DM48,DW48,DY48,EI48,EK48,EU48,EW48,FG48,FI48)</f>
        <v>8.3192498500790496E-2</v>
      </c>
      <c r="KA41" s="722">
        <f t="shared" ref="KA41" si="596">SUM(,FU48,GG48,GS48,HE48,HQ48,IC48,IO48)/SUM(FU48,FS48,GG48,GE48,GS48,GQ48,HE48,HC48,HQ48,HO48,IC48,IA48,IO48,IM48)</f>
        <v>8.2227819759305903E-2</v>
      </c>
      <c r="KB41" s="646">
        <f t="shared" ref="KB41" si="597">KB43/KB45</f>
        <v>2.437703141928494E-3</v>
      </c>
      <c r="KC41" s="647"/>
      <c r="KD41" s="647">
        <f t="shared" ref="KD41" si="598">KD43/KD45</f>
        <v>1.5548069448043534E-3</v>
      </c>
      <c r="KE41" s="647"/>
      <c r="KF41" s="647">
        <f t="shared" ref="KF41" si="599">KF43/KF45</f>
        <v>4.3489383474034282E-3</v>
      </c>
      <c r="KG41" s="650"/>
      <c r="KH41" s="652" t="s">
        <v>73</v>
      </c>
      <c r="KI41" s="560">
        <f t="shared" ref="KI41:KI47" si="600">C41+AA41+AM41+AY41+BK41+BW41</f>
        <v>2</v>
      </c>
      <c r="KJ41" s="573">
        <f t="shared" ref="KJ41" si="601">KI41/KB45</f>
        <v>5.4171180931744309E-4</v>
      </c>
      <c r="KK41" s="560">
        <f t="shared" ref="KK41:KK47" si="602">CI41+CU41+DG41+EE41+EQ41+FC41+DS41</f>
        <v>1</v>
      </c>
      <c r="KL41" s="569">
        <f t="shared" ref="KL41" si="603">KK41/KD45</f>
        <v>2.5913449080072558E-4</v>
      </c>
      <c r="KM41" s="562">
        <f t="shared" ref="KM41" si="604">KB45+KD45</f>
        <v>7551</v>
      </c>
      <c r="KN41" s="322">
        <f t="shared" ref="KN41:KN48" si="605">KI41+KK41</f>
        <v>3</v>
      </c>
      <c r="KO41" s="564">
        <f t="shared" ref="KO41:KO48" si="606">KN41/KM41</f>
        <v>3.9729837107667858E-4</v>
      </c>
      <c r="KP41" s="560">
        <f t="shared" ref="KP41:KP47" si="607">FO41+GA41+GM41+GY41+HK41+HW41+II41</f>
        <v>5</v>
      </c>
      <c r="KQ41" s="569">
        <f t="shared" ref="KQ41" si="608">KP41/KF45</f>
        <v>1.2790995139421847E-3</v>
      </c>
    </row>
    <row r="42" spans="1:303" ht="19.5" thickBot="1" x14ac:dyDescent="0.3">
      <c r="A42" s="729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4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4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90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83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83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90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90">
        <f t="shared" si="563"/>
        <v>0.66504065040650406</v>
      </c>
      <c r="EW42" s="11">
        <v>29</v>
      </c>
      <c r="EX42" s="12">
        <f t="shared" si="564"/>
        <v>7.090464547677261E-2</v>
      </c>
      <c r="EY42" s="484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80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4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4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90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4">
        <v>153.77000000000001</v>
      </c>
      <c r="IF42" s="11"/>
      <c r="IG42" s="11"/>
      <c r="IH42" s="301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301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301"/>
      <c r="JG42" s="10">
        <f t="shared" si="583"/>
        <v>5</v>
      </c>
      <c r="JH42" s="14">
        <f t="shared" si="488"/>
        <v>0</v>
      </c>
      <c r="JI42" s="404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93">
        <f t="shared" si="83"/>
        <v>0.28347578347578345</v>
      </c>
      <c r="JT42" s="15"/>
      <c r="JU42" s="301"/>
      <c r="JV42" s="530">
        <f t="shared" si="591"/>
        <v>0.64107433532284319</v>
      </c>
      <c r="JW42" s="527">
        <f t="shared" si="592"/>
        <v>0.64385692068429234</v>
      </c>
      <c r="JX42" s="532">
        <f t="shared" si="593"/>
        <v>0.60712455151204514</v>
      </c>
      <c r="JY42" s="717"/>
      <c r="JZ42" s="720"/>
      <c r="KA42" s="723"/>
      <c r="KB42" s="648"/>
      <c r="KC42" s="649"/>
      <c r="KD42" s="649"/>
      <c r="KE42" s="649"/>
      <c r="KF42" s="649"/>
      <c r="KG42" s="651"/>
      <c r="KH42" s="653"/>
      <c r="KI42" s="76">
        <f t="shared" si="600"/>
        <v>1</v>
      </c>
      <c r="KJ42" s="576">
        <f t="shared" ref="KJ42" si="654">KI42/KB45</f>
        <v>2.7085590465872155E-4</v>
      </c>
      <c r="KK42" s="76">
        <f t="shared" si="602"/>
        <v>0</v>
      </c>
      <c r="KL42" s="570">
        <f t="shared" ref="KL42" si="655">KK42/KD45</f>
        <v>0</v>
      </c>
      <c r="KM42" s="580">
        <f t="shared" ref="KM42" si="656">KB45+KD45</f>
        <v>7551</v>
      </c>
      <c r="KN42" s="84">
        <f t="shared" si="605"/>
        <v>1</v>
      </c>
      <c r="KO42" s="570">
        <f t="shared" si="606"/>
        <v>1.3243279035889287E-4</v>
      </c>
      <c r="KP42" s="76">
        <f t="shared" si="607"/>
        <v>2</v>
      </c>
      <c r="KQ42" s="570">
        <f t="shared" ref="KQ42" si="657">KP42/KF45</f>
        <v>5.1163980557687391E-4</v>
      </c>
    </row>
    <row r="43" spans="1:303" ht="19.5" thickTop="1" x14ac:dyDescent="0.25">
      <c r="A43" s="729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90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90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90">
        <f t="shared" si="543"/>
        <v>0.6811091854419411</v>
      </c>
      <c r="AG43" s="11">
        <v>59</v>
      </c>
      <c r="AH43" s="12">
        <f t="shared" si="544"/>
        <v>0.15012722646310434</v>
      </c>
      <c r="AI43" s="484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90">
        <f t="shared" si="549"/>
        <v>0.67123287671232879</v>
      </c>
      <c r="BQ43" s="11">
        <v>49</v>
      </c>
      <c r="BR43" s="12">
        <f t="shared" si="550"/>
        <v>0.125</v>
      </c>
      <c r="BS43" s="484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90">
        <f t="shared" si="551"/>
        <v>0.66211604095563137</v>
      </c>
      <c r="CC43" s="11">
        <v>48</v>
      </c>
      <c r="CD43" s="12">
        <f t="shared" si="552"/>
        <v>0.12371134020618557</v>
      </c>
      <c r="CE43" s="484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9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11">
        <f t="shared" si="555"/>
        <v>0.72636815920398012</v>
      </c>
      <c r="DA43" s="11">
        <v>45</v>
      </c>
      <c r="DB43" s="12">
        <f t="shared" si="556"/>
        <v>0.10273972602739725</v>
      </c>
      <c r="DC43" s="503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503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83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4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90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90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90">
        <f t="shared" si="575"/>
        <v>0.65048543689320393</v>
      </c>
      <c r="HQ43" s="11">
        <v>19</v>
      </c>
      <c r="HR43" s="12">
        <f t="shared" si="576"/>
        <v>4.7263681592039801E-2</v>
      </c>
      <c r="HS43" s="484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90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301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8">
        <f t="shared" si="579"/>
        <v>0.57027463651050081</v>
      </c>
      <c r="IO43" s="11">
        <v>59</v>
      </c>
      <c r="IP43" s="12">
        <f t="shared" si="580"/>
        <v>0.16713881019830029</v>
      </c>
      <c r="IQ43" s="453">
        <v>143.61000000000001</v>
      </c>
      <c r="IR43" s="11"/>
      <c r="IS43" s="11"/>
      <c r="IT43" s="301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301"/>
      <c r="JG43" s="10">
        <f t="shared" si="583"/>
        <v>4</v>
      </c>
      <c r="JH43" s="14">
        <f t="shared" si="488"/>
        <v>2</v>
      </c>
      <c r="JI43" s="404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93">
        <f t="shared" si="83"/>
        <v>0.29811866859623731</v>
      </c>
      <c r="JT43" s="15"/>
      <c r="JU43" s="301"/>
      <c r="JV43" s="530">
        <f t="shared" si="591"/>
        <v>0.67462686567164176</v>
      </c>
      <c r="JW43" s="527">
        <f t="shared" si="592"/>
        <v>0.67228415867254343</v>
      </c>
      <c r="JX43" s="532">
        <f t="shared" si="593"/>
        <v>0.65666666666666662</v>
      </c>
      <c r="JY43" s="717"/>
      <c r="JZ43" s="720"/>
      <c r="KA43" s="723"/>
      <c r="KB43" s="654">
        <f t="shared" ref="KB43" si="658">SUM(C48,O48,AA48,AM48,AY48,BK48,BW48)</f>
        <v>9</v>
      </c>
      <c r="KC43" s="655"/>
      <c r="KD43" s="655">
        <f t="shared" ref="KD43" si="659">SUM(CI48,CU48,DG48,DS48,EE48,EQ48,FC48)</f>
        <v>6</v>
      </c>
      <c r="KE43" s="655"/>
      <c r="KF43" s="655">
        <f t="shared" ref="KF43" si="660">SUM(FO48,GA48,GM48,GY48,HK48,HW48,II48)</f>
        <v>17</v>
      </c>
      <c r="KG43" s="658"/>
      <c r="KH43" s="641" t="s">
        <v>72</v>
      </c>
      <c r="KI43" s="76">
        <f t="shared" si="600"/>
        <v>1</v>
      </c>
      <c r="KJ43" s="576">
        <f t="shared" ref="KJ43" si="661">KI43/KB45</f>
        <v>2.7085590465872155E-4</v>
      </c>
      <c r="KK43" s="76">
        <f t="shared" si="602"/>
        <v>1</v>
      </c>
      <c r="KL43" s="570">
        <f t="shared" ref="KL43" si="662">KK43/KD45</f>
        <v>2.5913449080072558E-4</v>
      </c>
      <c r="KM43" s="580">
        <f t="shared" ref="KM43" si="663">KB45+KD45</f>
        <v>7551</v>
      </c>
      <c r="KN43" s="84">
        <f t="shared" si="605"/>
        <v>2</v>
      </c>
      <c r="KO43" s="570">
        <f t="shared" si="606"/>
        <v>2.6486558071778574E-4</v>
      </c>
      <c r="KP43" s="76">
        <f t="shared" si="607"/>
        <v>2</v>
      </c>
      <c r="KQ43" s="570">
        <f t="shared" ref="KQ43" si="664">KP43/KF45</f>
        <v>5.1163980557687391E-4</v>
      </c>
    </row>
    <row r="44" spans="1:303" ht="19.5" thickBot="1" x14ac:dyDescent="0.3">
      <c r="A44" s="729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5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90">
        <f t="shared" si="547"/>
        <v>0.68760611205432942</v>
      </c>
      <c r="BE44" s="11">
        <v>41</v>
      </c>
      <c r="BF44" s="12">
        <f t="shared" si="548"/>
        <v>0.10123456790123457</v>
      </c>
      <c r="BG44" s="506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6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11">
        <f t="shared" si="559"/>
        <v>0.7055555555555556</v>
      </c>
      <c r="DY44" s="11">
        <v>7</v>
      </c>
      <c r="DZ44" s="12">
        <f t="shared" si="560"/>
        <v>5.5118110236220472E-2</v>
      </c>
      <c r="EA44" s="505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11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5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90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5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4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93">
        <f t="shared" si="83"/>
        <v>0.35685752330226367</v>
      </c>
      <c r="JT44" s="18"/>
      <c r="JU44" s="21"/>
      <c r="JV44" s="530">
        <f t="shared" si="591"/>
        <v>0.68141112618724564</v>
      </c>
      <c r="JW44" s="527">
        <f t="shared" si="592"/>
        <v>0.67332123411978217</v>
      </c>
      <c r="JX44" s="532">
        <f t="shared" si="593"/>
        <v>0.64478071300333417</v>
      </c>
      <c r="JY44" s="717"/>
      <c r="JZ44" s="720"/>
      <c r="KA44" s="723"/>
      <c r="KB44" s="656"/>
      <c r="KC44" s="657"/>
      <c r="KD44" s="657"/>
      <c r="KE44" s="657"/>
      <c r="KF44" s="657"/>
      <c r="KG44" s="659"/>
      <c r="KH44" s="653"/>
      <c r="KI44" s="76">
        <f t="shared" si="600"/>
        <v>0</v>
      </c>
      <c r="KJ44" s="576">
        <f t="shared" ref="KJ44" si="665">KI44/KB45</f>
        <v>0</v>
      </c>
      <c r="KK44" s="76">
        <f t="shared" si="602"/>
        <v>0</v>
      </c>
      <c r="KL44" s="570">
        <f t="shared" ref="KL44" si="666">KK44/KD45</f>
        <v>0</v>
      </c>
      <c r="KM44" s="580">
        <f t="shared" ref="KM44" si="667">KB45+KD45</f>
        <v>7551</v>
      </c>
      <c r="KN44" s="84">
        <f t="shared" si="605"/>
        <v>0</v>
      </c>
      <c r="KO44" s="570">
        <f t="shared" si="606"/>
        <v>0</v>
      </c>
      <c r="KP44" s="76">
        <f t="shared" si="607"/>
        <v>1</v>
      </c>
      <c r="KQ44" s="570">
        <f t="shared" ref="KQ44" si="668">KP44/KF45</f>
        <v>2.5581990278843696E-4</v>
      </c>
    </row>
    <row r="45" spans="1:303" ht="19.5" thickTop="1" x14ac:dyDescent="0.25">
      <c r="A45" s="729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11">
        <f t="shared" si="540"/>
        <v>0.71698113207547165</v>
      </c>
      <c r="I45" s="11">
        <v>48</v>
      </c>
      <c r="J45" s="12">
        <f t="shared" si="611"/>
        <v>0.11483253588516747</v>
      </c>
      <c r="K45" s="503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11">
        <f t="shared" si="541"/>
        <v>0.7071917808219178</v>
      </c>
      <c r="U45" s="11">
        <v>47</v>
      </c>
      <c r="V45" s="12">
        <f t="shared" si="542"/>
        <v>0.11380145278450363</v>
      </c>
      <c r="W45" s="503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503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11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11">
        <f t="shared" si="549"/>
        <v>0.72431506849315064</v>
      </c>
      <c r="BQ45" s="11">
        <v>78</v>
      </c>
      <c r="BR45" s="12">
        <f t="shared" si="550"/>
        <v>0.18439716312056736</v>
      </c>
      <c r="BS45" s="503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11">
        <f t="shared" si="551"/>
        <v>0.72820512820512817</v>
      </c>
      <c r="CC45" s="11">
        <v>71</v>
      </c>
      <c r="CD45" s="12">
        <f t="shared" si="552"/>
        <v>0.16666666666666666</v>
      </c>
      <c r="CE45" s="503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12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90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11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4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503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11">
        <f t="shared" si="571"/>
        <v>0.70731707317073167</v>
      </c>
      <c r="GS45" s="11">
        <v>26</v>
      </c>
      <c r="GT45" s="12">
        <f t="shared" si="572"/>
        <v>5.9770114942528735E-2</v>
      </c>
      <c r="GU45" s="503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11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503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503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80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4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93">
        <f t="shared" si="83"/>
        <v>0.3157248157248157</v>
      </c>
      <c r="JT45" s="23"/>
      <c r="JU45" s="525"/>
      <c r="JV45" s="530">
        <f t="shared" si="591"/>
        <v>0.71436329079554706</v>
      </c>
      <c r="JW45" s="527">
        <f t="shared" si="592"/>
        <v>0.69027237354085602</v>
      </c>
      <c r="JX45" s="532">
        <f t="shared" si="593"/>
        <v>0.67521806054386868</v>
      </c>
      <c r="JY45" s="717"/>
      <c r="JZ45" s="720"/>
      <c r="KA45" s="723"/>
      <c r="KB45" s="654">
        <f t="shared" ref="KB45" si="670">SUM(E38,Q38,AC38,AO38,BA38,BM38,BY38)</f>
        <v>3692</v>
      </c>
      <c r="KC45" s="655"/>
      <c r="KD45" s="655">
        <f t="shared" ref="KD45" si="671">SUM(CK38,CW38,DI38,DU38,EG38,ES38,FE38)</f>
        <v>3859</v>
      </c>
      <c r="KE45" s="655"/>
      <c r="KF45" s="655">
        <f t="shared" ref="KF45" si="672">SUM(FQ38,GC38,GO38,HA38,HM38,HY38,IK38)</f>
        <v>3909</v>
      </c>
      <c r="KG45" s="658"/>
      <c r="KH45" s="641" t="s">
        <v>70</v>
      </c>
      <c r="KI45" s="76">
        <f t="shared" si="600"/>
        <v>1</v>
      </c>
      <c r="KJ45" s="576">
        <f t="shared" ref="KJ45" si="673">KI45/KB45</f>
        <v>2.7085590465872155E-4</v>
      </c>
      <c r="KK45" s="76">
        <f t="shared" si="602"/>
        <v>2</v>
      </c>
      <c r="KL45" s="570">
        <f t="shared" ref="KL45" si="674">KK45/KD45</f>
        <v>5.1826898160145117E-4</v>
      </c>
      <c r="KM45" s="580">
        <f t="shared" ref="KM45" si="675">KB45+KD45</f>
        <v>7551</v>
      </c>
      <c r="KN45" s="84">
        <f t="shared" si="605"/>
        <v>3</v>
      </c>
      <c r="KO45" s="570">
        <f t="shared" si="606"/>
        <v>3.9729837107667858E-4</v>
      </c>
      <c r="KP45" s="76">
        <f t="shared" si="607"/>
        <v>1</v>
      </c>
      <c r="KQ45" s="570">
        <f t="shared" ref="KQ45" si="676">KP45/KF45</f>
        <v>2.5581990278843696E-4</v>
      </c>
    </row>
    <row r="46" spans="1:303" ht="19.5" thickBot="1" x14ac:dyDescent="0.3">
      <c r="A46" s="729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11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11">
        <f t="shared" si="547"/>
        <v>0.69949066213921907</v>
      </c>
      <c r="BE46" s="11">
        <v>36</v>
      </c>
      <c r="BF46" s="12">
        <f t="shared" si="548"/>
        <v>8.7378640776699032E-2</v>
      </c>
      <c r="BG46" s="503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12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12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90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503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11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11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11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83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4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93">
        <f t="shared" si="83"/>
        <v>0.35564304461942259</v>
      </c>
      <c r="JT46" s="23"/>
      <c r="JU46" s="525"/>
      <c r="JV46" s="530">
        <f t="shared" si="591"/>
        <v>0.72250882432799346</v>
      </c>
      <c r="JW46" s="527">
        <f t="shared" si="592"/>
        <v>0.71587960560456665</v>
      </c>
      <c r="JX46" s="532">
        <f t="shared" si="593"/>
        <v>0.6863601335730799</v>
      </c>
      <c r="JY46" s="717"/>
      <c r="JZ46" s="720"/>
      <c r="KA46" s="723"/>
      <c r="KB46" s="656"/>
      <c r="KC46" s="657"/>
      <c r="KD46" s="657"/>
      <c r="KE46" s="657"/>
      <c r="KF46" s="657"/>
      <c r="KG46" s="659"/>
      <c r="KH46" s="653"/>
      <c r="KI46" s="76">
        <f t="shared" si="600"/>
        <v>0</v>
      </c>
      <c r="KJ46" s="576">
        <f t="shared" ref="KJ46" si="677">KI46/KB45</f>
        <v>0</v>
      </c>
      <c r="KK46" s="76">
        <f t="shared" si="602"/>
        <v>1</v>
      </c>
      <c r="KL46" s="570">
        <f t="shared" ref="KL46" si="678">KK46/KD45</f>
        <v>2.5913449080072558E-4</v>
      </c>
      <c r="KM46" s="580">
        <f t="shared" ref="KM46" si="679">KB45+KD45</f>
        <v>7551</v>
      </c>
      <c r="KN46" s="84">
        <f t="shared" si="605"/>
        <v>1</v>
      </c>
      <c r="KO46" s="570">
        <f t="shared" si="606"/>
        <v>1.3243279035889287E-4</v>
      </c>
      <c r="KP46" s="76">
        <f t="shared" si="607"/>
        <v>5</v>
      </c>
      <c r="KQ46" s="570">
        <f t="shared" ref="KQ46" si="680">KP46/KF45</f>
        <v>1.2790995139421847E-3</v>
      </c>
    </row>
    <row r="47" spans="1:303" ht="20.25" thickTop="1" thickBot="1" x14ac:dyDescent="0.3">
      <c r="A47" s="729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12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12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12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12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12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503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12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11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12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12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302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302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302"/>
      <c r="JG47" s="10">
        <f t="shared" si="583"/>
        <v>2</v>
      </c>
      <c r="JH47" s="14">
        <f t="shared" si="488"/>
        <v>0</v>
      </c>
      <c r="JI47" s="404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93">
        <f t="shared" si="83"/>
        <v>0.35725938009787928</v>
      </c>
      <c r="JT47" s="23"/>
      <c r="JU47" s="525"/>
      <c r="JV47" s="530">
        <f t="shared" si="591"/>
        <v>0.72196578875916373</v>
      </c>
      <c r="JW47" s="527">
        <f t="shared" si="592"/>
        <v>0.72878276667531794</v>
      </c>
      <c r="JX47" s="532">
        <f t="shared" si="593"/>
        <v>0.70914696813977385</v>
      </c>
      <c r="JY47" s="717"/>
      <c r="JZ47" s="720"/>
      <c r="KA47" s="723"/>
      <c r="KB47" s="654">
        <f t="shared" ref="KB47" si="681">KB38+KB43</f>
        <v>32</v>
      </c>
      <c r="KC47" s="661">
        <f t="shared" ref="KC47" si="682">KB47/$KB$10</f>
        <v>8.6137281292059213E-3</v>
      </c>
      <c r="KD47" s="655">
        <f t="shared" ref="KD47" si="683">KD38+KD43</f>
        <v>25</v>
      </c>
      <c r="KE47" s="661">
        <f t="shared" ref="KE47" si="684">KD47/$KD$10</f>
        <v>6.4466219700876739E-3</v>
      </c>
      <c r="KF47" s="655">
        <f t="shared" ref="KF47" si="685">KF38+KF43</f>
        <v>46</v>
      </c>
      <c r="KG47" s="639">
        <f t="shared" ref="KG47" si="686">KF47/$KF$10</f>
        <v>1.1681056373793804E-2</v>
      </c>
      <c r="KH47" s="641" t="s">
        <v>181</v>
      </c>
      <c r="KI47" s="320">
        <f t="shared" si="600"/>
        <v>0</v>
      </c>
      <c r="KJ47" s="577">
        <f t="shared" ref="KJ47" si="687">KI47/KB45</f>
        <v>0</v>
      </c>
      <c r="KK47" s="320">
        <f t="shared" si="602"/>
        <v>1</v>
      </c>
      <c r="KL47" s="565">
        <f t="shared" ref="KL47" si="688">KK47/KD45</f>
        <v>2.5913449080072558E-4</v>
      </c>
      <c r="KM47" s="580">
        <f t="shared" ref="KM47" si="689">KB45+KD45</f>
        <v>7551</v>
      </c>
      <c r="KN47" s="84">
        <f t="shared" si="605"/>
        <v>1</v>
      </c>
      <c r="KO47" s="570">
        <f t="shared" si="606"/>
        <v>1.3243279035889287E-4</v>
      </c>
      <c r="KP47" s="320">
        <f t="shared" si="607"/>
        <v>1</v>
      </c>
      <c r="KQ47" s="565">
        <f t="shared" ref="KQ47" si="690">KP47/KF45</f>
        <v>2.5581990278843696E-4</v>
      </c>
    </row>
    <row r="48" spans="1:303" ht="19.5" thickBot="1" x14ac:dyDescent="0.3">
      <c r="A48" s="729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4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4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4" t="e">
        <f>JF46/JF45*100-100</f>
        <v>#DIV/0!</v>
      </c>
      <c r="JG48" s="26">
        <f t="shared" si="583"/>
        <v>32</v>
      </c>
      <c r="JH48" s="389">
        <f t="shared" si="488"/>
        <v>5</v>
      </c>
      <c r="JI48" s="409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4">
        <f t="shared" si="143"/>
        <v>89.551683742724848</v>
      </c>
      <c r="JR48" s="54">
        <f>SUM(JR41:JR47)</f>
        <v>1637</v>
      </c>
      <c r="JS48" s="394">
        <f t="shared" si="83"/>
        <v>0.32984082208341731</v>
      </c>
      <c r="JT48" s="63" t="e">
        <f t="shared" ref="JT48:JU48" si="694">JT46/JT45*100-100</f>
        <v>#DIV/0!</v>
      </c>
      <c r="JU48" s="334" t="e">
        <f t="shared" si="694"/>
        <v>#DIV/0!</v>
      </c>
      <c r="JV48" s="536">
        <f t="shared" ref="JV48" si="695">SUM(G48,I48,S48,U48,AE48,AG48,AQ48,AS48,BC48,BE48,BO48,BQ48,CA48,CC48)/7/SUM(E47,Q47,AC47,AO47,BA47,BM47,BY47)</f>
        <v>0.68154842713626318</v>
      </c>
      <c r="JW48" s="537">
        <f t="shared" ref="JW48" si="696">SUM(CM48,CO48,CY48,DA48,DK48,DM48,DW48,DY48,EI48,EK48,EU48,EW48,FG48,FI48)/7/SUM(CK47,CW47,DI47,DU47,EG47,ES47,FE47)</f>
        <v>0.6801008490601016</v>
      </c>
      <c r="JX48" s="538">
        <f t="shared" ref="JX48" si="697">SUM(FS48,FU48,GE48,GG48,GQ48,GS48,HC48,HE48,HO48,HQ48,IA48,IC48,IM48,IO48,)/7/SUM(FQ47,GC47,GO47,HA47,HM47,HY47,IK47)</f>
        <v>0.65574071355160779</v>
      </c>
      <c r="JY48" s="718"/>
      <c r="JZ48" s="721"/>
      <c r="KA48" s="724"/>
      <c r="KB48" s="660"/>
      <c r="KC48" s="662"/>
      <c r="KD48" s="663"/>
      <c r="KE48" s="662"/>
      <c r="KF48" s="663"/>
      <c r="KG48" s="640"/>
      <c r="KH48" s="642"/>
      <c r="KI48" s="559">
        <f t="shared" ref="KI48" si="698">SUM(KI41:KI47)</f>
        <v>5</v>
      </c>
      <c r="KJ48" s="578">
        <f t="shared" ref="KJ48" si="699">KI48/KB45</f>
        <v>1.3542795232936078E-3</v>
      </c>
      <c r="KK48" s="559">
        <f t="shared" ref="KK48" si="700">SUM(KK41:KK47)</f>
        <v>6</v>
      </c>
      <c r="KL48" s="572">
        <f t="shared" ref="KL48" si="701">KK48/KD45</f>
        <v>1.5548069448043534E-3</v>
      </c>
      <c r="KM48" s="584">
        <f t="shared" ref="KM48" si="702">KB45+KD45</f>
        <v>7551</v>
      </c>
      <c r="KN48" s="567">
        <f t="shared" si="605"/>
        <v>11</v>
      </c>
      <c r="KO48" s="585">
        <f t="shared" si="606"/>
        <v>1.4567606939478214E-3</v>
      </c>
      <c r="KP48" s="559">
        <f t="shared" ref="KP48" si="703">SUM(KP41:KP47)</f>
        <v>17</v>
      </c>
      <c r="KQ48" s="572">
        <f t="shared" ref="KQ48" si="704">KP48/KF45</f>
        <v>4.3489383474034282E-3</v>
      </c>
    </row>
    <row r="49" spans="1:303" ht="21.7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13">
        <f>JH48/JJ38</f>
        <v>4.608294930875576E-3</v>
      </c>
      <c r="JI49" s="3"/>
      <c r="JJ49" s="4"/>
      <c r="JK49" s="4"/>
      <c r="JL49" s="405"/>
      <c r="JM49" s="4"/>
      <c r="JN49" s="4"/>
      <c r="JO49" s="4"/>
      <c r="JP49" s="406"/>
      <c r="JQ49" s="4"/>
      <c r="JR49" s="4"/>
      <c r="JS49" s="407"/>
      <c r="JT49" s="4"/>
      <c r="JU49" s="526"/>
      <c r="JV49" s="704"/>
      <c r="JW49" s="705"/>
      <c r="JX49" s="706"/>
      <c r="JY49" s="627"/>
      <c r="JZ49" s="628"/>
      <c r="KA49" s="629"/>
      <c r="KB49" s="643"/>
      <c r="KC49" s="644"/>
      <c r="KD49" s="644"/>
      <c r="KE49" s="644"/>
      <c r="KF49" s="644"/>
      <c r="KG49" s="644"/>
      <c r="KH49" s="645"/>
      <c r="KI49" s="557"/>
      <c r="KJ49" s="561"/>
      <c r="KK49" s="557"/>
      <c r="KL49" s="558"/>
      <c r="KM49" s="609"/>
      <c r="KN49" s="733"/>
      <c r="KO49" s="610"/>
      <c r="KP49" s="557"/>
      <c r="KQ49" s="558"/>
    </row>
    <row r="50" spans="1:303" x14ac:dyDescent="0.25">
      <c r="A50" s="728">
        <v>30</v>
      </c>
      <c r="B50" s="546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12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7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40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4">
        <v>157.72</v>
      </c>
      <c r="FL50" s="34"/>
      <c r="FM50" s="34"/>
      <c r="FN50" s="37"/>
      <c r="FO50" s="33"/>
      <c r="FP50" s="34"/>
      <c r="FQ50" s="34">
        <f>FQ47-FO50</f>
        <v>617</v>
      </c>
      <c r="FR50" s="545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5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7"/>
      <c r="GJ50" s="34"/>
      <c r="GK50" s="34"/>
      <c r="GL50" s="37"/>
      <c r="GM50" s="33">
        <v>2</v>
      </c>
      <c r="GN50" s="34"/>
      <c r="GO50" s="34">
        <f>GO47-GM50</f>
        <v>613</v>
      </c>
      <c r="GP50" s="545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5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5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7">
        <v>163.82</v>
      </c>
      <c r="HT50" s="34"/>
      <c r="HU50" s="34"/>
      <c r="HV50" s="37"/>
      <c r="HW50" s="33"/>
      <c r="HX50" s="34"/>
      <c r="HY50" s="34">
        <f>HY47-HW50</f>
        <v>615</v>
      </c>
      <c r="HZ50" s="545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7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5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92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23">
        <f t="shared" ref="JG50:JG57" si="749">+C50+FO50+O50+AA50+AM50+AY50+BK50+BW50+CI50+CU50+DG50+DS50+EE50+EQ50+FC50+GA50+GM50+GY50+HK50+HW50+II50</f>
        <v>4</v>
      </c>
      <c r="JH50" s="547">
        <v>35</v>
      </c>
      <c r="JI50" s="403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90">
        <f t="shared" ref="JS50" si="756">JR50/JM50</f>
        <v>0.31921331316187596</v>
      </c>
      <c r="JT50" s="48"/>
      <c r="JU50" s="300"/>
      <c r="JV50" s="528">
        <f t="shared" ref="JV50:JV56" si="757">SUM(G50,I50,S50,U50,AE50,AG50,AQ50,AS50,BC50,BE50,BO50,BQ50,CA50,CC50)/SUM(E50,Q50,AC50,AO50,BA50,BM50,BY50)</f>
        <v>0.73492667028788705</v>
      </c>
      <c r="JW50" s="529">
        <f t="shared" ref="JW50:JW56" si="758">SUM(CM50,CO50,CY50,DA50,DK50,DM50,DW50,DY50,EI50,EK50,EU50,EW50,FG50,FI50)/SUM(CK50,CW50,DI50,DU50,EG50,ES50,FE50)</f>
        <v>0.7277446145860369</v>
      </c>
      <c r="JX50" s="531">
        <f t="shared" ref="JX50:JX56" si="759">SUM(FS50,FU50,GE50,GG50,GQ50,GS50,HC50,HE50,HO50,HQ50,IA50,IC50,IM50,IO50,)/SUM(FQ50,GC50,GO50,HA50,HM50,HY50,IK50)</f>
        <v>0.7099511442530213</v>
      </c>
      <c r="JY50" s="716">
        <f t="shared" ref="JY50" si="760">SUM(I57,U57,AG57,AS57,BE57,BQ57,CC57)/SUM(G57,I57,S57,U57,AE57,AG57,AQ57,AS57,BC57,BE57,BO57,BQ57,CA57,CC57)</f>
        <v>8.5825406001997159E-2</v>
      </c>
      <c r="JZ50" s="719">
        <f t="shared" ref="JZ50" si="761">SUM(CO57,DA57,DM57,DY57,EK57,EW57,FI57)/SUM(CM57,CO57,CY57,DA57,DK57,DM57,DW57,DY57,EI57,EK57,EU57,EW57,FG57,FI57)</f>
        <v>6.6857688634192933E-2</v>
      </c>
      <c r="KA50" s="722">
        <f t="shared" ref="KA50" si="762">SUM(,FU57,GG57,GS57,HE57,HQ57,IC57,IO57)/SUM(FU57,FS57,GG57,GE57,GS57,GQ57,HE57,HC57,HQ57,HO57,IC57,IA57,IO57,IM57)</f>
        <v>5.1906995716908017E-2</v>
      </c>
      <c r="KB50" s="646">
        <f t="shared" ref="KB50" si="763">KB52/KB54</f>
        <v>3.25821341297855E-3</v>
      </c>
      <c r="KC50" s="647"/>
      <c r="KD50" s="647">
        <f t="shared" ref="KD50" si="764">KD52/KD54</f>
        <v>3.1144562678432392E-3</v>
      </c>
      <c r="KE50" s="647"/>
      <c r="KF50" s="647">
        <f t="shared" ref="KF50" si="765">KF52/KF54</f>
        <v>4.1109969167523125E-3</v>
      </c>
      <c r="KG50" s="650"/>
      <c r="KH50" s="652" t="s">
        <v>73</v>
      </c>
      <c r="KI50" s="560">
        <f t="shared" ref="KI50:KI56" si="766">C50+AA50+AM50+AY50+BK50+BW50</f>
        <v>1</v>
      </c>
      <c r="KJ50" s="573">
        <f t="shared" ref="KJ50" si="767">KI50/KB54</f>
        <v>2.7151778441487917E-4</v>
      </c>
      <c r="KK50" s="560">
        <f t="shared" ref="KK50:KK56" si="768">CI50+CU50+DG50+EE50+EQ50+FC50+DS50</f>
        <v>0</v>
      </c>
      <c r="KL50" s="569">
        <f t="shared" ref="KL50" si="769">KK50/KD54</f>
        <v>0</v>
      </c>
      <c r="KM50" s="562">
        <f t="shared" ref="KM50" si="770">KB54+KD54</f>
        <v>7536</v>
      </c>
      <c r="KN50" s="322">
        <f t="shared" ref="KN50:KN57" si="771">KI50+KK50</f>
        <v>1</v>
      </c>
      <c r="KO50" s="564">
        <f t="shared" ref="KO50:KO57" si="772">KN50/KM50</f>
        <v>1.326963906581741E-4</v>
      </c>
      <c r="KP50" s="560">
        <f t="shared" ref="KP50:KP56" si="773">FO50+GA50+GM50+GY50+HK50+HW50+II50</f>
        <v>3</v>
      </c>
      <c r="KQ50" s="569">
        <f t="shared" ref="KQ50" si="774">KP50/KF54</f>
        <v>7.7081192189105854E-4</v>
      </c>
    </row>
    <row r="51" spans="1:303" ht="19.5" thickBot="1" x14ac:dyDescent="0.3">
      <c r="A51" s="729"/>
      <c r="B51" s="522">
        <f t="shared" ref="B51:B56" si="775">+B50+1</f>
        <v>45582</v>
      </c>
      <c r="C51" s="10"/>
      <c r="D51" s="11"/>
      <c r="E51" s="68">
        <f t="shared" ref="E51:F56" si="776">E50-C51</f>
        <v>583</v>
      </c>
      <c r="F51" s="521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21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21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6"/>
      <c r="AJ51" s="11"/>
      <c r="AK51" s="11"/>
      <c r="AL51" s="14"/>
      <c r="AM51" s="10"/>
      <c r="AN51" s="11"/>
      <c r="AO51" s="68">
        <f t="shared" ref="AO51:AO56" si="780">AO50-AM51</f>
        <v>181</v>
      </c>
      <c r="AP51" s="521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21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21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21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6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6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11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12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90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4">
        <v>30</v>
      </c>
      <c r="JI51" s="404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93">
        <f t="shared" si="83"/>
        <v>0.36746987951807231</v>
      </c>
      <c r="JT51" s="15"/>
      <c r="JU51" s="301"/>
      <c r="JV51" s="530">
        <f t="shared" si="757"/>
        <v>0.76039119804400979</v>
      </c>
      <c r="JW51" s="527">
        <f t="shared" si="758"/>
        <v>0.73883696780893038</v>
      </c>
      <c r="JX51" s="532">
        <f t="shared" si="759"/>
        <v>0.72303732303732304</v>
      </c>
      <c r="JY51" s="717"/>
      <c r="JZ51" s="720"/>
      <c r="KA51" s="723"/>
      <c r="KB51" s="648"/>
      <c r="KC51" s="649"/>
      <c r="KD51" s="649"/>
      <c r="KE51" s="649"/>
      <c r="KF51" s="649"/>
      <c r="KG51" s="651"/>
      <c r="KH51" s="653"/>
      <c r="KI51" s="76">
        <f t="shared" si="766"/>
        <v>1</v>
      </c>
      <c r="KJ51" s="576">
        <f t="shared" ref="KJ51" si="813">KI51/KB54</f>
        <v>2.7151778441487917E-4</v>
      </c>
      <c r="KK51" s="76">
        <f t="shared" si="768"/>
        <v>1</v>
      </c>
      <c r="KL51" s="570">
        <f t="shared" ref="KL51" si="814">KK51/KD54</f>
        <v>2.5953802232026989E-4</v>
      </c>
      <c r="KM51" s="580">
        <f t="shared" ref="KM51" si="815">KB54+KD54</f>
        <v>7536</v>
      </c>
      <c r="KN51" s="84">
        <f t="shared" si="771"/>
        <v>2</v>
      </c>
      <c r="KO51" s="570">
        <f t="shared" si="772"/>
        <v>2.6539278131634819E-4</v>
      </c>
      <c r="KP51" s="76">
        <f t="shared" si="773"/>
        <v>4</v>
      </c>
      <c r="KQ51" s="570">
        <f t="shared" ref="KQ51" si="816">KP51/KF54</f>
        <v>1.0277492291880781E-3</v>
      </c>
    </row>
    <row r="52" spans="1:303" ht="19.5" thickTop="1" x14ac:dyDescent="0.25">
      <c r="A52" s="729"/>
      <c r="B52" s="522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21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21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21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12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21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21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21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21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4">
        <v>25</v>
      </c>
      <c r="JI52" s="404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93">
        <f t="shared" si="83"/>
        <v>0.54870129870129869</v>
      </c>
      <c r="JT52" s="15"/>
      <c r="JU52" s="301"/>
      <c r="JV52" s="530">
        <f t="shared" si="757"/>
        <v>0.73172057624354447</v>
      </c>
      <c r="JW52" s="527">
        <f t="shared" si="758"/>
        <v>0.73818181818181816</v>
      </c>
      <c r="JX52" s="532">
        <f t="shared" si="759"/>
        <v>0.7392535392535392</v>
      </c>
      <c r="JY52" s="717"/>
      <c r="JZ52" s="720"/>
      <c r="KA52" s="723"/>
      <c r="KB52" s="654">
        <f t="shared" ref="KB52" si="823">SUM(C57,O57,AA57,AM57,AY57,BK57,BW57)</f>
        <v>12</v>
      </c>
      <c r="KC52" s="655"/>
      <c r="KD52" s="655">
        <f t="shared" ref="KD52" si="824">SUM(CI57,CU57,DG57,DS57,EE57,EQ57,FC57)</f>
        <v>12</v>
      </c>
      <c r="KE52" s="655"/>
      <c r="KF52" s="655">
        <f t="shared" ref="KF52" si="825">SUM(FO57,GA57,GM57,GY57,HK57,HW57,II57)</f>
        <v>16</v>
      </c>
      <c r="KG52" s="658"/>
      <c r="KH52" s="641" t="s">
        <v>72</v>
      </c>
      <c r="KI52" s="76">
        <f t="shared" si="766"/>
        <v>2</v>
      </c>
      <c r="KJ52" s="576">
        <f t="shared" ref="KJ52" si="826">KI52/KB54</f>
        <v>5.4303556882975834E-4</v>
      </c>
      <c r="KK52" s="76">
        <f t="shared" si="768"/>
        <v>2</v>
      </c>
      <c r="KL52" s="570">
        <f t="shared" ref="KL52" si="827">KK52/KD54</f>
        <v>5.1907604464053979E-4</v>
      </c>
      <c r="KM52" s="580">
        <f t="shared" ref="KM52" si="828">KB54+KD54</f>
        <v>7536</v>
      </c>
      <c r="KN52" s="84">
        <f t="shared" si="771"/>
        <v>4</v>
      </c>
      <c r="KO52" s="570">
        <f t="shared" si="772"/>
        <v>5.3078556263269638E-4</v>
      </c>
      <c r="KP52" s="76">
        <f t="shared" si="773"/>
        <v>0</v>
      </c>
      <c r="KQ52" s="570">
        <f t="shared" ref="KQ52" si="829">KP52/KF54</f>
        <v>0</v>
      </c>
    </row>
    <row r="53" spans="1:303" ht="19.5" thickBot="1" x14ac:dyDescent="0.3">
      <c r="A53" s="729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9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11">
        <f t="shared" si="745"/>
        <v>0.68344155844155841</v>
      </c>
      <c r="IO53" s="11">
        <v>42</v>
      </c>
      <c r="IP53" s="12">
        <f t="shared" si="746"/>
        <v>9.9762470308788598E-2</v>
      </c>
      <c r="IQ53" s="505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4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93">
        <f t="shared" si="83"/>
        <v>0.4219409282700422</v>
      </c>
      <c r="JT53" s="18"/>
      <c r="JU53" s="21"/>
      <c r="JV53" s="530">
        <f t="shared" si="757"/>
        <v>0.72722327984770196</v>
      </c>
      <c r="JW53" s="527">
        <f t="shared" si="758"/>
        <v>0.74123148869836319</v>
      </c>
      <c r="JX53" s="532">
        <f t="shared" si="759"/>
        <v>0.70563996909605975</v>
      </c>
      <c r="JY53" s="717"/>
      <c r="JZ53" s="720"/>
      <c r="KA53" s="723"/>
      <c r="KB53" s="656"/>
      <c r="KC53" s="657"/>
      <c r="KD53" s="657"/>
      <c r="KE53" s="657"/>
      <c r="KF53" s="657"/>
      <c r="KG53" s="659"/>
      <c r="KH53" s="653"/>
      <c r="KI53" s="76">
        <f t="shared" si="766"/>
        <v>2</v>
      </c>
      <c r="KJ53" s="576">
        <f t="shared" ref="KJ53" si="830">KI53/KB54</f>
        <v>5.4303556882975834E-4</v>
      </c>
      <c r="KK53" s="76">
        <f t="shared" si="768"/>
        <v>1</v>
      </c>
      <c r="KL53" s="570">
        <f t="shared" ref="KL53" si="831">KK53/KD54</f>
        <v>2.5953802232026989E-4</v>
      </c>
      <c r="KM53" s="580">
        <f t="shared" ref="KM53" si="832">KB54+KD54</f>
        <v>7536</v>
      </c>
      <c r="KN53" s="84">
        <f t="shared" si="771"/>
        <v>3</v>
      </c>
      <c r="KO53" s="570">
        <f t="shared" si="772"/>
        <v>3.9808917197452231E-4</v>
      </c>
      <c r="KP53" s="76">
        <f t="shared" si="773"/>
        <v>2</v>
      </c>
      <c r="KQ53" s="570">
        <f t="shared" ref="KQ53" si="833">KP53/KF54</f>
        <v>5.1387461459403907E-4</v>
      </c>
    </row>
    <row r="54" spans="1:303" ht="19.5" thickTop="1" x14ac:dyDescent="0.25">
      <c r="A54" s="729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4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93">
        <f t="shared" si="83"/>
        <v>0.4</v>
      </c>
      <c r="JT54" s="23"/>
      <c r="JU54" s="525"/>
      <c r="JV54" s="530">
        <f t="shared" si="757"/>
        <v>0.72182906913445832</v>
      </c>
      <c r="JW54" s="527">
        <f t="shared" si="758"/>
        <v>0.72880915236609467</v>
      </c>
      <c r="JX54" s="532">
        <f t="shared" si="759"/>
        <v>0.71675257731958764</v>
      </c>
      <c r="JY54" s="717"/>
      <c r="JZ54" s="720"/>
      <c r="KA54" s="723"/>
      <c r="KB54" s="654">
        <f t="shared" ref="KB54" si="834">SUM(E47,Q47,AC47,AO47,BA47,BM47,BY47)</f>
        <v>3683</v>
      </c>
      <c r="KC54" s="655"/>
      <c r="KD54" s="655">
        <f t="shared" ref="KD54" si="835">SUM(CK47,CW47,DI47,DU47,EG47,ES47,FE47)</f>
        <v>3853</v>
      </c>
      <c r="KE54" s="655"/>
      <c r="KF54" s="655">
        <f t="shared" ref="KF54" si="836">SUM(FQ47,GC47,GO47,HA47,HM47,HY47,IK47)</f>
        <v>3892</v>
      </c>
      <c r="KG54" s="658"/>
      <c r="KH54" s="641" t="s">
        <v>70</v>
      </c>
      <c r="KI54" s="76">
        <f t="shared" si="766"/>
        <v>3</v>
      </c>
      <c r="KJ54" s="576">
        <f t="shared" ref="KJ54" si="837">KI54/KB54</f>
        <v>8.1455335324463751E-4</v>
      </c>
      <c r="KK54" s="76">
        <f t="shared" si="768"/>
        <v>3</v>
      </c>
      <c r="KL54" s="570">
        <f t="shared" ref="KL54" si="838">KK54/KD54</f>
        <v>7.7861406696080979E-4</v>
      </c>
      <c r="KM54" s="580">
        <f t="shared" ref="KM54" si="839">KB54+KD54</f>
        <v>7536</v>
      </c>
      <c r="KN54" s="84">
        <f t="shared" si="771"/>
        <v>6</v>
      </c>
      <c r="KO54" s="570">
        <f t="shared" si="772"/>
        <v>7.9617834394904463E-4</v>
      </c>
      <c r="KP54" s="76">
        <f t="shared" si="773"/>
        <v>3</v>
      </c>
      <c r="KQ54" s="570">
        <f t="shared" ref="KQ54" si="840">KP54/KF54</f>
        <v>7.7081192189105854E-4</v>
      </c>
    </row>
    <row r="55" spans="1:303" ht="19.5" thickBot="1" x14ac:dyDescent="0.3">
      <c r="A55" s="729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12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4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93">
        <f t="shared" si="83"/>
        <v>0.29938900203665986</v>
      </c>
      <c r="JT55" s="23"/>
      <c r="JU55" s="525"/>
      <c r="JV55" s="530">
        <f t="shared" si="757"/>
        <v>0.72828750340321269</v>
      </c>
      <c r="JW55" s="527">
        <f t="shared" si="758"/>
        <v>0.74596564289432588</v>
      </c>
      <c r="JX55" s="532">
        <f t="shared" si="759"/>
        <v>0.72497420020639836</v>
      </c>
      <c r="JY55" s="717"/>
      <c r="JZ55" s="720"/>
      <c r="KA55" s="723"/>
      <c r="KB55" s="656"/>
      <c r="KC55" s="657"/>
      <c r="KD55" s="657"/>
      <c r="KE55" s="657"/>
      <c r="KF55" s="657"/>
      <c r="KG55" s="659"/>
      <c r="KH55" s="653"/>
      <c r="KI55" s="76">
        <f t="shared" si="766"/>
        <v>1</v>
      </c>
      <c r="KJ55" s="576">
        <f t="shared" ref="KJ55" si="841">KI55/KB54</f>
        <v>2.7151778441487917E-4</v>
      </c>
      <c r="KK55" s="76">
        <f t="shared" si="768"/>
        <v>4</v>
      </c>
      <c r="KL55" s="570">
        <f t="shared" ref="KL55" si="842">KK55/KD54</f>
        <v>1.0381520892810796E-3</v>
      </c>
      <c r="KM55" s="580">
        <f t="shared" ref="KM55" si="843">KB54+KD54</f>
        <v>7536</v>
      </c>
      <c r="KN55" s="84">
        <f t="shared" si="771"/>
        <v>5</v>
      </c>
      <c r="KO55" s="570">
        <f t="shared" si="772"/>
        <v>6.6348195329087045E-4</v>
      </c>
      <c r="KP55" s="76">
        <f t="shared" si="773"/>
        <v>4</v>
      </c>
      <c r="KQ55" s="570">
        <f t="shared" ref="KQ55" si="844">KP55/KF54</f>
        <v>1.0277492291880781E-3</v>
      </c>
    </row>
    <row r="56" spans="1:303" ht="20.25" thickTop="1" thickBot="1" x14ac:dyDescent="0.3">
      <c r="A56" s="729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4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93">
        <f t="shared" si="83"/>
        <v>0.41086956521739132</v>
      </c>
      <c r="JT56" s="23"/>
      <c r="JU56" s="525"/>
      <c r="JV56" s="530">
        <f t="shared" si="757"/>
        <v>0.77063470444020699</v>
      </c>
      <c r="JW56" s="527">
        <f t="shared" si="758"/>
        <v>0.74954438948190572</v>
      </c>
      <c r="JX56" s="532">
        <f t="shared" si="759"/>
        <v>0.73245614035087714</v>
      </c>
      <c r="JY56" s="717"/>
      <c r="JZ56" s="720"/>
      <c r="KA56" s="723"/>
      <c r="KB56" s="654">
        <f t="shared" ref="KB56" si="845">KB47+KB52</f>
        <v>44</v>
      </c>
      <c r="KC56" s="661">
        <f t="shared" ref="KC56" si="846">KB56/$KB$10</f>
        <v>1.1843876177658143E-2</v>
      </c>
      <c r="KD56" s="655">
        <f t="shared" ref="KD56" si="847">KD47+KD52</f>
        <v>37</v>
      </c>
      <c r="KE56" s="661">
        <f t="shared" ref="KE56" si="848">KD56/$KD$10</f>
        <v>9.5410005157297584E-3</v>
      </c>
      <c r="KF56" s="655">
        <f t="shared" ref="KF56" si="849">KF47+KF52</f>
        <v>62</v>
      </c>
      <c r="KG56" s="639">
        <f t="shared" ref="KG56" si="850">KF56/$KF$10</f>
        <v>1.5744032503809041E-2</v>
      </c>
      <c r="KH56" s="641" t="s">
        <v>181</v>
      </c>
      <c r="KI56" s="320">
        <f t="shared" si="766"/>
        <v>2</v>
      </c>
      <c r="KJ56" s="577">
        <f t="shared" ref="KJ56" si="851">KI56/KB54</f>
        <v>5.4303556882975834E-4</v>
      </c>
      <c r="KK56" s="320">
        <f t="shared" si="768"/>
        <v>1</v>
      </c>
      <c r="KL56" s="565">
        <f t="shared" ref="KL56" si="852">KK56/KD54</f>
        <v>2.5953802232026989E-4</v>
      </c>
      <c r="KM56" s="584">
        <f t="shared" ref="KM56" si="853">KB54+KD54</f>
        <v>7536</v>
      </c>
      <c r="KN56" s="567">
        <f t="shared" si="771"/>
        <v>3</v>
      </c>
      <c r="KO56" s="585">
        <f t="shared" si="772"/>
        <v>3.9808917197452231E-4</v>
      </c>
      <c r="KP56" s="320">
        <f t="shared" si="773"/>
        <v>0</v>
      </c>
      <c r="KQ56" s="565">
        <f t="shared" ref="KQ56" si="854">KP56/KF54</f>
        <v>0</v>
      </c>
    </row>
    <row r="57" spans="1:303" ht="19.5" thickBot="1" x14ac:dyDescent="0.3">
      <c r="A57" s="729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9">
        <f t="shared" si="488"/>
        <v>15</v>
      </c>
      <c r="JI57" s="409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4">
        <f t="shared" si="143"/>
        <v>92.790268571038055</v>
      </c>
      <c r="JR57" s="54">
        <f>SUM(JR50:JR56)</f>
        <v>1575</v>
      </c>
      <c r="JS57" s="394">
        <f t="shared" si="83"/>
        <v>0.39562923888470236</v>
      </c>
      <c r="JT57" s="63" t="e">
        <f t="shared" ref="JT57:JU57" si="858">JT55/JT54*100-100</f>
        <v>#DIV/0!</v>
      </c>
      <c r="JU57" s="334" t="e">
        <f t="shared" si="858"/>
        <v>#DIV/0!</v>
      </c>
      <c r="JV57" s="536">
        <f t="shared" ref="JV57" si="859">SUM(G57,I57,S57,U57,AE57,AG57,AQ57,AS57,BC57,BE57,BO57,BQ57,CA57,CC57)/7/SUM(E56,Q56,AC56,AO56,BA56,BM56,BY56)</f>
        <v>0.74043662684360045</v>
      </c>
      <c r="JW57" s="537">
        <f t="shared" ref="JW57" si="860">SUM(CM57,CO57,CY57,DA57,DK57,DM57,DW57,DY57,EI57,EK57,EU57,EW57,FG57,FI57)/7/SUM(CK56,CW56,DI56,DU56,EG56,ES56,FE56)</f>
        <v>0.73987428868970129</v>
      </c>
      <c r="JX57" s="538">
        <f t="shared" ref="JX57" si="861">SUM(FS57,FU57,GE57,GG57,GQ57,GS57,HC57,HE57,HO57,HQ57,IA57,IC57,IM57,IO57,)/7/SUM(FQ56,GC56,GO56,HA56,HM56,HY56,IK56)</f>
        <v>0.72283650302226155</v>
      </c>
      <c r="JY57" s="718"/>
      <c r="JZ57" s="721"/>
      <c r="KA57" s="724"/>
      <c r="KB57" s="660"/>
      <c r="KC57" s="662"/>
      <c r="KD57" s="663"/>
      <c r="KE57" s="662"/>
      <c r="KF57" s="663"/>
      <c r="KG57" s="640"/>
      <c r="KH57" s="642"/>
      <c r="KI57" s="559">
        <f t="shared" ref="KI57" si="862">SUM(KI50:KI56)</f>
        <v>12</v>
      </c>
      <c r="KJ57" s="578">
        <f t="shared" ref="KJ57" si="863">KI57/KB54</f>
        <v>3.25821341297855E-3</v>
      </c>
      <c r="KK57" s="559">
        <f t="shared" ref="KK57" si="864">SUM(KK50:KK56)</f>
        <v>12</v>
      </c>
      <c r="KL57" s="572">
        <f t="shared" ref="KL57" si="865">KK57/KD54</f>
        <v>3.1144562678432392E-3</v>
      </c>
      <c r="KM57" s="586">
        <f t="shared" ref="KM57" si="866">KB54+KD54</f>
        <v>7536</v>
      </c>
      <c r="KN57" s="571">
        <f t="shared" si="771"/>
        <v>24</v>
      </c>
      <c r="KO57" s="572">
        <f t="shared" si="772"/>
        <v>3.1847133757961785E-3</v>
      </c>
      <c r="KP57" s="559">
        <f t="shared" ref="KP57" si="867">SUM(KP50:KP56)</f>
        <v>16</v>
      </c>
      <c r="KQ57" s="572">
        <f t="shared" ref="KQ57" si="868">KP57/KF54</f>
        <v>4.1109969167523125E-3</v>
      </c>
    </row>
    <row r="58" spans="1:303" ht="21.7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13">
        <f>JH57/JJ47</f>
        <v>1.3888888888888888E-2</v>
      </c>
      <c r="JI58" s="3"/>
      <c r="JJ58" s="4"/>
      <c r="JK58" s="4"/>
      <c r="JL58" s="405"/>
      <c r="JM58" s="4"/>
      <c r="JN58" s="4"/>
      <c r="JO58" s="4"/>
      <c r="JP58" s="406"/>
      <c r="JQ58" s="4"/>
      <c r="JR58" s="4"/>
      <c r="JS58" s="407"/>
      <c r="JT58" s="4"/>
      <c r="JU58" s="526"/>
      <c r="JV58" s="704"/>
      <c r="JW58" s="705"/>
      <c r="JX58" s="706"/>
      <c r="JY58" s="627"/>
      <c r="JZ58" s="628"/>
      <c r="KA58" s="629"/>
      <c r="KB58" s="643"/>
      <c r="KC58" s="644"/>
      <c r="KD58" s="644"/>
      <c r="KE58" s="644"/>
      <c r="KF58" s="644"/>
      <c r="KG58" s="644"/>
      <c r="KH58" s="645"/>
      <c r="KI58" s="557"/>
      <c r="KJ58" s="561"/>
      <c r="KK58" s="557"/>
      <c r="KL58" s="558"/>
      <c r="KM58" s="609"/>
      <c r="KN58" s="733"/>
      <c r="KO58" s="610"/>
      <c r="KP58" s="557"/>
      <c r="KQ58" s="558"/>
    </row>
    <row r="59" spans="1:303" x14ac:dyDescent="0.25">
      <c r="A59" s="728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403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90">
        <f t="shared" ref="JS59" si="919">JR59/JM59</f>
        <v>0.40772532188841204</v>
      </c>
      <c r="JT59" s="48"/>
      <c r="JU59" s="300"/>
      <c r="JV59" s="528">
        <f t="shared" ref="JV59:JV65" si="920">SUM(G59,I59,S59,U59,AE59,AG59,AQ59,AS59,BC59,BE59,BO59,BQ59,CA59,CC59)/SUM(E59,Q59,AC59,AO59,BA59,BM59,BY59)</f>
        <v>0.7784741144414169</v>
      </c>
      <c r="JW59" s="529">
        <f t="shared" ref="JW59:JW65" si="921">SUM(CM59,CO59,CY59,DA59,DK59,DM59,DW59,DY59,EI59,EK59,EU59,EW59,FG59,FI59)/SUM(CK59,CW59,DI59,DU59,EG59,ES59,FE59)</f>
        <v>0.76542567039833376</v>
      </c>
      <c r="JX59" s="531">
        <f t="shared" ref="JX59:JX65" si="922">SUM(FS59,FU59,GE59,GG59,GQ59,GS59,HC59,HE59,HO59,HQ59,IA59,IC59,IM59,IO59,)/SUM(FQ59,GC59,GO59,HA59,HM59,HY59,IK59)</f>
        <v>0.75587096774193552</v>
      </c>
      <c r="JY59" s="716">
        <f t="shared" ref="JY59" si="923">SUM(I66,U66,AG66,AS66,BE66,BQ66,CC66)/SUM(G66,I66,S66,U66,AE66,AG66,AQ66,AS66,BC66,BE66,BO66,BQ66,CA66,CC66)</f>
        <v>5.0935603936164787E-2</v>
      </c>
      <c r="JZ59" s="719">
        <f t="shared" ref="JZ59" si="924">SUM(CO66,DA66,DM66,DY66,EK66,EW66,FI66)/SUM(CM66,CO66,CY66,DA66,DK66,DM66,DW66,DY66,EI66,EK66,EU66,EW66,FG66,FI66)</f>
        <v>5.8996184326386848E-2</v>
      </c>
      <c r="KA59" s="722">
        <f t="shared" ref="KA59" si="925">SUM(,FU66,GG66,GS66,HE66,HQ66,IC66,IO66)/SUM(FU66,FS66,GG66,GE66,GS66,GQ66,HE66,HC66,HQ66,HO66,IC66,IA66,IO66,IM66)</f>
        <v>4.0627435697583786E-2</v>
      </c>
      <c r="KB59" s="646">
        <f t="shared" ref="KB59" si="926">KB61/KB63</f>
        <v>2.9964587305911197E-3</v>
      </c>
      <c r="KC59" s="647"/>
      <c r="KD59" s="647">
        <f t="shared" ref="KD59" si="927">KD61/KD63</f>
        <v>2.0827909398594118E-3</v>
      </c>
      <c r="KE59" s="647"/>
      <c r="KF59" s="647">
        <f t="shared" ref="KF59" si="928">KF61/KF63</f>
        <v>1.805985552115583E-3</v>
      </c>
      <c r="KG59" s="650"/>
      <c r="KH59" s="652" t="s">
        <v>73</v>
      </c>
      <c r="KI59" s="560">
        <f>C59+AA59+AM59+AY59+BK59+BW59+O59</f>
        <v>1</v>
      </c>
      <c r="KJ59" s="573">
        <f t="shared" ref="KJ59" si="929">KI59/KB63</f>
        <v>2.7240533914464724E-4</v>
      </c>
      <c r="KK59" s="560">
        <f t="shared" ref="KK59:KK65" si="930">CI59+CU59+DG59+EE59+EQ59+FC59+DS59</f>
        <v>0</v>
      </c>
      <c r="KL59" s="569">
        <f t="shared" ref="KL59" si="931">KK59/KD63</f>
        <v>0</v>
      </c>
      <c r="KM59" s="562">
        <f t="shared" ref="KM59" si="932">KB63+KD63</f>
        <v>7512</v>
      </c>
      <c r="KN59" s="322">
        <f t="shared" ref="KN59:KN66" si="933">KI59+KK59</f>
        <v>1</v>
      </c>
      <c r="KO59" s="564">
        <f t="shared" ref="KO59:KO66" si="934">KN59/KM59</f>
        <v>1.3312034078807243E-4</v>
      </c>
      <c r="KP59" s="560">
        <f t="shared" ref="KP59:KP65" si="935">FO59+GA59+GM59+GY59+HK59+HW59+II59</f>
        <v>1</v>
      </c>
      <c r="KQ59" s="569">
        <f t="shared" ref="KQ59" si="936">KP59/KF63</f>
        <v>2.5799793601651185E-4</v>
      </c>
    </row>
    <row r="60" spans="1:303" ht="19.5" thickBot="1" x14ac:dyDescent="0.3">
      <c r="A60" s="729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4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93">
        <f t="shared" si="83"/>
        <v>0.35365853658536583</v>
      </c>
      <c r="JT60" s="15"/>
      <c r="JU60" s="301"/>
      <c r="JV60" s="530">
        <f t="shared" si="920"/>
        <v>0.77786862905423826</v>
      </c>
      <c r="JW60" s="527">
        <f t="shared" si="921"/>
        <v>0.76634540244855431</v>
      </c>
      <c r="JX60" s="532">
        <f t="shared" si="922"/>
        <v>0.76406814661848221</v>
      </c>
      <c r="JY60" s="717"/>
      <c r="JZ60" s="720"/>
      <c r="KA60" s="723"/>
      <c r="KB60" s="648"/>
      <c r="KC60" s="649"/>
      <c r="KD60" s="649"/>
      <c r="KE60" s="649"/>
      <c r="KF60" s="649"/>
      <c r="KG60" s="651"/>
      <c r="KH60" s="653"/>
      <c r="KI60" s="76">
        <f t="shared" ref="KI60:KI65" si="982">C60+AA60+AM60+AY60+BK60+BW60+O60</f>
        <v>1</v>
      </c>
      <c r="KJ60" s="576">
        <f t="shared" ref="KJ60" si="983">KI60/KB63</f>
        <v>2.7240533914464724E-4</v>
      </c>
      <c r="KK60" s="76">
        <f t="shared" si="930"/>
        <v>2</v>
      </c>
      <c r="KL60" s="570">
        <f t="shared" ref="KL60" si="984">KK60/KD63</f>
        <v>5.2069773496485295E-4</v>
      </c>
      <c r="KM60" s="580">
        <f t="shared" ref="KM60" si="985">KB63+KD63</f>
        <v>7512</v>
      </c>
      <c r="KN60" s="84">
        <f t="shared" si="933"/>
        <v>3</v>
      </c>
      <c r="KO60" s="570">
        <f t="shared" si="934"/>
        <v>3.9936102236421724E-4</v>
      </c>
      <c r="KP60" s="76">
        <f t="shared" si="935"/>
        <v>1</v>
      </c>
      <c r="KQ60" s="570">
        <f t="shared" ref="KQ60" si="986">KP60/KF63</f>
        <v>2.5799793601651185E-4</v>
      </c>
    </row>
    <row r="61" spans="1:303" ht="19.5" thickTop="1" x14ac:dyDescent="0.25">
      <c r="A61" s="729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4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93">
        <f t="shared" si="83"/>
        <v>0.41995841995841998</v>
      </c>
      <c r="JT61" s="15"/>
      <c r="JU61" s="301"/>
      <c r="JV61" s="530">
        <f t="shared" si="920"/>
        <v>0.74911371693482409</v>
      </c>
      <c r="JW61" s="527">
        <f t="shared" si="921"/>
        <v>0.7556018759770714</v>
      </c>
      <c r="JX61" s="532">
        <f t="shared" si="922"/>
        <v>0.75987606506584049</v>
      </c>
      <c r="JY61" s="717"/>
      <c r="JZ61" s="720"/>
      <c r="KA61" s="723"/>
      <c r="KB61" s="654">
        <f t="shared" ref="KB61" si="987">SUM(C66,O66,AA66,AM66,AY66,BK66,BW66)</f>
        <v>11</v>
      </c>
      <c r="KC61" s="655"/>
      <c r="KD61" s="655">
        <f t="shared" ref="KD61" si="988">SUM(CI66,CU66,DG66,DS66,EE66,EQ66,FC66)</f>
        <v>8</v>
      </c>
      <c r="KE61" s="655"/>
      <c r="KF61" s="655">
        <f t="shared" ref="KF61" si="989">SUM(FO66,GA66,GM66,GY66,HK66,HW66,II66)</f>
        <v>7</v>
      </c>
      <c r="KG61" s="658"/>
      <c r="KH61" s="641" t="s">
        <v>72</v>
      </c>
      <c r="KI61" s="76">
        <f t="shared" si="982"/>
        <v>2</v>
      </c>
      <c r="KJ61" s="576">
        <f t="shared" ref="KJ61" si="990">KI61/KB63</f>
        <v>5.4481067828929448E-4</v>
      </c>
      <c r="KK61" s="76">
        <f t="shared" si="930"/>
        <v>1</v>
      </c>
      <c r="KL61" s="570">
        <f t="shared" ref="KL61" si="991">KK61/KD63</f>
        <v>2.6034886748242648E-4</v>
      </c>
      <c r="KM61" s="580">
        <f t="shared" ref="KM61" si="992">KB63+KD63</f>
        <v>7512</v>
      </c>
      <c r="KN61" s="84">
        <f t="shared" si="933"/>
        <v>3</v>
      </c>
      <c r="KO61" s="570">
        <f t="shared" si="934"/>
        <v>3.9936102236421724E-4</v>
      </c>
      <c r="KP61" s="76">
        <f t="shared" si="935"/>
        <v>1</v>
      </c>
      <c r="KQ61" s="570">
        <f t="shared" ref="KQ61" si="993">KP61/KF63</f>
        <v>2.5799793601651185E-4</v>
      </c>
    </row>
    <row r="62" spans="1:303" ht="19.5" thickBot="1" x14ac:dyDescent="0.3">
      <c r="A62" s="729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4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93">
        <f t="shared" si="83"/>
        <v>0.51327433628318586</v>
      </c>
      <c r="JT62" s="18"/>
      <c r="JU62" s="21"/>
      <c r="JV62" s="530">
        <f t="shared" si="920"/>
        <v>0.76200873362445409</v>
      </c>
      <c r="JW62" s="527">
        <f t="shared" si="921"/>
        <v>0.76048996611936404</v>
      </c>
      <c r="JX62" s="532">
        <f t="shared" si="922"/>
        <v>0.7598140495867769</v>
      </c>
      <c r="JY62" s="717"/>
      <c r="JZ62" s="720"/>
      <c r="KA62" s="723"/>
      <c r="KB62" s="656"/>
      <c r="KC62" s="657"/>
      <c r="KD62" s="657"/>
      <c r="KE62" s="657"/>
      <c r="KF62" s="657"/>
      <c r="KG62" s="659"/>
      <c r="KH62" s="653"/>
      <c r="KI62" s="76">
        <f t="shared" si="982"/>
        <v>3</v>
      </c>
      <c r="KJ62" s="576">
        <f t="shared" ref="KJ62" si="994">KI62/KB63</f>
        <v>8.1721601743394172E-4</v>
      </c>
      <c r="KK62" s="76">
        <f t="shared" si="930"/>
        <v>1</v>
      </c>
      <c r="KL62" s="570">
        <f t="shared" ref="KL62" si="995">KK62/KD63</f>
        <v>2.6034886748242648E-4</v>
      </c>
      <c r="KM62" s="580">
        <f t="shared" ref="KM62" si="996">KB63+KD63</f>
        <v>7512</v>
      </c>
      <c r="KN62" s="84">
        <f t="shared" si="933"/>
        <v>4</v>
      </c>
      <c r="KO62" s="570">
        <f t="shared" si="934"/>
        <v>5.3248136315228972E-4</v>
      </c>
      <c r="KP62" s="76">
        <f t="shared" si="935"/>
        <v>1</v>
      </c>
      <c r="KQ62" s="570">
        <f t="shared" ref="KQ62" si="997">KP62/KF63</f>
        <v>2.5799793601651185E-4</v>
      </c>
    </row>
    <row r="63" spans="1:303" ht="19.5" thickTop="1" x14ac:dyDescent="0.25">
      <c r="A63" s="729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4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93">
        <f t="shared" si="83"/>
        <v>0.42583732057416268</v>
      </c>
      <c r="JT63" s="23"/>
      <c r="JU63" s="525"/>
      <c r="JV63" s="530">
        <f t="shared" si="920"/>
        <v>0.75948675948675948</v>
      </c>
      <c r="JW63" s="527">
        <f t="shared" si="921"/>
        <v>0.76042752867570385</v>
      </c>
      <c r="JX63" s="532">
        <f t="shared" si="922"/>
        <v>0.73927648578811367</v>
      </c>
      <c r="JY63" s="717"/>
      <c r="JZ63" s="720"/>
      <c r="KA63" s="723"/>
      <c r="KB63" s="654">
        <f t="shared" ref="KB63" si="998">SUM(E56,Q56,AC56,AO56,BA56,BM56,BY56)</f>
        <v>3671</v>
      </c>
      <c r="KC63" s="655"/>
      <c r="KD63" s="655">
        <f t="shared" ref="KD63" si="999">SUM(CK56,CW56,DI56,DU56,EG56,ES56,FE56)</f>
        <v>3841</v>
      </c>
      <c r="KE63" s="655"/>
      <c r="KF63" s="655">
        <f t="shared" ref="KF63" si="1000">SUM(FQ56,GC56,GO56,HA56,HM56,HY56,IK56)</f>
        <v>3876</v>
      </c>
      <c r="KG63" s="658"/>
      <c r="KH63" s="641" t="s">
        <v>70</v>
      </c>
      <c r="KI63" s="76">
        <f t="shared" si="982"/>
        <v>1</v>
      </c>
      <c r="KJ63" s="576">
        <f t="shared" ref="KJ63" si="1001">KI63/KB63</f>
        <v>2.7240533914464724E-4</v>
      </c>
      <c r="KK63" s="76">
        <f t="shared" si="930"/>
        <v>1</v>
      </c>
      <c r="KL63" s="570">
        <f t="shared" ref="KL63" si="1002">KK63/KD63</f>
        <v>2.6034886748242648E-4</v>
      </c>
      <c r="KM63" s="580">
        <f t="shared" ref="KM63" si="1003">KB63+KD63</f>
        <v>7512</v>
      </c>
      <c r="KN63" s="84">
        <f t="shared" si="933"/>
        <v>2</v>
      </c>
      <c r="KO63" s="570">
        <f t="shared" si="934"/>
        <v>2.6624068157614486E-4</v>
      </c>
      <c r="KP63" s="76">
        <f t="shared" si="935"/>
        <v>2</v>
      </c>
      <c r="KQ63" s="570">
        <f t="shared" ref="KQ63" si="1004">KP63/KF63</f>
        <v>5.1599587203302369E-4</v>
      </c>
    </row>
    <row r="64" spans="1:303" ht="19.5" thickBot="1" x14ac:dyDescent="0.3">
      <c r="A64" s="729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4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93">
        <f t="shared" si="83"/>
        <v>0.38083538083538082</v>
      </c>
      <c r="JT64" s="23"/>
      <c r="JU64" s="525"/>
      <c r="JV64" s="530">
        <f t="shared" si="920"/>
        <v>0.75553127560775746</v>
      </c>
      <c r="JW64" s="527">
        <f t="shared" si="921"/>
        <v>0.74693451604487349</v>
      </c>
      <c r="JX64" s="532">
        <f t="shared" si="922"/>
        <v>0.75452196382428938</v>
      </c>
      <c r="JY64" s="717"/>
      <c r="JZ64" s="720"/>
      <c r="KA64" s="723"/>
      <c r="KB64" s="656"/>
      <c r="KC64" s="657"/>
      <c r="KD64" s="657"/>
      <c r="KE64" s="657"/>
      <c r="KF64" s="657"/>
      <c r="KG64" s="659"/>
      <c r="KH64" s="653"/>
      <c r="KI64" s="76">
        <f t="shared" si="982"/>
        <v>2</v>
      </c>
      <c r="KJ64" s="576">
        <f t="shared" ref="KJ64" si="1005">KI64/KB63</f>
        <v>5.4481067828929448E-4</v>
      </c>
      <c r="KK64" s="76">
        <f t="shared" si="930"/>
        <v>3</v>
      </c>
      <c r="KL64" s="570">
        <f t="shared" ref="KL64" si="1006">KK64/KD63</f>
        <v>7.8104660244727932E-4</v>
      </c>
      <c r="KM64" s="580">
        <f t="shared" ref="KM64" si="1007">KB63+KD63</f>
        <v>7512</v>
      </c>
      <c r="KN64" s="84">
        <f t="shared" si="933"/>
        <v>5</v>
      </c>
      <c r="KO64" s="570">
        <f t="shared" si="934"/>
        <v>6.656017039403621E-4</v>
      </c>
      <c r="KP64" s="76">
        <f t="shared" si="935"/>
        <v>0</v>
      </c>
      <c r="KQ64" s="570">
        <f t="shared" ref="KQ64" si="1008">KP64/KF63</f>
        <v>0</v>
      </c>
    </row>
    <row r="65" spans="1:303" ht="20.25" thickTop="1" thickBot="1" x14ac:dyDescent="0.3">
      <c r="A65" s="729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4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93">
        <f t="shared" si="83"/>
        <v>0.4123456790123457</v>
      </c>
      <c r="JT65" s="23"/>
      <c r="JU65" s="525"/>
      <c r="JV65" s="530">
        <f t="shared" si="920"/>
        <v>0.76912568306010931</v>
      </c>
      <c r="JW65" s="527">
        <f t="shared" si="921"/>
        <v>0.77276284894338643</v>
      </c>
      <c r="JX65" s="532">
        <f t="shared" si="922"/>
        <v>0.76841561126906177</v>
      </c>
      <c r="JY65" s="717"/>
      <c r="JZ65" s="720"/>
      <c r="KA65" s="723"/>
      <c r="KB65" s="654">
        <f t="shared" ref="KB65" si="1009">KB56+KB61</f>
        <v>55</v>
      </c>
      <c r="KC65" s="661">
        <f t="shared" ref="KC65" si="1010">KB65/$KB$10</f>
        <v>1.4804845222072678E-2</v>
      </c>
      <c r="KD65" s="655">
        <f t="shared" ref="KD65" si="1011">KD56+KD61</f>
        <v>45</v>
      </c>
      <c r="KE65" s="661">
        <f t="shared" ref="KE65" si="1012">KD65/$KD$10</f>
        <v>1.1603919546157814E-2</v>
      </c>
      <c r="KF65" s="655">
        <f t="shared" ref="KF65" si="1013">KF56+KF61</f>
        <v>69</v>
      </c>
      <c r="KG65" s="639">
        <f t="shared" ref="KG65" si="1014">KF65/$KF$10</f>
        <v>1.7521584560690705E-2</v>
      </c>
      <c r="KH65" s="641" t="s">
        <v>181</v>
      </c>
      <c r="KI65" s="320">
        <f t="shared" si="982"/>
        <v>1</v>
      </c>
      <c r="KJ65" s="577">
        <f t="shared" ref="KJ65" si="1015">KI65/KB63</f>
        <v>2.7240533914464724E-4</v>
      </c>
      <c r="KK65" s="320">
        <f t="shared" si="930"/>
        <v>0</v>
      </c>
      <c r="KL65" s="565">
        <f t="shared" ref="KL65" si="1016">KK65/KD63</f>
        <v>0</v>
      </c>
      <c r="KM65" s="580">
        <f t="shared" ref="KM65" si="1017">KB63+KD63</f>
        <v>7512</v>
      </c>
      <c r="KN65" s="84">
        <f t="shared" si="933"/>
        <v>1</v>
      </c>
      <c r="KO65" s="570">
        <f t="shared" si="934"/>
        <v>1.3312034078807243E-4</v>
      </c>
      <c r="KP65" s="320">
        <f t="shared" si="935"/>
        <v>1</v>
      </c>
      <c r="KQ65" s="565">
        <f t="shared" ref="KQ65" si="1018">KP65/KF63</f>
        <v>2.5799793601651185E-4</v>
      </c>
    </row>
    <row r="66" spans="1:303" ht="19.5" thickBot="1" x14ac:dyDescent="0.3">
      <c r="A66" s="729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9">
        <f t="shared" si="488"/>
        <v>2</v>
      </c>
      <c r="JI66" s="409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4">
        <f t="shared" si="143"/>
        <v>94.169981678028492</v>
      </c>
      <c r="JR66" s="54">
        <f t="shared" ref="JR66" si="1022">SUM(JR59:JR65)</f>
        <v>1269</v>
      </c>
      <c r="JS66" s="394">
        <f t="shared" si="83"/>
        <v>0.41757156959526159</v>
      </c>
      <c r="JT66" s="63" t="e">
        <f t="shared" ref="JT66:JU66" si="1023">JT64/JT63*100-100</f>
        <v>#DIV/0!</v>
      </c>
      <c r="JU66" s="334" t="e">
        <f t="shared" si="1023"/>
        <v>#DIV/0!</v>
      </c>
      <c r="JV66" s="536">
        <f t="shared" ref="JV66" si="1024">SUM(G66,I66,S66,U66,AE66,AG66,AQ66,AS66,BC66,BE66,BO66,BQ66,CA66,CC66)/7/SUM(E65,Q65,AC65,AO65,BA65,BM65,BY65)</f>
        <v>0.76553473848555809</v>
      </c>
      <c r="JW66" s="537">
        <f t="shared" ref="JW66" si="1025">SUM(CM66,CO66,CY66,DA66,DK66,DM66,DW66,DY66,EI66,EK66,EU66,EW66,FG66,FI66)/7/SUM(CK65,CW65,DI65,DU65,EG65,ES65,FE65)</f>
        <v>0.76187991502366659</v>
      </c>
      <c r="JX66" s="538">
        <f t="shared" ref="JX66" si="1026">SUM(FS66,FU66,GE66,GG66,GQ66,GS66,HC66,HE66,HO66,HQ66,IA66,IC66,IM66,IO66,)/7/SUM(FQ65,GC65,GO65,HA65,HM65,HY65,IK65)</f>
        <v>0.75796625189233091</v>
      </c>
      <c r="JY66" s="718"/>
      <c r="JZ66" s="721"/>
      <c r="KA66" s="724"/>
      <c r="KB66" s="660"/>
      <c r="KC66" s="662"/>
      <c r="KD66" s="663"/>
      <c r="KE66" s="662"/>
      <c r="KF66" s="663"/>
      <c r="KG66" s="640"/>
      <c r="KH66" s="642"/>
      <c r="KI66" s="559">
        <f t="shared" ref="KI66" si="1027">SUM(KI59:KI65)</f>
        <v>11</v>
      </c>
      <c r="KJ66" s="578">
        <f t="shared" ref="KJ66" si="1028">KI66/KB63</f>
        <v>2.9964587305911197E-3</v>
      </c>
      <c r="KK66" s="559">
        <f t="shared" ref="KK66" si="1029">SUM(KK59:KK65)</f>
        <v>8</v>
      </c>
      <c r="KL66" s="572">
        <f t="shared" ref="KL66" si="1030">KK66/KD63</f>
        <v>2.0827909398594118E-3</v>
      </c>
      <c r="KM66" s="584">
        <f t="shared" ref="KM66" si="1031">KB63+KD63</f>
        <v>7512</v>
      </c>
      <c r="KN66" s="567">
        <f t="shared" si="933"/>
        <v>19</v>
      </c>
      <c r="KO66" s="585">
        <f t="shared" si="934"/>
        <v>2.5292864749733761E-3</v>
      </c>
      <c r="KP66" s="559">
        <f t="shared" ref="KP66" si="1032">SUM(KP59:KP65)</f>
        <v>7</v>
      </c>
      <c r="KQ66" s="572">
        <f t="shared" ref="KQ66" si="1033">KP66/KF63</f>
        <v>1.805985552115583E-3</v>
      </c>
    </row>
    <row r="67" spans="1:303" ht="21.7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13">
        <f>JH66/JJ56</f>
        <v>2.0345879959308239E-3</v>
      </c>
      <c r="JI67" s="3"/>
      <c r="JJ67" s="4"/>
      <c r="JK67" s="4"/>
      <c r="JL67" s="405"/>
      <c r="JM67" s="4"/>
      <c r="JN67" s="4"/>
      <c r="JO67" s="4"/>
      <c r="JP67" s="406"/>
      <c r="JQ67" s="4"/>
      <c r="JR67" s="4"/>
      <c r="JS67" s="407"/>
      <c r="JT67" s="4"/>
      <c r="JU67" s="526"/>
      <c r="JV67" s="704"/>
      <c r="JW67" s="705"/>
      <c r="JX67" s="706"/>
      <c r="JY67" s="627"/>
      <c r="JZ67" s="628"/>
      <c r="KA67" s="629"/>
      <c r="KB67" s="643"/>
      <c r="KC67" s="644"/>
      <c r="KD67" s="644"/>
      <c r="KE67" s="644"/>
      <c r="KF67" s="644"/>
      <c r="KG67" s="644"/>
      <c r="KH67" s="645"/>
      <c r="KI67" s="557"/>
      <c r="KJ67" s="561"/>
      <c r="KK67" s="557"/>
      <c r="KL67" s="558"/>
      <c r="KM67" s="609"/>
      <c r="KN67" s="733"/>
      <c r="KO67" s="610"/>
      <c r="KP67" s="557"/>
      <c r="KQ67" s="558"/>
    </row>
    <row r="68" spans="1:303" x14ac:dyDescent="0.25">
      <c r="A68" s="728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403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90">
        <f t="shared" ref="JS68" si="1084">JR68/JM68</f>
        <v>0.40909090909090912</v>
      </c>
      <c r="JT68" s="48"/>
      <c r="JU68" s="300"/>
      <c r="JV68" s="528">
        <f t="shared" ref="JV68:JV74" si="1085">SUM(G68,I68,S68,U68,AE68,AG68,AQ68,AS68,BC68,BE68,BO68,BQ68,CA68,CC68)/SUM(E68,Q68,AC68,AO68,BA68,BM68,BY68)</f>
        <v>0.77972123531019399</v>
      </c>
      <c r="JW68" s="529">
        <f t="shared" ref="JW68:JW74" si="1086">SUM(CM68,CO68,CY68,DA68,DK68,DM68,DW68,DY68,EI68,EK68,EU68,EW68,FG68,FI68)/SUM(CK68,CW68,DI68,DU68,EG68,ES68,FE68)</f>
        <v>0.77609603340292277</v>
      </c>
      <c r="JX68" s="531">
        <f t="shared" ref="JX68:JX74" si="1087">SUM(FS68,FU68,GE68,GG68,GQ68,GS68,HC68,HE68,HO68,HQ68,IA68,IC68,IM68,IO68,)/SUM(FQ68,GC68,GO68,HA68,HM68,HY68,IK68)</f>
        <v>0.75025853154084798</v>
      </c>
      <c r="JY68" s="716">
        <f t="shared" ref="JY68" si="1088">SUM(I75,U75,AG75,AS75,BE75,BQ75,CC75)/SUM(G75,I75,S75,U75,AE75,AG75,AQ75,AS75,BC75,BE75,BO75,BQ75,CA75,CC75)</f>
        <v>5.2793597044789906E-2</v>
      </c>
      <c r="JZ68" s="719">
        <f t="shared" ref="JZ68" si="1089">SUM(CO75,DA75,DM75,DY75,EK75,EW75,FI75)/SUM(CM75,CO75,CY75,DA75,DK75,DM75,DW75,DY75,EI75,EK75,EU75,EW75,FG75,FI75)</f>
        <v>5.4103104919801838E-2</v>
      </c>
      <c r="KA68" s="722">
        <f t="shared" ref="KA68" si="1090">SUM(,FU75,GG75,GS75,HE75,HQ75,IC75,IO75)/SUM(FU75,FS75,GG75,GE75,GS75,GQ75,HE75,HC75,HQ75,HO75,IC75,IA75,IO75,IM75)</f>
        <v>3.4217571185203209E-2</v>
      </c>
      <c r="KB68" s="646">
        <f t="shared" ref="KB68" si="1091">KB70/KB72</f>
        <v>3.2786885245901639E-3</v>
      </c>
      <c r="KC68" s="647"/>
      <c r="KD68" s="647">
        <f t="shared" ref="KD68" si="1092">KD70/KD72</f>
        <v>2.0871380120010435E-3</v>
      </c>
      <c r="KE68" s="647"/>
      <c r="KF68" s="647">
        <f t="shared" ref="KF68" si="1093">KF70/KF72</f>
        <v>1.2923235978288964E-3</v>
      </c>
      <c r="KG68" s="650"/>
      <c r="KH68" s="652" t="s">
        <v>73</v>
      </c>
      <c r="KI68" s="560">
        <f t="shared" ref="KI68:KI74" si="1094">C68+AA68+AM68+AY68+BK68+BW68</f>
        <v>1</v>
      </c>
      <c r="KJ68" s="573">
        <f t="shared" ref="KJ68" si="1095">KI68/KB72</f>
        <v>2.7322404371584699E-4</v>
      </c>
      <c r="KK68" s="560">
        <f t="shared" ref="KK68:KK74" si="1096">CI68+CU68+DG68+EE68+EQ68+FC68+DS68</f>
        <v>1</v>
      </c>
      <c r="KL68" s="569">
        <f t="shared" ref="KL68" si="1097">KK68/KD72</f>
        <v>2.6089225150013044E-4</v>
      </c>
      <c r="KM68" s="562">
        <f t="shared" ref="KM68" si="1098">KB72+KD72</f>
        <v>7493</v>
      </c>
      <c r="KN68" s="322">
        <f t="shared" ref="KN68:KN75" si="1099">KI68+KK68</f>
        <v>2</v>
      </c>
      <c r="KO68" s="564">
        <f t="shared" ref="KO68:KO75" si="1100">KN68/KM68</f>
        <v>2.6691578806886429E-4</v>
      </c>
      <c r="KP68" s="560">
        <f t="shared" ref="KP68:KP74" si="1101">FO68+GA68+GM68+GY68+HK68+HW68+II68</f>
        <v>1</v>
      </c>
      <c r="KQ68" s="569">
        <f t="shared" ref="KQ68" si="1102">KP68/KF72</f>
        <v>2.5846471956577927E-4</v>
      </c>
    </row>
    <row r="69" spans="1:303" ht="19.5" thickBot="1" x14ac:dyDescent="0.3">
      <c r="A69" s="729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4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93">
        <f t="shared" si="83"/>
        <v>0.41340782122905029</v>
      </c>
      <c r="JT69" s="15"/>
      <c r="JU69" s="301"/>
      <c r="JV69" s="530">
        <f t="shared" si="1085"/>
        <v>0.73530216024063444</v>
      </c>
      <c r="JW69" s="527">
        <f t="shared" si="1086"/>
        <v>0.75039164490861621</v>
      </c>
      <c r="JX69" s="532">
        <f t="shared" si="1087"/>
        <v>0.74327817993795242</v>
      </c>
      <c r="JY69" s="717"/>
      <c r="JZ69" s="720"/>
      <c r="KA69" s="723"/>
      <c r="KB69" s="648"/>
      <c r="KC69" s="649"/>
      <c r="KD69" s="649"/>
      <c r="KE69" s="649"/>
      <c r="KF69" s="649"/>
      <c r="KG69" s="651"/>
      <c r="KH69" s="653"/>
      <c r="KI69" s="76">
        <f t="shared" si="1094"/>
        <v>2</v>
      </c>
      <c r="KJ69" s="576">
        <f t="shared" ref="KJ69" si="1148">KI69/KB72</f>
        <v>5.4644808743169399E-4</v>
      </c>
      <c r="KK69" s="76">
        <f t="shared" si="1096"/>
        <v>2</v>
      </c>
      <c r="KL69" s="570">
        <f t="shared" ref="KL69" si="1149">KK69/KD72</f>
        <v>5.2178450300026087E-4</v>
      </c>
      <c r="KM69" s="580">
        <f t="shared" ref="KM69" si="1150">KB72+KD72</f>
        <v>7493</v>
      </c>
      <c r="KN69" s="84">
        <f t="shared" si="1099"/>
        <v>4</v>
      </c>
      <c r="KO69" s="570">
        <f t="shared" si="1100"/>
        <v>5.3383157613772858E-4</v>
      </c>
      <c r="KP69" s="76">
        <f t="shared" si="1101"/>
        <v>0</v>
      </c>
      <c r="KQ69" s="570">
        <f t="shared" ref="KQ69" si="1151">KP69/KF72</f>
        <v>0</v>
      </c>
    </row>
    <row r="70" spans="1:303" ht="19.5" thickTop="1" x14ac:dyDescent="0.25">
      <c r="A70" s="729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4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93">
        <f t="shared" ref="JS70:JS133" si="1152">JR70/JM70</f>
        <v>0.49289099526066349</v>
      </c>
      <c r="JT70" s="15"/>
      <c r="JU70" s="301"/>
      <c r="JV70" s="530">
        <f t="shared" si="1085"/>
        <v>0.76786203120722696</v>
      </c>
      <c r="JW70" s="527">
        <f t="shared" si="1086"/>
        <v>0.7890339425587467</v>
      </c>
      <c r="JX70" s="532">
        <f t="shared" si="1087"/>
        <v>0.78174295319369025</v>
      </c>
      <c r="JY70" s="717"/>
      <c r="JZ70" s="720"/>
      <c r="KA70" s="723"/>
      <c r="KB70" s="654">
        <f t="shared" ref="KB70" si="1153">SUM(C75,O75,AA75,AM75,AY75,BK75,BW75)</f>
        <v>12</v>
      </c>
      <c r="KC70" s="655"/>
      <c r="KD70" s="655">
        <f t="shared" ref="KD70" si="1154">SUM(CI75,CU75,DG75,DS75,EE75,EQ75,FC75)</f>
        <v>8</v>
      </c>
      <c r="KE70" s="655"/>
      <c r="KF70" s="655">
        <f t="shared" ref="KF70" si="1155">SUM(FO75,GA75,GM75,GY75,HK75,HW75,II75)</f>
        <v>5</v>
      </c>
      <c r="KG70" s="658"/>
      <c r="KH70" s="641" t="s">
        <v>72</v>
      </c>
      <c r="KI70" s="76">
        <f t="shared" si="1094"/>
        <v>3</v>
      </c>
      <c r="KJ70" s="576">
        <f t="shared" ref="KJ70" si="1156">KI70/KB72</f>
        <v>8.1967213114754098E-4</v>
      </c>
      <c r="KK70" s="76">
        <f t="shared" si="1096"/>
        <v>0</v>
      </c>
      <c r="KL70" s="570">
        <f t="shared" ref="KL70" si="1157">KK70/KD72</f>
        <v>0</v>
      </c>
      <c r="KM70" s="580">
        <f t="shared" ref="KM70" si="1158">KB72+KD72</f>
        <v>7493</v>
      </c>
      <c r="KN70" s="84">
        <f t="shared" si="1099"/>
        <v>3</v>
      </c>
      <c r="KO70" s="570">
        <f t="shared" si="1100"/>
        <v>4.0037368210329641E-4</v>
      </c>
      <c r="KP70" s="76">
        <f t="shared" si="1101"/>
        <v>1</v>
      </c>
      <c r="KQ70" s="570">
        <f t="shared" ref="KQ70" si="1159">KP70/KF72</f>
        <v>2.5846471956577927E-4</v>
      </c>
    </row>
    <row r="71" spans="1:303" ht="19.5" thickBot="1" x14ac:dyDescent="0.3">
      <c r="A71" s="729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4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93">
        <f t="shared" si="1152"/>
        <v>0.48903508771929827</v>
      </c>
      <c r="JT71" s="18"/>
      <c r="JU71" s="21"/>
      <c r="JV71" s="530">
        <f t="shared" si="1085"/>
        <v>0.76560788608981378</v>
      </c>
      <c r="JW71" s="527">
        <f t="shared" si="1086"/>
        <v>0.76605744125326369</v>
      </c>
      <c r="JX71" s="532">
        <f t="shared" si="1087"/>
        <v>0.75426797723745476</v>
      </c>
      <c r="JY71" s="717"/>
      <c r="JZ71" s="720"/>
      <c r="KA71" s="723"/>
      <c r="KB71" s="656"/>
      <c r="KC71" s="657"/>
      <c r="KD71" s="657"/>
      <c r="KE71" s="657"/>
      <c r="KF71" s="657"/>
      <c r="KG71" s="659"/>
      <c r="KH71" s="653"/>
      <c r="KI71" s="76">
        <f t="shared" si="1094"/>
        <v>1</v>
      </c>
      <c r="KJ71" s="576">
        <f t="shared" ref="KJ71" si="1160">KI71/KB72</f>
        <v>2.7322404371584699E-4</v>
      </c>
      <c r="KK71" s="76">
        <f t="shared" si="1096"/>
        <v>0</v>
      </c>
      <c r="KL71" s="570">
        <f t="shared" ref="KL71" si="1161">KK71/KD72</f>
        <v>0</v>
      </c>
      <c r="KM71" s="580">
        <f t="shared" ref="KM71" si="1162">KB72+KD72</f>
        <v>7493</v>
      </c>
      <c r="KN71" s="84">
        <f t="shared" si="1099"/>
        <v>1</v>
      </c>
      <c r="KO71" s="570">
        <f t="shared" si="1100"/>
        <v>1.3345789403443215E-4</v>
      </c>
      <c r="KP71" s="76">
        <f t="shared" si="1101"/>
        <v>1</v>
      </c>
      <c r="KQ71" s="570">
        <f t="shared" ref="KQ71" si="1163">KP71/KF72</f>
        <v>2.5846471956577927E-4</v>
      </c>
    </row>
    <row r="72" spans="1:303" ht="19.5" thickTop="1" x14ac:dyDescent="0.25">
      <c r="A72" s="729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4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93">
        <f t="shared" si="1152"/>
        <v>0.44191343963553531</v>
      </c>
      <c r="JT72" s="23"/>
      <c r="JU72" s="525"/>
      <c r="JV72" s="530">
        <f t="shared" si="1085"/>
        <v>0.76520547945205475</v>
      </c>
      <c r="JW72" s="527">
        <f t="shared" si="1086"/>
        <v>0.73491773308957953</v>
      </c>
      <c r="JX72" s="532">
        <f t="shared" si="1087"/>
        <v>0.75698757763975155</v>
      </c>
      <c r="JY72" s="717"/>
      <c r="JZ72" s="720"/>
      <c r="KA72" s="723"/>
      <c r="KB72" s="654">
        <f t="shared" ref="KB72" si="1164">SUM(E65,Q65,AC65,AO65,BA65,BM65,BY65)</f>
        <v>3660</v>
      </c>
      <c r="KC72" s="655"/>
      <c r="KD72" s="655">
        <f t="shared" ref="KD72" si="1165">SUM(CK65,CW65,DI65,DU65,EG65,ES65,FE65)</f>
        <v>3833</v>
      </c>
      <c r="KE72" s="655"/>
      <c r="KF72" s="655">
        <f t="shared" ref="KF72" si="1166">SUM(FQ65,GC65,GO65,HA65,HM65,HY65,IK65)</f>
        <v>3869</v>
      </c>
      <c r="KG72" s="658"/>
      <c r="KH72" s="641" t="s">
        <v>70</v>
      </c>
      <c r="KI72" s="76">
        <f t="shared" si="1094"/>
        <v>2</v>
      </c>
      <c r="KJ72" s="576">
        <f t="shared" ref="KJ72" si="1167">KI72/KB72</f>
        <v>5.4644808743169399E-4</v>
      </c>
      <c r="KK72" s="76">
        <f t="shared" si="1096"/>
        <v>1</v>
      </c>
      <c r="KL72" s="570">
        <f t="shared" ref="KL72" si="1168">KK72/KD72</f>
        <v>2.6089225150013044E-4</v>
      </c>
      <c r="KM72" s="580">
        <f t="shared" ref="KM72" si="1169">KB72+KD72</f>
        <v>7493</v>
      </c>
      <c r="KN72" s="84">
        <f t="shared" si="1099"/>
        <v>3</v>
      </c>
      <c r="KO72" s="570">
        <f t="shared" si="1100"/>
        <v>4.0037368210329641E-4</v>
      </c>
      <c r="KP72" s="76">
        <f t="shared" si="1101"/>
        <v>2</v>
      </c>
      <c r="KQ72" s="570">
        <f t="shared" ref="KQ72" si="1170">KP72/KF72</f>
        <v>5.1692943913155855E-4</v>
      </c>
    </row>
    <row r="73" spans="1:303" ht="19.5" thickBot="1" x14ac:dyDescent="0.3">
      <c r="A73" s="729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4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93">
        <f t="shared" si="1152"/>
        <v>0.40568475452196384</v>
      </c>
      <c r="JT73" s="23"/>
      <c r="JU73" s="525"/>
      <c r="JV73" s="530">
        <f t="shared" si="1085"/>
        <v>0.77384868421052633</v>
      </c>
      <c r="JW73" s="527">
        <f t="shared" si="1086"/>
        <v>0.78149503397804498</v>
      </c>
      <c r="JX73" s="532">
        <f t="shared" si="1087"/>
        <v>0.7730331262939959</v>
      </c>
      <c r="JY73" s="717"/>
      <c r="JZ73" s="720"/>
      <c r="KA73" s="723"/>
      <c r="KB73" s="656"/>
      <c r="KC73" s="657"/>
      <c r="KD73" s="657"/>
      <c r="KE73" s="657"/>
      <c r="KF73" s="657"/>
      <c r="KG73" s="659"/>
      <c r="KH73" s="653"/>
      <c r="KI73" s="76">
        <f t="shared" si="1094"/>
        <v>1</v>
      </c>
      <c r="KJ73" s="576">
        <f t="shared" ref="KJ73" si="1171">KI73/KB72</f>
        <v>2.7322404371584699E-4</v>
      </c>
      <c r="KK73" s="76">
        <f t="shared" si="1096"/>
        <v>3</v>
      </c>
      <c r="KL73" s="570">
        <f t="shared" ref="KL73" si="1172">KK73/KD72</f>
        <v>7.8267675450039136E-4</v>
      </c>
      <c r="KM73" s="580">
        <f t="shared" ref="KM73" si="1173">KB72+KD72</f>
        <v>7493</v>
      </c>
      <c r="KN73" s="84">
        <f t="shared" si="1099"/>
        <v>4</v>
      </c>
      <c r="KO73" s="570">
        <f t="shared" si="1100"/>
        <v>5.3383157613772858E-4</v>
      </c>
      <c r="KP73" s="76">
        <f t="shared" si="1101"/>
        <v>0</v>
      </c>
      <c r="KQ73" s="570">
        <f t="shared" ref="KQ73" si="1174">KP73/KF72</f>
        <v>0</v>
      </c>
    </row>
    <row r="74" spans="1:303" ht="20.25" thickTop="1" thickBot="1" x14ac:dyDescent="0.3">
      <c r="A74" s="729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4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93">
        <f t="shared" si="1152"/>
        <v>0.33156498673740054</v>
      </c>
      <c r="JT74" s="23"/>
      <c r="JU74" s="525"/>
      <c r="JV74" s="530">
        <f t="shared" si="1085"/>
        <v>0.74890350877192979</v>
      </c>
      <c r="JW74" s="527">
        <f t="shared" si="1086"/>
        <v>0.72653594771241825</v>
      </c>
      <c r="JX74" s="532">
        <f t="shared" si="1087"/>
        <v>0.75491718426501031</v>
      </c>
      <c r="JY74" s="717"/>
      <c r="JZ74" s="720"/>
      <c r="KA74" s="723"/>
      <c r="KB74" s="654">
        <f t="shared" ref="KB74" si="1175">KB65+KB70</f>
        <v>67</v>
      </c>
      <c r="KC74" s="661">
        <f t="shared" ref="KC74" si="1176">KB74/$KB$10</f>
        <v>1.80349932705249E-2</v>
      </c>
      <c r="KD74" s="655">
        <f t="shared" ref="KD74" si="1177">KD65+KD70</f>
        <v>53</v>
      </c>
      <c r="KE74" s="661">
        <f t="shared" ref="KE74" si="1178">KD74/$KD$10</f>
        <v>1.3666838576585868E-2</v>
      </c>
      <c r="KF74" s="655">
        <f t="shared" ref="KF74" si="1179">KF65+KF70</f>
        <v>74</v>
      </c>
      <c r="KG74" s="639">
        <f t="shared" ref="KG74" si="1180">KF74/$KF$10</f>
        <v>1.8791264601320468E-2</v>
      </c>
      <c r="KH74" s="641" t="s">
        <v>181</v>
      </c>
      <c r="KI74" s="320">
        <f t="shared" si="1094"/>
        <v>0</v>
      </c>
      <c r="KJ74" s="577">
        <f t="shared" ref="KJ74" si="1181">KI74/KB72</f>
        <v>0</v>
      </c>
      <c r="KK74" s="320">
        <f t="shared" si="1096"/>
        <v>1</v>
      </c>
      <c r="KL74" s="565">
        <f t="shared" ref="KL74" si="1182">KK74/KD72</f>
        <v>2.6089225150013044E-4</v>
      </c>
      <c r="KM74" s="580">
        <f t="shared" ref="KM74" si="1183">KB72+KD72</f>
        <v>7493</v>
      </c>
      <c r="KN74" s="84">
        <f t="shared" si="1099"/>
        <v>1</v>
      </c>
      <c r="KO74" s="570">
        <f t="shared" si="1100"/>
        <v>1.3345789403443215E-4</v>
      </c>
      <c r="KP74" s="320">
        <f t="shared" si="1101"/>
        <v>0</v>
      </c>
      <c r="KQ74" s="565">
        <f t="shared" ref="KQ74" si="1184">KP74/KF72</f>
        <v>0</v>
      </c>
    </row>
    <row r="75" spans="1:303" ht="19.5" thickBot="1" x14ac:dyDescent="0.3">
      <c r="A75" s="729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9">
        <f t="shared" si="488"/>
        <v>5</v>
      </c>
      <c r="JI75" s="409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4">
        <f t="shared" si="143"/>
        <v>94.594773513397215</v>
      </c>
      <c r="JR75" s="54">
        <f t="shared" ref="JR75" si="1188">SUM(JR68:JR74)</f>
        <v>1217</v>
      </c>
      <c r="JS75" s="394">
        <f t="shared" si="1152"/>
        <v>0.42927689594356261</v>
      </c>
      <c r="JT75" s="63" t="e">
        <f t="shared" ref="JT75:JU75" si="1189">JT73/JT72*100-100</f>
        <v>#DIV/0!</v>
      </c>
      <c r="JU75" s="334" t="e">
        <f t="shared" si="1189"/>
        <v>#DIV/0!</v>
      </c>
      <c r="JV75" s="536">
        <f t="shared" ref="JV75" si="1190">SUM(G75,I75,S75,U75,AE75,AG75,AQ75,AS75,BC75,BE75,BO75,BQ75,CA75,CC75)/7/SUM(E74,Q74,AC74,AO74,BA74,BM74,BY74)</f>
        <v>0.76327537593984962</v>
      </c>
      <c r="JW75" s="537">
        <f t="shared" ref="JW75" si="1191">SUM(CM75,CO75,CY75,DA75,DK75,DM75,DW75,DY75,EI75,EK75,EU75,EW75,FG75,FI75)/7/SUM(CK74,CW74,DI74,DU74,EG74,ES74,FE74)</f>
        <v>0.76141923436041081</v>
      </c>
      <c r="JX75" s="538">
        <f t="shared" ref="JX75" si="1192">SUM(FS75,FU75,GE75,GG75,GQ75,GS75,HC75,HE75,HO75,HQ75,IA75,IC75,IM75,IO75,)/7/SUM(FQ74,GC74,GO74,HA74,HM74,HY74,IK74)</f>
        <v>0.75957556935817805</v>
      </c>
      <c r="JY75" s="718"/>
      <c r="JZ75" s="721"/>
      <c r="KA75" s="724"/>
      <c r="KB75" s="660"/>
      <c r="KC75" s="662"/>
      <c r="KD75" s="663"/>
      <c r="KE75" s="662"/>
      <c r="KF75" s="663"/>
      <c r="KG75" s="640"/>
      <c r="KH75" s="642"/>
      <c r="KI75" s="559">
        <f t="shared" ref="KI75" si="1193">SUM(KI68:KI74)</f>
        <v>10</v>
      </c>
      <c r="KJ75" s="578">
        <f t="shared" ref="KJ75" si="1194">KI75/KB72</f>
        <v>2.7322404371584699E-3</v>
      </c>
      <c r="KK75" s="559">
        <f t="shared" ref="KK75" si="1195">SUM(KK68:KK74)</f>
        <v>8</v>
      </c>
      <c r="KL75" s="572">
        <f t="shared" ref="KL75" si="1196">KK75/KD72</f>
        <v>2.0871380120010435E-3</v>
      </c>
      <c r="KM75" s="584">
        <f t="shared" ref="KM75" si="1197">KB72+KD72</f>
        <v>7493</v>
      </c>
      <c r="KN75" s="567">
        <f t="shared" si="1099"/>
        <v>18</v>
      </c>
      <c r="KO75" s="585">
        <f t="shared" si="1100"/>
        <v>2.4022420926197783E-3</v>
      </c>
      <c r="KP75" s="559">
        <f t="shared" ref="KP75" si="1198">SUM(KP68:KP74)</f>
        <v>5</v>
      </c>
      <c r="KQ75" s="572">
        <f t="shared" ref="KQ75" si="1199">KP75/KF72</f>
        <v>1.2923235978288964E-3</v>
      </c>
    </row>
    <row r="76" spans="1:303" ht="21.7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13">
        <f t="shared" ref="JH76" si="1201">JH75/JJ65</f>
        <v>5.0968399592252805E-3</v>
      </c>
      <c r="JI76" s="3"/>
      <c r="JJ76" s="4"/>
      <c r="JK76" s="4"/>
      <c r="JL76" s="405"/>
      <c r="JM76" s="4"/>
      <c r="JN76" s="4"/>
      <c r="JO76" s="4"/>
      <c r="JP76" s="406"/>
      <c r="JQ76" s="4"/>
      <c r="JR76" s="4"/>
      <c r="JS76" s="407"/>
      <c r="JT76" s="4"/>
      <c r="JU76" s="526"/>
      <c r="JV76" s="704"/>
      <c r="JW76" s="705"/>
      <c r="JX76" s="706"/>
      <c r="JY76" s="627"/>
      <c r="JZ76" s="628"/>
      <c r="KA76" s="629"/>
      <c r="KB76" s="643"/>
      <c r="KC76" s="644"/>
      <c r="KD76" s="644"/>
      <c r="KE76" s="644"/>
      <c r="KF76" s="644"/>
      <c r="KG76" s="644"/>
      <c r="KH76" s="645"/>
      <c r="KI76" s="557"/>
      <c r="KJ76" s="561"/>
      <c r="KK76" s="557"/>
      <c r="KL76" s="558"/>
      <c r="KM76" s="609"/>
      <c r="KN76" s="733"/>
      <c r="KO76" s="610"/>
      <c r="KP76" s="557"/>
      <c r="KQ76" s="558"/>
    </row>
    <row r="77" spans="1:303" x14ac:dyDescent="0.25">
      <c r="A77" s="728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403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90">
        <f t="shared" ref="JS77" si="1250">JR77/JM77</f>
        <v>0.37795275590551181</v>
      </c>
      <c r="JT77" s="48"/>
      <c r="JU77" s="300"/>
      <c r="JV77" s="528">
        <f t="shared" ref="JV77:JV83" si="1251">SUM(G77,I77,S77,U77,AE77,AG77,AQ77,AS77,BC77,BE77,BO77,BQ77,CA77,CC77)/SUM(E77,Q77,AC77,AO77,BA77,BM77,BY77)</f>
        <v>0.77789964354263774</v>
      </c>
      <c r="JW77" s="529">
        <f t="shared" ref="JW77:JW83" si="1252">SUM(CM77,CO77,CY77,DA77,DK77,DM77,DW77,DY77,EI77,EK77,EU77,EW77,FG77,FI77)/SUM(CK77,CW77,DI77,DU77,EG77,ES77,FE77)</f>
        <v>0.74849673202614375</v>
      </c>
      <c r="JX77" s="531">
        <f t="shared" ref="JX77:JX83" si="1253">SUM(FS77,FU77,GE77,GG77,GQ77,GS77,HC77,HE77,HO77,HQ77,IA77,IC77,IM77,IO77,)/SUM(FQ77,GC77,GO77,HA77,HM77,HY77,IK77)</f>
        <v>0.76216356107660455</v>
      </c>
      <c r="JY77" s="716">
        <f t="shared" ref="JY77" si="1254">SUM(I84,U84,AG84,AS84,BE84,BQ84,CC84)/SUM(G84,I84,S84,U84,AE84,AG84,AQ84,AS84,BC84,BE84,BO84,BQ84,CA84,CC84)</f>
        <v>5.4558846740674488E-2</v>
      </c>
      <c r="JZ77" s="719">
        <f t="shared" ref="JZ77" si="1255">SUM(CO84,DA84,DM84,DY84,EK84,EW84,FI84)/SUM(CM84,CO84,CY84,DA84,DK84,DM84,DW84,DY84,EI84,EK84,EU84,EW84,FG84,FI84)</f>
        <v>5.3091397849462367E-2</v>
      </c>
      <c r="KA77" s="722">
        <f t="shared" ref="KA77" si="1256">SUM(,FU84,GG84,GS84,HE84,HQ84,IC84,IO84)/SUM(FU84,FS84,GG84,GE84,GS84,GQ84,HE84,HC84,HQ84,HO84,IC84,IA84,IO84,IM84)</f>
        <v>4.285153951755246E-2</v>
      </c>
      <c r="KB77" s="646">
        <f t="shared" ref="KB77" si="1257">KB79/KB81</f>
        <v>3.8377192982456138E-3</v>
      </c>
      <c r="KC77" s="647"/>
      <c r="KD77" s="647">
        <f t="shared" ref="KD77" si="1258">KD79/KD81</f>
        <v>1.0457516339869282E-3</v>
      </c>
      <c r="KE77" s="647"/>
      <c r="KF77" s="647">
        <f t="shared" ref="KF77" si="1259">KF79/KF81</f>
        <v>1.8115942028985507E-3</v>
      </c>
      <c r="KG77" s="650"/>
      <c r="KH77" s="652" t="s">
        <v>73</v>
      </c>
      <c r="KI77" s="560">
        <f t="shared" ref="KI77:KI83" si="1260">C77+AA77+AM77+AY77+BK77+BW77</f>
        <v>0</v>
      </c>
      <c r="KJ77" s="573">
        <f t="shared" ref="KJ77" si="1261">KI77/KB81</f>
        <v>0</v>
      </c>
      <c r="KK77" s="560">
        <f t="shared" ref="KK77:KK83" si="1262">CI77+CU77+DG77+EE77+EQ77+FC77+DS77</f>
        <v>0</v>
      </c>
      <c r="KL77" s="569">
        <f t="shared" ref="KL77" si="1263">KK77/KD81</f>
        <v>0</v>
      </c>
      <c r="KM77" s="562">
        <f t="shared" ref="KM77" si="1264">KB81+KD81</f>
        <v>7473</v>
      </c>
      <c r="KN77" s="322">
        <f t="shared" ref="KN77:KN84" si="1265">KI77+KK77</f>
        <v>0</v>
      </c>
      <c r="KO77" s="564">
        <f t="shared" ref="KO77:KO84" si="1266">KN77/KM77</f>
        <v>0</v>
      </c>
      <c r="KP77" s="560">
        <f t="shared" ref="KP77:KP83" si="1267">FO77+GA77+GM77+GY77+HK77+HW77+II77</f>
        <v>0</v>
      </c>
      <c r="KQ77" s="569">
        <f t="shared" ref="KQ77" si="1268">KP77/KF81</f>
        <v>0</v>
      </c>
    </row>
    <row r="78" spans="1:303" ht="19.5" thickBot="1" x14ac:dyDescent="0.3">
      <c r="A78" s="729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4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93">
        <f t="shared" si="1152"/>
        <v>0.36897274633123689</v>
      </c>
      <c r="JT78" s="15"/>
      <c r="JU78" s="301"/>
      <c r="JV78" s="530">
        <f t="shared" si="1251"/>
        <v>0.75727622185612298</v>
      </c>
      <c r="JW78" s="527">
        <f t="shared" si="1252"/>
        <v>0.72463389121338917</v>
      </c>
      <c r="JX78" s="532">
        <f t="shared" si="1253"/>
        <v>0.74624546866908337</v>
      </c>
      <c r="JY78" s="717"/>
      <c r="JZ78" s="720"/>
      <c r="KA78" s="723"/>
      <c r="KB78" s="648"/>
      <c r="KC78" s="649"/>
      <c r="KD78" s="649"/>
      <c r="KE78" s="649"/>
      <c r="KF78" s="649"/>
      <c r="KG78" s="651"/>
      <c r="KH78" s="653"/>
      <c r="KI78" s="76">
        <f t="shared" si="1260"/>
        <v>3</v>
      </c>
      <c r="KJ78" s="576">
        <f t="shared" ref="KJ78" si="1299">KI78/KB81</f>
        <v>8.2236842105263153E-4</v>
      </c>
      <c r="KK78" s="76">
        <f t="shared" si="1262"/>
        <v>1</v>
      </c>
      <c r="KL78" s="570">
        <f t="shared" ref="KL78" si="1300">KK78/KD81</f>
        <v>2.6143790849673205E-4</v>
      </c>
      <c r="KM78" s="580">
        <f t="shared" ref="KM78" si="1301">KB81+KD81</f>
        <v>7473</v>
      </c>
      <c r="KN78" s="84">
        <f t="shared" si="1265"/>
        <v>4</v>
      </c>
      <c r="KO78" s="570">
        <f t="shared" si="1266"/>
        <v>5.3526027030643649E-4</v>
      </c>
      <c r="KP78" s="76">
        <f t="shared" si="1267"/>
        <v>2</v>
      </c>
      <c r="KQ78" s="570">
        <f t="shared" ref="KQ78" si="1302">KP78/KF81</f>
        <v>5.1759834368530024E-4</v>
      </c>
    </row>
    <row r="79" spans="1:303" ht="19.5" thickTop="1" x14ac:dyDescent="0.25">
      <c r="A79" s="729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4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93">
        <f t="shared" si="1152"/>
        <v>0.43779904306220097</v>
      </c>
      <c r="JT79" s="15"/>
      <c r="JU79" s="301"/>
      <c r="JV79" s="530">
        <f t="shared" si="1251"/>
        <v>0.74080175727622188</v>
      </c>
      <c r="JW79" s="527">
        <f t="shared" si="1252"/>
        <v>0.71854564478158511</v>
      </c>
      <c r="JX79" s="532">
        <f t="shared" si="1253"/>
        <v>0.77239772138788187</v>
      </c>
      <c r="JY79" s="717"/>
      <c r="JZ79" s="720"/>
      <c r="KA79" s="723"/>
      <c r="KB79" s="654">
        <f t="shared" ref="KB79" si="1303">SUM(C84,O84,AA84,AM84,AY84,BK84,BW84)</f>
        <v>14</v>
      </c>
      <c r="KC79" s="655"/>
      <c r="KD79" s="655">
        <f t="shared" ref="KD79" si="1304">SUM(CI84,CU84,DG84,DS84,EE84,EQ84,FC84)</f>
        <v>4</v>
      </c>
      <c r="KE79" s="655"/>
      <c r="KF79" s="655">
        <f t="shared" ref="KF79" si="1305">SUM(FO84,GA84,GM84,GY84,HK84,HW84,II84)</f>
        <v>7</v>
      </c>
      <c r="KG79" s="658"/>
      <c r="KH79" s="641" t="s">
        <v>72</v>
      </c>
      <c r="KI79" s="76">
        <f t="shared" si="1260"/>
        <v>0</v>
      </c>
      <c r="KJ79" s="576">
        <f t="shared" ref="KJ79" si="1306">KI79/KB81</f>
        <v>0</v>
      </c>
      <c r="KK79" s="76">
        <f t="shared" si="1262"/>
        <v>1</v>
      </c>
      <c r="KL79" s="570">
        <f t="shared" ref="KL79" si="1307">KK79/KD81</f>
        <v>2.6143790849673205E-4</v>
      </c>
      <c r="KM79" s="580">
        <f t="shared" ref="KM79" si="1308">KB81+KD81</f>
        <v>7473</v>
      </c>
      <c r="KN79" s="84">
        <f t="shared" si="1265"/>
        <v>1</v>
      </c>
      <c r="KO79" s="570">
        <f t="shared" si="1266"/>
        <v>1.3381506757660912E-4</v>
      </c>
      <c r="KP79" s="76">
        <f t="shared" si="1267"/>
        <v>0</v>
      </c>
      <c r="KQ79" s="570">
        <f t="shared" ref="KQ79" si="1309">KP79/KF81</f>
        <v>0</v>
      </c>
    </row>
    <row r="80" spans="1:303" ht="19.5" thickBot="1" x14ac:dyDescent="0.3">
      <c r="A80" s="729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4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93">
        <f t="shared" si="1152"/>
        <v>0.31990521327014215</v>
      </c>
      <c r="JT80" s="18"/>
      <c r="JU80" s="21"/>
      <c r="JV80" s="530">
        <f t="shared" si="1251"/>
        <v>0.71758241758241759</v>
      </c>
      <c r="JW80" s="527">
        <f t="shared" si="1252"/>
        <v>0.7237771383730055</v>
      </c>
      <c r="JX80" s="532">
        <f t="shared" si="1253"/>
        <v>0.74436674436674433</v>
      </c>
      <c r="JY80" s="717"/>
      <c r="JZ80" s="720"/>
      <c r="KA80" s="723"/>
      <c r="KB80" s="656"/>
      <c r="KC80" s="657"/>
      <c r="KD80" s="657"/>
      <c r="KE80" s="657"/>
      <c r="KF80" s="657"/>
      <c r="KG80" s="659"/>
      <c r="KH80" s="653"/>
      <c r="KI80" s="76">
        <f t="shared" si="1260"/>
        <v>2</v>
      </c>
      <c r="KJ80" s="576">
        <f t="shared" ref="KJ80" si="1310">KI80/KB81</f>
        <v>5.4824561403508769E-4</v>
      </c>
      <c r="KK80" s="76">
        <f t="shared" si="1262"/>
        <v>0</v>
      </c>
      <c r="KL80" s="570">
        <f t="shared" ref="KL80" si="1311">KK80/KD81</f>
        <v>0</v>
      </c>
      <c r="KM80" s="580">
        <f t="shared" ref="KM80" si="1312">KB81+KD81</f>
        <v>7473</v>
      </c>
      <c r="KN80" s="84">
        <f t="shared" si="1265"/>
        <v>2</v>
      </c>
      <c r="KO80" s="570">
        <f t="shared" si="1266"/>
        <v>2.6763013515321824E-4</v>
      </c>
      <c r="KP80" s="76">
        <f t="shared" si="1267"/>
        <v>1</v>
      </c>
      <c r="KQ80" s="570">
        <f t="shared" ref="KQ80" si="1313">KP80/KF81</f>
        <v>2.5879917184265012E-4</v>
      </c>
    </row>
    <row r="81" spans="1:303" ht="19.5" thickTop="1" x14ac:dyDescent="0.25">
      <c r="A81" s="729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4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93">
        <f t="shared" si="1152"/>
        <v>0.2816593886462882</v>
      </c>
      <c r="JT81" s="23"/>
      <c r="JU81" s="525"/>
      <c r="JV81" s="530">
        <f t="shared" si="1251"/>
        <v>0.71613080516625449</v>
      </c>
      <c r="JW81" s="527">
        <f t="shared" si="1252"/>
        <v>0.70609788013608998</v>
      </c>
      <c r="JX81" s="532">
        <f t="shared" si="1253"/>
        <v>0.72680145152928977</v>
      </c>
      <c r="JY81" s="717"/>
      <c r="JZ81" s="720"/>
      <c r="KA81" s="723"/>
      <c r="KB81" s="654">
        <f t="shared" ref="KB81" si="1314">SUM(E74,Q74,AC74,AO74,BA74,BM74,BY74)</f>
        <v>3648</v>
      </c>
      <c r="KC81" s="655"/>
      <c r="KD81" s="655">
        <f t="shared" ref="KD81" si="1315">SUM(CK74,CW74,DI74,DU74,EG74,ES74,FE74)</f>
        <v>3825</v>
      </c>
      <c r="KE81" s="655"/>
      <c r="KF81" s="655">
        <f t="shared" ref="KF81" si="1316">SUM(FQ74,GC74,GO74,HA74,HM74,HY74,IK74)</f>
        <v>3864</v>
      </c>
      <c r="KG81" s="658"/>
      <c r="KH81" s="641" t="s">
        <v>70</v>
      </c>
      <c r="KI81" s="76">
        <f t="shared" si="1260"/>
        <v>1</v>
      </c>
      <c r="KJ81" s="576">
        <f t="shared" ref="KJ81" si="1317">KI81/KB81</f>
        <v>2.7412280701754384E-4</v>
      </c>
      <c r="KK81" s="76">
        <f t="shared" si="1262"/>
        <v>2</v>
      </c>
      <c r="KL81" s="570">
        <f t="shared" ref="KL81" si="1318">KK81/KD81</f>
        <v>5.228758169934641E-4</v>
      </c>
      <c r="KM81" s="580">
        <f t="shared" ref="KM81" si="1319">KB81+KD81</f>
        <v>7473</v>
      </c>
      <c r="KN81" s="84">
        <f t="shared" si="1265"/>
        <v>3</v>
      </c>
      <c r="KO81" s="570">
        <f t="shared" si="1266"/>
        <v>4.0144520272982739E-4</v>
      </c>
      <c r="KP81" s="76">
        <f t="shared" si="1267"/>
        <v>3</v>
      </c>
      <c r="KQ81" s="570">
        <f t="shared" ref="KQ81" si="1320">KP81/KF81</f>
        <v>7.7639751552795026E-4</v>
      </c>
    </row>
    <row r="82" spans="1:303" ht="19.5" thickBot="1" x14ac:dyDescent="0.3">
      <c r="A82" s="729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4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93">
        <f t="shared" si="1152"/>
        <v>0.22135416666666666</v>
      </c>
      <c r="JT82" s="23"/>
      <c r="JU82" s="525"/>
      <c r="JV82" s="530">
        <f t="shared" si="1251"/>
        <v>0.74051676745464545</v>
      </c>
      <c r="JW82" s="527">
        <f t="shared" si="1252"/>
        <v>0.74116723370845328</v>
      </c>
      <c r="JX82" s="532">
        <f t="shared" si="1253"/>
        <v>0.75758361420793363</v>
      </c>
      <c r="JY82" s="717"/>
      <c r="JZ82" s="720"/>
      <c r="KA82" s="723"/>
      <c r="KB82" s="656"/>
      <c r="KC82" s="657"/>
      <c r="KD82" s="657"/>
      <c r="KE82" s="657"/>
      <c r="KF82" s="657"/>
      <c r="KG82" s="659"/>
      <c r="KH82" s="653"/>
      <c r="KI82" s="76">
        <f t="shared" si="1260"/>
        <v>1</v>
      </c>
      <c r="KJ82" s="576">
        <f t="shared" ref="KJ82" si="1321">KI82/KB81</f>
        <v>2.7412280701754384E-4</v>
      </c>
      <c r="KK82" s="76">
        <f t="shared" si="1262"/>
        <v>0</v>
      </c>
      <c r="KL82" s="570">
        <f t="shared" ref="KL82" si="1322">KK82/KD81</f>
        <v>0</v>
      </c>
      <c r="KM82" s="580">
        <f t="shared" ref="KM82" si="1323">KB81+KD81</f>
        <v>7473</v>
      </c>
      <c r="KN82" s="84">
        <f t="shared" si="1265"/>
        <v>1</v>
      </c>
      <c r="KO82" s="570">
        <f t="shared" si="1266"/>
        <v>1.3381506757660912E-4</v>
      </c>
      <c r="KP82" s="76">
        <f t="shared" si="1267"/>
        <v>1</v>
      </c>
      <c r="KQ82" s="570">
        <f t="shared" ref="KQ82" si="1324">KP82/KF81</f>
        <v>2.5879917184265012E-4</v>
      </c>
    </row>
    <row r="83" spans="1:303" ht="20.25" thickTop="1" thickBot="1" x14ac:dyDescent="0.3">
      <c r="A83" s="729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4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93">
        <f t="shared" si="1152"/>
        <v>0.3592964824120603</v>
      </c>
      <c r="JT83" s="23"/>
      <c r="JU83" s="525"/>
      <c r="JV83" s="530">
        <f t="shared" si="1251"/>
        <v>0.77105118326912492</v>
      </c>
      <c r="JW83" s="527">
        <f t="shared" si="1252"/>
        <v>0.69772310913373459</v>
      </c>
      <c r="JX83" s="532">
        <f t="shared" si="1253"/>
        <v>0.77417682136375421</v>
      </c>
      <c r="JY83" s="717"/>
      <c r="JZ83" s="720"/>
      <c r="KA83" s="723"/>
      <c r="KB83" s="654">
        <f t="shared" ref="KB83" si="1325">KB74+KB79</f>
        <v>81</v>
      </c>
      <c r="KC83" s="661">
        <f t="shared" ref="KC83" si="1326">KB83/$KB$10</f>
        <v>2.180349932705249E-2</v>
      </c>
      <c r="KD83" s="655">
        <f t="shared" ref="KD83" si="1327">KD74+KD79</f>
        <v>57</v>
      </c>
      <c r="KE83" s="661">
        <f t="shared" ref="KE83" si="1328">KD83/$KD$10</f>
        <v>1.4698298091799896E-2</v>
      </c>
      <c r="KF83" s="655">
        <f t="shared" ref="KF83" si="1329">KF74+KF79</f>
        <v>81</v>
      </c>
      <c r="KG83" s="639">
        <f t="shared" ref="KG83" si="1330">KF83/$KF$10</f>
        <v>2.0568816658202132E-2</v>
      </c>
      <c r="KH83" s="641" t="s">
        <v>181</v>
      </c>
      <c r="KI83" s="320">
        <f t="shared" si="1260"/>
        <v>4</v>
      </c>
      <c r="KJ83" s="577">
        <f t="shared" ref="KJ83" si="1331">KI83/KB81</f>
        <v>1.0964912280701754E-3</v>
      </c>
      <c r="KK83" s="320">
        <f t="shared" si="1262"/>
        <v>0</v>
      </c>
      <c r="KL83" s="565">
        <f t="shared" ref="KL83" si="1332">KK83/KD81</f>
        <v>0</v>
      </c>
      <c r="KM83" s="580">
        <f t="shared" ref="KM83" si="1333">KB81+KD81</f>
        <v>7473</v>
      </c>
      <c r="KN83" s="84">
        <f t="shared" si="1265"/>
        <v>4</v>
      </c>
      <c r="KO83" s="570">
        <f t="shared" si="1266"/>
        <v>5.3526027030643649E-4</v>
      </c>
      <c r="KP83" s="320">
        <f t="shared" si="1267"/>
        <v>0</v>
      </c>
      <c r="KQ83" s="565">
        <f t="shared" ref="KQ83" si="1334">KP83/KF81</f>
        <v>0</v>
      </c>
    </row>
    <row r="84" spans="1:303" ht="19.5" thickBot="1" x14ac:dyDescent="0.3">
      <c r="A84" s="729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9">
        <f t="shared" si="488"/>
        <v>5</v>
      </c>
      <c r="JI84" s="409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4">
        <f t="shared" si="1298"/>
        <v>93.703508264251795</v>
      </c>
      <c r="JR84" s="54">
        <f t="shared" ref="JR84" si="1338">SUM(JR77:JR83)</f>
        <v>995</v>
      </c>
      <c r="JS84" s="394">
        <f t="shared" si="1152"/>
        <v>0.33866575901974133</v>
      </c>
      <c r="JT84" s="63" t="e">
        <f t="shared" ref="JT84:JU84" si="1339">JT82/JT81*100-100</f>
        <v>#DIV/0!</v>
      </c>
      <c r="JU84" s="334" t="e">
        <f t="shared" si="1339"/>
        <v>#DIV/0!</v>
      </c>
      <c r="JV84" s="536">
        <f t="shared" ref="JV84" si="1340">SUM(G84,I84,S84,U84,AE84,AG84,AQ84,AS84,BC84,BE84,BO84,BQ84,CA84,CC84)/7/SUM(E83,Q83,AC83,AO83,BA83,BM83,BY83)</f>
        <v>0.74718924443745571</v>
      </c>
      <c r="JW84" s="537">
        <f t="shared" ref="JW84" si="1341">SUM(CM84,CO84,CY84,DA84,DK84,DM84,DW84,DY84,EI84,EK84,EU84,EW84,FG84,FI84)/7/SUM(CK83,CW83,DI83,DU83,EG83,ES83,FE83)</f>
        <v>0.72322129584626316</v>
      </c>
      <c r="JX84" s="538">
        <f t="shared" ref="JX84" si="1342">SUM(FS84,FU84,GE84,GG84,GQ84,GS84,HC84,HE84,HO84,HQ84,IA84,IC84,IM84,IO84,)/7/SUM(FQ83,GC83,GO83,HA83,HM83,HY83,IK83)</f>
        <v>0.75543538649579611</v>
      </c>
      <c r="JY84" s="718"/>
      <c r="JZ84" s="721"/>
      <c r="KA84" s="724"/>
      <c r="KB84" s="660"/>
      <c r="KC84" s="662"/>
      <c r="KD84" s="663"/>
      <c r="KE84" s="662"/>
      <c r="KF84" s="663"/>
      <c r="KG84" s="640"/>
      <c r="KH84" s="642"/>
      <c r="KI84" s="559">
        <f t="shared" ref="KI84" si="1343">SUM(KI77:KI83)</f>
        <v>11</v>
      </c>
      <c r="KJ84" s="578">
        <f t="shared" ref="KJ84" si="1344">KI84/KB81</f>
        <v>3.0153508771929823E-3</v>
      </c>
      <c r="KK84" s="559">
        <f t="shared" ref="KK84" si="1345">SUM(KK77:KK83)</f>
        <v>4</v>
      </c>
      <c r="KL84" s="572">
        <f t="shared" ref="KL84" si="1346">KK84/KD81</f>
        <v>1.0457516339869282E-3</v>
      </c>
      <c r="KM84" s="584">
        <f t="shared" ref="KM84" si="1347">KB81+KD81</f>
        <v>7473</v>
      </c>
      <c r="KN84" s="567">
        <f t="shared" si="1265"/>
        <v>15</v>
      </c>
      <c r="KO84" s="585">
        <f t="shared" si="1266"/>
        <v>2.0072260136491369E-3</v>
      </c>
      <c r="KP84" s="559">
        <f t="shared" ref="KP84" si="1348">SUM(KP77:KP83)</f>
        <v>7</v>
      </c>
      <c r="KQ84" s="572">
        <f t="shared" ref="KQ84" si="1349">KP84/KF81</f>
        <v>1.8115942028985507E-3</v>
      </c>
    </row>
    <row r="85" spans="1:303" ht="21.7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13">
        <f t="shared" ref="JH85" si="1351">JH84/JJ74</f>
        <v>5.1229508196721308E-3</v>
      </c>
      <c r="JI85" s="3"/>
      <c r="JJ85" s="4"/>
      <c r="JK85" s="4"/>
      <c r="JL85" s="405"/>
      <c r="JM85" s="4"/>
      <c r="JN85" s="4"/>
      <c r="JO85" s="4"/>
      <c r="JP85" s="406"/>
      <c r="JQ85" s="4"/>
      <c r="JR85" s="4"/>
      <c r="JS85" s="407"/>
      <c r="JT85" s="4"/>
      <c r="JU85" s="526"/>
      <c r="JV85" s="704"/>
      <c r="JW85" s="705"/>
      <c r="JX85" s="706"/>
      <c r="JY85" s="627"/>
      <c r="JZ85" s="628"/>
      <c r="KA85" s="629"/>
      <c r="KB85" s="643"/>
      <c r="KC85" s="644"/>
      <c r="KD85" s="644"/>
      <c r="KE85" s="644"/>
      <c r="KF85" s="644"/>
      <c r="KG85" s="644"/>
      <c r="KH85" s="645"/>
      <c r="KI85" s="557"/>
      <c r="KJ85" s="561"/>
      <c r="KK85" s="557"/>
      <c r="KL85" s="558"/>
      <c r="KM85" s="609"/>
      <c r="KN85" s="733"/>
      <c r="KO85" s="610"/>
      <c r="KP85" s="557"/>
      <c r="KQ85" s="558"/>
    </row>
    <row r="86" spans="1:303" x14ac:dyDescent="0.25">
      <c r="A86" s="728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403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90">
        <f t="shared" ref="JS86" si="1401">JR86/JM86</f>
        <v>0.5</v>
      </c>
      <c r="JT86" s="48"/>
      <c r="JU86" s="300"/>
      <c r="JV86" s="528">
        <f t="shared" ref="JV86:JV92" si="1402">SUM(G86,I86,S86,U86,AE86,AG86,AQ86,AS86,BC86,BE86,BO86,BQ86,CA86,CC86)/SUM(E86,Q86,AC86,AO86,BA86,BM86,BY86)</f>
        <v>0.74408365437534396</v>
      </c>
      <c r="JW86" s="529">
        <f t="shared" ref="JW86:JW92" si="1403">SUM(CM86,CO86,CY86,DA86,DK86,DM86,DW86,DY86,EI86,EK86,EU86,EW86,FG86,FI86)/SUM(CK86,CW86,DI86,DU86,EG86,ES86,FE86)</f>
        <v>0.74836344592825343</v>
      </c>
      <c r="JX86" s="531">
        <f t="shared" ref="JX86:JX92" si="1404">SUM(FS86,FU86,GE86,GG86,GQ86,GS86,HC86,HE86,HO86,HQ86,IA86,IC86,IM86,IO86,)/SUM(FQ86,GC86,GO86,HA86,HM86,HY86,IK86)</f>
        <v>0.76795436868032152</v>
      </c>
      <c r="JY86" s="716">
        <f t="shared" ref="JY86" si="1405">SUM(I93,U93,AG93,AS93,BE93,BQ93,CC93)/SUM(G93,I93,S93,U93,AE93,AG93,AQ93,AS93,BC93,BE93,BO93,BQ93,CA93,CC93)</f>
        <v>4.5459334176148336E-2</v>
      </c>
      <c r="JZ86" s="719">
        <f t="shared" ref="JZ86" si="1406">SUM(CO93,DA93,DM93,DY93,EK93,EW93,FI93)/SUM(CM93,CO93,CY93,DA93,DK93,DM93,DW93,DY93,EI93,EK93,EU93,EW93,FG93,FI93)</f>
        <v>2.9081097286763603E-2</v>
      </c>
      <c r="KA86" s="722">
        <f t="shared" ref="KA86" si="1407">SUM(,FU93,GG93,GS93,HE93,HQ93,IC93,IO93)/SUM(FU93,FS93,GG93,GE93,GS93,GQ93,HE93,HC93,HQ93,HO93,IC93,IA93,IO93,IM93)</f>
        <v>2.9625298445646348E-2</v>
      </c>
      <c r="KB86" s="646">
        <f t="shared" ref="KB86" si="1408">KB88/KB90</f>
        <v>2.7517886626307101E-3</v>
      </c>
      <c r="KC86" s="647"/>
      <c r="KD86" s="647">
        <f t="shared" ref="KD86" si="1409">KD88/KD90</f>
        <v>2.0936927505888509E-3</v>
      </c>
      <c r="KE86" s="647"/>
      <c r="KF86" s="647">
        <f t="shared" ref="KF86" si="1410">KF88/KF90</f>
        <v>2.33341975628727E-3</v>
      </c>
      <c r="KG86" s="650"/>
      <c r="KH86" s="652" t="s">
        <v>73</v>
      </c>
      <c r="KI86" s="560">
        <f t="shared" ref="KI86:KI92" si="1411">C86+AA86+AM86+AY86+BK86+BW86</f>
        <v>0</v>
      </c>
      <c r="KJ86" s="573">
        <f t="shared" ref="KJ86" si="1412">KI86/KB90</f>
        <v>0</v>
      </c>
      <c r="KK86" s="560">
        <f t="shared" ref="KK86:KK92" si="1413">CI86+CU86+DG86+EE86+EQ86+FC86+DS86</f>
        <v>2</v>
      </c>
      <c r="KL86" s="569">
        <f t="shared" ref="KL86" si="1414">KK86/KD90</f>
        <v>5.2342318764721273E-4</v>
      </c>
      <c r="KM86" s="562">
        <f t="shared" ref="KM86" si="1415">KB90+KD90</f>
        <v>7455</v>
      </c>
      <c r="KN86" s="322">
        <f t="shared" ref="KN86:KN93" si="1416">KI86+KK86</f>
        <v>2</v>
      </c>
      <c r="KO86" s="564">
        <f t="shared" ref="KO86:KO93" si="1417">KN86/KM86</f>
        <v>2.6827632461435278E-4</v>
      </c>
      <c r="KP86" s="560">
        <f t="shared" ref="KP86:KP92" si="1418">FO86+GA86+GM86+GY86+HK86+HW86+II86</f>
        <v>0</v>
      </c>
      <c r="KQ86" s="569">
        <f t="shared" ref="KQ86" si="1419">KP86/KF90</f>
        <v>0</v>
      </c>
    </row>
    <row r="87" spans="1:303" ht="19.5" thickBot="1" x14ac:dyDescent="0.3">
      <c r="A87" s="729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4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93">
        <f t="shared" si="1152"/>
        <v>0.47297297297297297</v>
      </c>
      <c r="JT87" s="15"/>
      <c r="JU87" s="301"/>
      <c r="JV87" s="530">
        <f t="shared" si="1402"/>
        <v>0.7375378683558248</v>
      </c>
      <c r="JW87" s="527">
        <f t="shared" si="1403"/>
        <v>0.75582918522399789</v>
      </c>
      <c r="JX87" s="532">
        <f t="shared" si="1404"/>
        <v>0.75927367055771722</v>
      </c>
      <c r="JY87" s="717"/>
      <c r="JZ87" s="720"/>
      <c r="KA87" s="723"/>
      <c r="KB87" s="648"/>
      <c r="KC87" s="649"/>
      <c r="KD87" s="649"/>
      <c r="KE87" s="649"/>
      <c r="KF87" s="649"/>
      <c r="KG87" s="651"/>
      <c r="KH87" s="653"/>
      <c r="KI87" s="76">
        <f t="shared" si="1411"/>
        <v>3</v>
      </c>
      <c r="KJ87" s="576">
        <f t="shared" ref="KJ87" si="1448">KI87/KB90</f>
        <v>8.2553659878921296E-4</v>
      </c>
      <c r="KK87" s="76">
        <f t="shared" si="1413"/>
        <v>2</v>
      </c>
      <c r="KL87" s="570">
        <f t="shared" ref="KL87" si="1449">KK87/KD90</f>
        <v>5.2342318764721273E-4</v>
      </c>
      <c r="KM87" s="580">
        <f t="shared" ref="KM87" si="1450">KB90+KD90</f>
        <v>7455</v>
      </c>
      <c r="KN87" s="84">
        <f t="shared" si="1416"/>
        <v>5</v>
      </c>
      <c r="KO87" s="570">
        <f t="shared" si="1417"/>
        <v>6.7069081153588194E-4</v>
      </c>
      <c r="KP87" s="76">
        <f t="shared" si="1418"/>
        <v>2</v>
      </c>
      <c r="KQ87" s="570">
        <f t="shared" ref="KQ87" si="1451">KP87/KF90</f>
        <v>5.1853772361939326E-4</v>
      </c>
    </row>
    <row r="88" spans="1:303" ht="19.5" thickTop="1" x14ac:dyDescent="0.25">
      <c r="A88" s="729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4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93">
        <f t="shared" si="1152"/>
        <v>0.34782608695652173</v>
      </c>
      <c r="JT88" s="15"/>
      <c r="JU88" s="301"/>
      <c r="JV88" s="530">
        <f t="shared" si="1402"/>
        <v>0.74139355549435415</v>
      </c>
      <c r="JW88" s="527">
        <f t="shared" si="1403"/>
        <v>0.73584905660377353</v>
      </c>
      <c r="JX88" s="532">
        <f t="shared" si="1404"/>
        <v>0.76855215360664242</v>
      </c>
      <c r="JY88" s="717"/>
      <c r="JZ88" s="720"/>
      <c r="KA88" s="723"/>
      <c r="KB88" s="654">
        <f t="shared" ref="KB88" si="1452">SUM(C93,O93,AA93,AM93,AY93,BK93,BW93)</f>
        <v>10</v>
      </c>
      <c r="KC88" s="655"/>
      <c r="KD88" s="655">
        <f t="shared" ref="KD88" si="1453">SUM(CI93,CU93,DG93,DS93,EE93,EQ93,FC93)</f>
        <v>8</v>
      </c>
      <c r="KE88" s="655"/>
      <c r="KF88" s="655">
        <f t="shared" ref="KF88" si="1454">SUM(FO93,GA93,GM93,GY93,HK93,HW93,II93)</f>
        <v>9</v>
      </c>
      <c r="KG88" s="658"/>
      <c r="KH88" s="641" t="s">
        <v>72</v>
      </c>
      <c r="KI88" s="76">
        <f t="shared" si="1411"/>
        <v>0</v>
      </c>
      <c r="KJ88" s="576">
        <f t="shared" ref="KJ88" si="1455">KI88/KB90</f>
        <v>0</v>
      </c>
      <c r="KK88" s="76">
        <f t="shared" si="1413"/>
        <v>1</v>
      </c>
      <c r="KL88" s="570">
        <f t="shared" ref="KL88" si="1456">KK88/KD90</f>
        <v>2.6171159382360636E-4</v>
      </c>
      <c r="KM88" s="580">
        <f t="shared" ref="KM88" si="1457">KB90+KD90</f>
        <v>7455</v>
      </c>
      <c r="KN88" s="84">
        <f t="shared" si="1416"/>
        <v>1</v>
      </c>
      <c r="KO88" s="570">
        <f t="shared" si="1417"/>
        <v>1.3413816230717639E-4</v>
      </c>
      <c r="KP88" s="76">
        <f t="shared" si="1418"/>
        <v>1</v>
      </c>
      <c r="KQ88" s="570">
        <f t="shared" ref="KQ88" si="1458">KP88/KF90</f>
        <v>2.5926886180969663E-4</v>
      </c>
    </row>
    <row r="89" spans="1:303" ht="19.5" thickBot="1" x14ac:dyDescent="0.3">
      <c r="A89" s="729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4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93">
        <f t="shared" si="1152"/>
        <v>0.41503267973856212</v>
      </c>
      <c r="JT89" s="18"/>
      <c r="JU89" s="21"/>
      <c r="JV89" s="530">
        <f t="shared" si="1402"/>
        <v>0.75599008537592949</v>
      </c>
      <c r="JW89" s="527">
        <f t="shared" si="1403"/>
        <v>0.76094364351245081</v>
      </c>
      <c r="JX89" s="532">
        <f t="shared" si="1404"/>
        <v>0.78120944718401242</v>
      </c>
      <c r="JY89" s="717"/>
      <c r="JZ89" s="720"/>
      <c r="KA89" s="723"/>
      <c r="KB89" s="656"/>
      <c r="KC89" s="657"/>
      <c r="KD89" s="657"/>
      <c r="KE89" s="657"/>
      <c r="KF89" s="657"/>
      <c r="KG89" s="659"/>
      <c r="KH89" s="653"/>
      <c r="KI89" s="76">
        <f t="shared" si="1411"/>
        <v>0</v>
      </c>
      <c r="KJ89" s="576">
        <f t="shared" ref="KJ89" si="1459">KI89/KB90</f>
        <v>0</v>
      </c>
      <c r="KK89" s="76">
        <f t="shared" si="1413"/>
        <v>1</v>
      </c>
      <c r="KL89" s="570">
        <f t="shared" ref="KL89" si="1460">KK89/KD90</f>
        <v>2.6171159382360636E-4</v>
      </c>
      <c r="KM89" s="580">
        <f t="shared" ref="KM89" si="1461">KB90+KD90</f>
        <v>7455</v>
      </c>
      <c r="KN89" s="84">
        <f t="shared" si="1416"/>
        <v>1</v>
      </c>
      <c r="KO89" s="570">
        <f t="shared" si="1417"/>
        <v>1.3413816230717639E-4</v>
      </c>
      <c r="KP89" s="76">
        <f t="shared" si="1418"/>
        <v>1</v>
      </c>
      <c r="KQ89" s="570">
        <f t="shared" ref="KQ89" si="1462">KP89/KF90</f>
        <v>2.5926886180969663E-4</v>
      </c>
    </row>
    <row r="90" spans="1:303" ht="19.5" thickTop="1" x14ac:dyDescent="0.25">
      <c r="A90" s="729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4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93">
        <f t="shared" si="1152"/>
        <v>0.35534591194968551</v>
      </c>
      <c r="JT90" s="23"/>
      <c r="JU90" s="525"/>
      <c r="JV90" s="530">
        <f t="shared" si="1402"/>
        <v>0.75461814171491592</v>
      </c>
      <c r="JW90" s="527">
        <f t="shared" si="1403"/>
        <v>0.7496067121132669</v>
      </c>
      <c r="JX90" s="532">
        <f t="shared" si="1404"/>
        <v>0.76323987538940807</v>
      </c>
      <c r="JY90" s="717"/>
      <c r="JZ90" s="720"/>
      <c r="KA90" s="723"/>
      <c r="KB90" s="654">
        <f t="shared" ref="KB90" si="1463">SUM(E83,Q83,AC83,AO83,BA83,BM83,BY83)</f>
        <v>3634</v>
      </c>
      <c r="KC90" s="655"/>
      <c r="KD90" s="655">
        <f t="shared" ref="KD90" si="1464">SUM(CK83,CW83,DI83,DU83,EG83,ES83,FE83)</f>
        <v>3821</v>
      </c>
      <c r="KE90" s="655"/>
      <c r="KF90" s="655">
        <f t="shared" ref="KF90" si="1465">SUM(FQ83,GC83,GO83,HA83,HM83,HY83,IK83)</f>
        <v>3857</v>
      </c>
      <c r="KG90" s="658"/>
      <c r="KH90" s="641" t="s">
        <v>70</v>
      </c>
      <c r="KI90" s="76">
        <f t="shared" si="1411"/>
        <v>4</v>
      </c>
      <c r="KJ90" s="576">
        <f t="shared" ref="KJ90" si="1466">KI90/KB90</f>
        <v>1.1007154650522839E-3</v>
      </c>
      <c r="KK90" s="76">
        <f t="shared" si="1413"/>
        <v>1</v>
      </c>
      <c r="KL90" s="570">
        <f t="shared" ref="KL90" si="1467">KK90/KD90</f>
        <v>2.6171159382360636E-4</v>
      </c>
      <c r="KM90" s="580">
        <f t="shared" ref="KM90" si="1468">KB90+KD90</f>
        <v>7455</v>
      </c>
      <c r="KN90" s="84">
        <f t="shared" si="1416"/>
        <v>5</v>
      </c>
      <c r="KO90" s="570">
        <f t="shared" si="1417"/>
        <v>6.7069081153588194E-4</v>
      </c>
      <c r="KP90" s="76">
        <f t="shared" si="1418"/>
        <v>1</v>
      </c>
      <c r="KQ90" s="570">
        <f t="shared" ref="KQ90" si="1469">KP90/KF90</f>
        <v>2.5926886180969663E-4</v>
      </c>
    </row>
    <row r="91" spans="1:303" ht="19.5" thickBot="1" x14ac:dyDescent="0.3">
      <c r="A91" s="729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4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93">
        <f t="shared" si="1152"/>
        <v>0.43190661478599224</v>
      </c>
      <c r="JT91" s="23"/>
      <c r="JU91" s="525"/>
      <c r="JV91" s="530">
        <f t="shared" si="1402"/>
        <v>0.74351902923331492</v>
      </c>
      <c r="JW91" s="527">
        <f t="shared" si="1403"/>
        <v>0.74357629785002621</v>
      </c>
      <c r="JX91" s="532">
        <f t="shared" si="1404"/>
        <v>0.76857142857142857</v>
      </c>
      <c r="JY91" s="717"/>
      <c r="JZ91" s="720"/>
      <c r="KA91" s="723"/>
      <c r="KB91" s="656"/>
      <c r="KC91" s="657"/>
      <c r="KD91" s="657"/>
      <c r="KE91" s="657"/>
      <c r="KF91" s="657"/>
      <c r="KG91" s="659"/>
      <c r="KH91" s="653"/>
      <c r="KI91" s="76">
        <f t="shared" si="1411"/>
        <v>1</v>
      </c>
      <c r="KJ91" s="576">
        <f t="shared" ref="KJ91" si="1470">KI91/KB90</f>
        <v>2.7517886626307099E-4</v>
      </c>
      <c r="KK91" s="76">
        <f t="shared" si="1413"/>
        <v>0</v>
      </c>
      <c r="KL91" s="570">
        <f t="shared" ref="KL91" si="1471">KK91/KD90</f>
        <v>0</v>
      </c>
      <c r="KM91" s="580">
        <f t="shared" ref="KM91" si="1472">KB90+KD90</f>
        <v>7455</v>
      </c>
      <c r="KN91" s="84">
        <f t="shared" si="1416"/>
        <v>1</v>
      </c>
      <c r="KO91" s="570">
        <f t="shared" si="1417"/>
        <v>1.3413816230717639E-4</v>
      </c>
      <c r="KP91" s="76">
        <f t="shared" si="1418"/>
        <v>2</v>
      </c>
      <c r="KQ91" s="570">
        <f t="shared" ref="KQ91" si="1473">KP91/KF90</f>
        <v>5.1853772361939326E-4</v>
      </c>
    </row>
    <row r="92" spans="1:303" ht="20.25" thickTop="1" thickBot="1" x14ac:dyDescent="0.3">
      <c r="A92" s="729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4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93">
        <f t="shared" si="1152"/>
        <v>0.41350210970464135</v>
      </c>
      <c r="JT92" s="23"/>
      <c r="JU92" s="525"/>
      <c r="JV92" s="530">
        <f t="shared" si="1402"/>
        <v>0.75386313465783661</v>
      </c>
      <c r="JW92" s="527">
        <f t="shared" si="1403"/>
        <v>0.75111460792027274</v>
      </c>
      <c r="JX92" s="532">
        <f t="shared" si="1404"/>
        <v>0.718035343035343</v>
      </c>
      <c r="JY92" s="717"/>
      <c r="JZ92" s="720"/>
      <c r="KA92" s="723"/>
      <c r="KB92" s="654">
        <f t="shared" ref="KB92" si="1474">KB83+KB88</f>
        <v>91</v>
      </c>
      <c r="KC92" s="661">
        <f t="shared" ref="KC92" si="1475">KB92/$KB$10</f>
        <v>2.449528936742934E-2</v>
      </c>
      <c r="KD92" s="655">
        <f t="shared" ref="KD92" si="1476">KD83+KD88</f>
        <v>65</v>
      </c>
      <c r="KE92" s="661">
        <f t="shared" ref="KE92" si="1477">KD92/$KD$10</f>
        <v>1.6761217122227952E-2</v>
      </c>
      <c r="KF92" s="655">
        <f t="shared" ref="KF92" si="1478">KF83+KF88</f>
        <v>90</v>
      </c>
      <c r="KG92" s="639">
        <f t="shared" ref="KG92" si="1479">KF92/$KF$10</f>
        <v>2.2854240731335702E-2</v>
      </c>
      <c r="KH92" s="641" t="s">
        <v>181</v>
      </c>
      <c r="KI92" s="320">
        <f t="shared" si="1411"/>
        <v>2</v>
      </c>
      <c r="KJ92" s="577">
        <f t="shared" ref="KJ92" si="1480">KI92/KB90</f>
        <v>5.5035773252614197E-4</v>
      </c>
      <c r="KK92" s="320">
        <f t="shared" si="1413"/>
        <v>1</v>
      </c>
      <c r="KL92" s="565">
        <f t="shared" ref="KL92" si="1481">KK92/KD90</f>
        <v>2.6171159382360636E-4</v>
      </c>
      <c r="KM92" s="580">
        <f t="shared" ref="KM92" si="1482">KB90+KD90</f>
        <v>7455</v>
      </c>
      <c r="KN92" s="84">
        <f t="shared" si="1416"/>
        <v>3</v>
      </c>
      <c r="KO92" s="570">
        <f t="shared" si="1417"/>
        <v>4.0241448692152917E-4</v>
      </c>
      <c r="KP92" s="320">
        <f t="shared" si="1418"/>
        <v>2</v>
      </c>
      <c r="KQ92" s="565">
        <f t="shared" ref="KQ92" si="1483">KP92/KF90</f>
        <v>5.1853772361939326E-4</v>
      </c>
    </row>
    <row r="93" spans="1:303" ht="19.5" thickBot="1" x14ac:dyDescent="0.3">
      <c r="A93" s="729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9">
        <f t="shared" si="488"/>
        <v>6</v>
      </c>
      <c r="JI93" s="409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4">
        <f t="shared" si="1298"/>
        <v>95.500672043010752</v>
      </c>
      <c r="JR93" s="54">
        <f t="shared" ref="JR93" si="1487">SUM(JR86:JR92)</f>
        <v>863</v>
      </c>
      <c r="JS93" s="394">
        <f t="shared" si="1152"/>
        <v>0.42036044812469558</v>
      </c>
      <c r="JT93" s="63" t="e">
        <f t="shared" ref="JT93:JU93" si="1488">JT91/JT90*100-100</f>
        <v>#DIV/0!</v>
      </c>
      <c r="JU93" s="334" t="e">
        <f t="shared" si="1488"/>
        <v>#DIV/0!</v>
      </c>
      <c r="JV93" s="536">
        <f t="shared" ref="JV93" si="1489">SUM(G93,I93,S93,U93,AE93,AG93,AQ93,AS93,BC93,BE93,BO93,BQ93,CA93,CC93)/7/SUM(E92,Q92,AC92,AO92,BA92,BM92,BY92)</f>
        <v>0.7483443708609272</v>
      </c>
      <c r="JW93" s="537">
        <f t="shared" ref="JW93" si="1490">SUM(CM93,CO93,CY93,DA93,DK93,DM93,DW93,DY93,EI93,EK93,EU93,EW93,FG93,FI93)/7/SUM(CK92,CW92,DI92,DU92,EG92,ES92,FE92)</f>
        <v>0.74980330448465771</v>
      </c>
      <c r="JX93" s="538">
        <f t="shared" ref="JX93" si="1491">SUM(FS93,FU93,GE93,GG93,GQ93,GS93,HC93,HE93,HO93,HQ93,IA93,IC93,IM93,IO93,)/7/SUM(FQ92,GC92,GO92,HA92,HM92,HY92,IK92)</f>
        <v>0.76191713691713692</v>
      </c>
      <c r="JY93" s="718"/>
      <c r="JZ93" s="721"/>
      <c r="KA93" s="724"/>
      <c r="KB93" s="660"/>
      <c r="KC93" s="662"/>
      <c r="KD93" s="663"/>
      <c r="KE93" s="662"/>
      <c r="KF93" s="663"/>
      <c r="KG93" s="640"/>
      <c r="KH93" s="642"/>
      <c r="KI93" s="559">
        <f t="shared" ref="KI93" si="1492">SUM(KI86:KI92)</f>
        <v>10</v>
      </c>
      <c r="KJ93" s="578">
        <f t="shared" ref="KJ93" si="1493">KI93/KB90</f>
        <v>2.7517886626307101E-3</v>
      </c>
      <c r="KK93" s="559">
        <f t="shared" ref="KK93" si="1494">SUM(KK86:KK92)</f>
        <v>8</v>
      </c>
      <c r="KL93" s="572">
        <f t="shared" ref="KL93" si="1495">KK93/KD90</f>
        <v>2.0936927505888509E-3</v>
      </c>
      <c r="KM93" s="584">
        <f t="shared" ref="KM93" si="1496">KB90+KD90</f>
        <v>7455</v>
      </c>
      <c r="KN93" s="567">
        <f t="shared" si="1416"/>
        <v>18</v>
      </c>
      <c r="KO93" s="585">
        <f t="shared" si="1417"/>
        <v>2.414486921529175E-3</v>
      </c>
      <c r="KP93" s="559">
        <f t="shared" ref="KP93" si="1497">SUM(KP86:KP92)</f>
        <v>9</v>
      </c>
      <c r="KQ93" s="572">
        <f t="shared" ref="KQ93" si="1498">KP93/KF90</f>
        <v>2.33341975628727E-3</v>
      </c>
    </row>
    <row r="94" spans="1:303" ht="21.7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13">
        <f t="shared" ref="JH94" si="1500">JH93/JJ83</f>
        <v>6.1791967044284241E-3</v>
      </c>
      <c r="JI94" s="3"/>
      <c r="JJ94" s="4"/>
      <c r="JK94" s="4"/>
      <c r="JL94" s="405"/>
      <c r="JM94" s="4"/>
      <c r="JN94" s="4"/>
      <c r="JO94" s="4"/>
      <c r="JP94" s="406"/>
      <c r="JQ94" s="4"/>
      <c r="JR94" s="4"/>
      <c r="JS94" s="407"/>
      <c r="JT94" s="4"/>
      <c r="JU94" s="526"/>
      <c r="JV94" s="704"/>
      <c r="JW94" s="705"/>
      <c r="JX94" s="706"/>
      <c r="JY94" s="627"/>
      <c r="JZ94" s="628"/>
      <c r="KA94" s="629"/>
      <c r="KB94" s="643"/>
      <c r="KC94" s="644"/>
      <c r="KD94" s="644"/>
      <c r="KE94" s="644"/>
      <c r="KF94" s="644"/>
      <c r="KG94" s="644"/>
      <c r="KH94" s="645"/>
      <c r="KI94" s="557"/>
      <c r="KJ94" s="561"/>
      <c r="KK94" s="557"/>
      <c r="KL94" s="558"/>
      <c r="KM94" s="609"/>
      <c r="KN94" s="733"/>
      <c r="KO94" s="610"/>
      <c r="KP94" s="557"/>
      <c r="KQ94" s="558"/>
    </row>
    <row r="95" spans="1:303" x14ac:dyDescent="0.25">
      <c r="A95" s="728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403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90">
        <f t="shared" ref="JS95" si="1550">JR95/JM95</f>
        <v>0.3595505617977528</v>
      </c>
      <c r="JT95" s="48"/>
      <c r="JU95" s="300"/>
      <c r="JV95" s="528">
        <f t="shared" ref="JV95:JV101" si="1551">SUM(G95,I95,S95,U95,AE95,AG95,AQ95,AS95,BC95,BE95,BO95,BQ95,CA95,CC95)/SUM(E95,Q95,AC95,AO95,BA95,BM95,BY95)</f>
        <v>0.7419265801821695</v>
      </c>
      <c r="JW95" s="529">
        <f t="shared" ref="JW95:JW101" si="1552">SUM(CM95,CO95,CY95,DA95,DK95,DM95,DW95,DY95,EI95,EK95,EU95,EW95,FG95,FI95)/SUM(CK95,CW95,DI95,DU95,EG95,ES95,FE95)</f>
        <v>0.73970086591445816</v>
      </c>
      <c r="JX95" s="531">
        <f t="shared" ref="JX95:JX101" si="1553">SUM(FS95,FU95,GE95,GG95,GQ95,GS95,HC95,HE95,HO95,HQ95,IA95,IC95,IM95,IO95,)/SUM(FQ95,GC95,GO95,HA95,HM95,HY95,IK95)</f>
        <v>0.7702105536781908</v>
      </c>
      <c r="JY95" s="716">
        <f t="shared" ref="JY95" si="1554">SUM(I102,U102,AG102,AS102,BE102,BQ102,CC102)/SUM(G102,I102,S102,U102,AE102,AG102,AQ102,AS102,BC102,BE102,BO102,BQ102,CA102,CC102)</f>
        <v>5.5904623811825357E-2</v>
      </c>
      <c r="JZ95" s="719">
        <f t="shared" ref="JZ95" si="1555">SUM(CO102,DA102,DM102,DY102,EK102,EW102,FI102)/SUM(CM102,CO102,CY102,DA102,DK102,DM102,DW102,DY102,EI102,EK102,EU102,EW102,FG102,FI102)</f>
        <v>3.0439223697650664E-2</v>
      </c>
      <c r="KA95" s="722">
        <f t="shared" ref="KA95" si="1556">SUM(,FU102,GG102,GS102,HE102,HQ102,IC102,IO102)/SUM(FU102,FS102,GG102,GE102,GS102,GQ102,HE102,HC102,HQ102,HO102,IC102,IA102,IO102,IM102)</f>
        <v>2.7497389488339713E-2</v>
      </c>
      <c r="KB95" s="646">
        <f t="shared" ref="KB95" si="1557">KB97/KB99</f>
        <v>2.7593818984547464E-3</v>
      </c>
      <c r="KC95" s="647"/>
      <c r="KD95" s="647">
        <f t="shared" ref="KD95" si="1558">KD97/KD99</f>
        <v>1.5735641227380016E-3</v>
      </c>
      <c r="KE95" s="647"/>
      <c r="KF95" s="647">
        <f t="shared" ref="KF95" si="1559">KF97/KF99</f>
        <v>2.338877338877339E-3</v>
      </c>
      <c r="KG95" s="650"/>
      <c r="KH95" s="652" t="s">
        <v>73</v>
      </c>
      <c r="KI95" s="560">
        <f t="shared" ref="KI95:KI101" si="1560">C95+AA95+AM95+AY95+BK95+BW95</f>
        <v>1</v>
      </c>
      <c r="KJ95" s="573">
        <f t="shared" ref="KJ95" si="1561">KI95/KB99</f>
        <v>2.7593818984547461E-4</v>
      </c>
      <c r="KK95" s="560">
        <f t="shared" ref="KK95:KK101" si="1562">CI95+CU95+DG95+EE95+EQ95+FC95+DS95</f>
        <v>2</v>
      </c>
      <c r="KL95" s="569">
        <f t="shared" ref="KL95" si="1563">KK95/KD99</f>
        <v>5.2452137424600052E-4</v>
      </c>
      <c r="KM95" s="562">
        <f t="shared" ref="KM95" si="1564">KB99+KD99</f>
        <v>7437</v>
      </c>
      <c r="KN95" s="322">
        <f t="shared" ref="KN95:KN102" si="1565">KI95+KK95</f>
        <v>3</v>
      </c>
      <c r="KO95" s="564">
        <f t="shared" ref="KO95:KO102" si="1566">KN95/KM95</f>
        <v>4.0338846308995562E-4</v>
      </c>
      <c r="KP95" s="560">
        <f t="shared" ref="KP95:KP101" si="1567">FO95+GA95+GM95+GY95+HK95+HW95+II95</f>
        <v>1</v>
      </c>
      <c r="KQ95" s="569">
        <f t="shared" ref="KQ95" si="1568">KP95/KF99</f>
        <v>2.5987525987525989E-4</v>
      </c>
    </row>
    <row r="96" spans="1:303" ht="19.5" thickBot="1" x14ac:dyDescent="0.3">
      <c r="A96" s="729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5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5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5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4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93">
        <f t="shared" si="1152"/>
        <v>0.31617647058823528</v>
      </c>
      <c r="JT96" s="15"/>
      <c r="JU96" s="301"/>
      <c r="JV96" s="530">
        <f t="shared" si="1551"/>
        <v>0.7275738338393597</v>
      </c>
      <c r="JW96" s="527">
        <f t="shared" si="1552"/>
        <v>0.73753280839895008</v>
      </c>
      <c r="JX96" s="532">
        <f t="shared" si="1553"/>
        <v>0.75598335067637878</v>
      </c>
      <c r="JY96" s="717"/>
      <c r="JZ96" s="720"/>
      <c r="KA96" s="723"/>
      <c r="KB96" s="648"/>
      <c r="KC96" s="649"/>
      <c r="KD96" s="649"/>
      <c r="KE96" s="649"/>
      <c r="KF96" s="649"/>
      <c r="KG96" s="651"/>
      <c r="KH96" s="653"/>
      <c r="KI96" s="76">
        <f t="shared" si="1560"/>
        <v>0</v>
      </c>
      <c r="KJ96" s="576">
        <f t="shared" ref="KJ96" si="1615">KI96/KB99</f>
        <v>0</v>
      </c>
      <c r="KK96" s="76">
        <f t="shared" si="1562"/>
        <v>1</v>
      </c>
      <c r="KL96" s="570">
        <f t="shared" ref="KL96" si="1616">KK96/KD99</f>
        <v>2.6226068712300026E-4</v>
      </c>
      <c r="KM96" s="580">
        <f t="shared" ref="KM96" si="1617">KB99+KD99</f>
        <v>7437</v>
      </c>
      <c r="KN96" s="84">
        <f t="shared" si="1565"/>
        <v>1</v>
      </c>
      <c r="KO96" s="570">
        <f t="shared" si="1566"/>
        <v>1.344628210299852E-4</v>
      </c>
      <c r="KP96" s="76">
        <f t="shared" si="1567"/>
        <v>3</v>
      </c>
      <c r="KQ96" s="570">
        <f t="shared" ref="KQ96" si="1618">KP96/KF99</f>
        <v>7.7962577962577967E-4</v>
      </c>
    </row>
    <row r="97" spans="1:303" ht="19.5" thickTop="1" x14ac:dyDescent="0.25">
      <c r="A97" s="729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4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93">
        <f t="shared" si="1152"/>
        <v>0.45714285714285713</v>
      </c>
      <c r="JT97" s="15"/>
      <c r="JU97" s="301"/>
      <c r="JV97" s="530">
        <f t="shared" si="1551"/>
        <v>0.72727272727272729</v>
      </c>
      <c r="JW97" s="527">
        <f t="shared" si="1552"/>
        <v>0.72283464566929134</v>
      </c>
      <c r="JX97" s="532">
        <f t="shared" si="1553"/>
        <v>0.73269130661114001</v>
      </c>
      <c r="JY97" s="717"/>
      <c r="JZ97" s="720"/>
      <c r="KA97" s="723"/>
      <c r="KB97" s="654">
        <f t="shared" ref="KB97" si="1620">SUM(C102,O102,AA102,AM102,AY102,BK102,BW102)</f>
        <v>10</v>
      </c>
      <c r="KC97" s="655"/>
      <c r="KD97" s="655">
        <f t="shared" ref="KD97" si="1621">SUM(CI102,CU102,DG102,DS102,EE102,EQ102,FC102)</f>
        <v>6</v>
      </c>
      <c r="KE97" s="655"/>
      <c r="KF97" s="655">
        <f t="shared" ref="KF97" si="1622">SUM(FO102,GA102,GM102,GY102,HK102,HW102,II102)</f>
        <v>9</v>
      </c>
      <c r="KG97" s="658"/>
      <c r="KH97" s="641" t="s">
        <v>72</v>
      </c>
      <c r="KI97" s="76">
        <f t="shared" si="1560"/>
        <v>4</v>
      </c>
      <c r="KJ97" s="576">
        <f t="shared" ref="KJ97" si="1623">KI97/KB99</f>
        <v>1.1037527593818985E-3</v>
      </c>
      <c r="KK97" s="76">
        <f t="shared" si="1562"/>
        <v>0</v>
      </c>
      <c r="KL97" s="570">
        <f t="shared" ref="KL97" si="1624">KK97/KD99</f>
        <v>0</v>
      </c>
      <c r="KM97" s="580">
        <f t="shared" ref="KM97" si="1625">KB99+KD99</f>
        <v>7437</v>
      </c>
      <c r="KN97" s="84">
        <f t="shared" si="1565"/>
        <v>4</v>
      </c>
      <c r="KO97" s="570">
        <f t="shared" si="1566"/>
        <v>5.3785128411994079E-4</v>
      </c>
      <c r="KP97" s="76">
        <f t="shared" si="1567"/>
        <v>2</v>
      </c>
      <c r="KQ97" s="570">
        <f t="shared" ref="KQ97" si="1626">KP97/KF99</f>
        <v>5.1975051975051978E-4</v>
      </c>
    </row>
    <row r="98" spans="1:303" ht="19.5" thickBot="1" x14ac:dyDescent="0.3">
      <c r="A98" s="729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4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93">
        <f t="shared" si="1152"/>
        <v>0.41925465838509318</v>
      </c>
      <c r="JT98" s="18"/>
      <c r="JU98" s="21"/>
      <c r="JV98" s="530">
        <f t="shared" si="1551"/>
        <v>0.75345494748479824</v>
      </c>
      <c r="JW98" s="527">
        <f t="shared" si="1552"/>
        <v>0.75059070622210555</v>
      </c>
      <c r="JX98" s="532">
        <f t="shared" si="1553"/>
        <v>0.75240822702421239</v>
      </c>
      <c r="JY98" s="717"/>
      <c r="JZ98" s="720"/>
      <c r="KA98" s="723"/>
      <c r="KB98" s="656"/>
      <c r="KC98" s="657"/>
      <c r="KD98" s="657"/>
      <c r="KE98" s="657"/>
      <c r="KF98" s="657"/>
      <c r="KG98" s="659"/>
      <c r="KH98" s="653"/>
      <c r="KI98" s="76">
        <f t="shared" si="1560"/>
        <v>1</v>
      </c>
      <c r="KJ98" s="576">
        <f t="shared" ref="KJ98" si="1627">KI98/KB99</f>
        <v>2.7593818984547461E-4</v>
      </c>
      <c r="KK98" s="76">
        <f t="shared" si="1562"/>
        <v>1</v>
      </c>
      <c r="KL98" s="570">
        <f t="shared" ref="KL98" si="1628">KK98/KD99</f>
        <v>2.6226068712300026E-4</v>
      </c>
      <c r="KM98" s="580">
        <f t="shared" ref="KM98" si="1629">KB99+KD99</f>
        <v>7437</v>
      </c>
      <c r="KN98" s="84">
        <f t="shared" si="1565"/>
        <v>2</v>
      </c>
      <c r="KO98" s="570">
        <f t="shared" si="1566"/>
        <v>2.6892564205997039E-4</v>
      </c>
      <c r="KP98" s="76">
        <f t="shared" si="1567"/>
        <v>1</v>
      </c>
      <c r="KQ98" s="570">
        <f t="shared" ref="KQ98" si="1630">KP98/KF99</f>
        <v>2.5987525987525989E-4</v>
      </c>
    </row>
    <row r="99" spans="1:303" ht="19.5" thickTop="1" x14ac:dyDescent="0.25">
      <c r="A99" s="729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5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5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5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5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5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5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5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5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5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5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5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5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7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5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5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8">
        <f t="shared" si="1607"/>
        <v>611</v>
      </c>
      <c r="HN99" s="68">
        <f t="shared" si="1608"/>
        <v>52</v>
      </c>
      <c r="HO99" s="11">
        <v>400</v>
      </c>
      <c r="HP99" s="595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4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6">
        <f t="shared" si="1152"/>
        <v>0.38513513513513514</v>
      </c>
      <c r="JT99" s="23"/>
      <c r="JU99" s="525"/>
      <c r="JV99" s="530">
        <f t="shared" si="1551"/>
        <v>0.71009681881051179</v>
      </c>
      <c r="JW99" s="527">
        <f t="shared" si="1552"/>
        <v>0.70989761092150172</v>
      </c>
      <c r="JX99" s="532">
        <f t="shared" si="1553"/>
        <v>0.73352435530085958</v>
      </c>
      <c r="JY99" s="717"/>
      <c r="JZ99" s="720"/>
      <c r="KA99" s="723"/>
      <c r="KB99" s="654">
        <f t="shared" ref="KB99" si="1631">SUM(E92,Q92,AC92,AO92,BA92,BM92,BY92)</f>
        <v>3624</v>
      </c>
      <c r="KC99" s="655"/>
      <c r="KD99" s="655">
        <f t="shared" ref="KD99" si="1632">SUM(CK92,CW92,DI92,DU92,EG92,ES92,FE92)</f>
        <v>3813</v>
      </c>
      <c r="KE99" s="655"/>
      <c r="KF99" s="655">
        <f t="shared" ref="KF99" si="1633">SUM(FQ92,GC92,GO92,HA92,HM92,HY92,IK92)</f>
        <v>3848</v>
      </c>
      <c r="KG99" s="658"/>
      <c r="KH99" s="641" t="s">
        <v>70</v>
      </c>
      <c r="KI99" s="76">
        <f t="shared" si="1560"/>
        <v>3</v>
      </c>
      <c r="KJ99" s="576">
        <f t="shared" ref="KJ99" si="1634">KI99/KB99</f>
        <v>8.2781456953642384E-4</v>
      </c>
      <c r="KK99" s="76">
        <f t="shared" si="1562"/>
        <v>0</v>
      </c>
      <c r="KL99" s="570">
        <f t="shared" ref="KL99" si="1635">KK99/KD99</f>
        <v>0</v>
      </c>
      <c r="KM99" s="580">
        <f t="shared" ref="KM99" si="1636">KB99+KD99</f>
        <v>7437</v>
      </c>
      <c r="KN99" s="84">
        <f t="shared" si="1565"/>
        <v>3</v>
      </c>
      <c r="KO99" s="570">
        <f t="shared" si="1566"/>
        <v>4.0338846308995562E-4</v>
      </c>
      <c r="KP99" s="76">
        <f t="shared" si="1567"/>
        <v>2</v>
      </c>
      <c r="KQ99" s="570">
        <f t="shared" ref="KQ99" si="1637">KP99/KF99</f>
        <v>5.1975051975051978E-4</v>
      </c>
    </row>
    <row r="100" spans="1:303" ht="19.5" thickBot="1" x14ac:dyDescent="0.3">
      <c r="A100" s="729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4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93">
        <f t="shared" si="1152"/>
        <v>0.38014527845036322</v>
      </c>
      <c r="JT100" s="23"/>
      <c r="JU100" s="525"/>
      <c r="JV100" s="530">
        <f t="shared" si="1551"/>
        <v>0.76237897648686026</v>
      </c>
      <c r="JW100" s="527">
        <f t="shared" si="1552"/>
        <v>0.76549369747899154</v>
      </c>
      <c r="JX100" s="532">
        <f t="shared" si="1553"/>
        <v>0.74785100286532946</v>
      </c>
      <c r="JY100" s="717"/>
      <c r="JZ100" s="720"/>
      <c r="KA100" s="723"/>
      <c r="KB100" s="656"/>
      <c r="KC100" s="657"/>
      <c r="KD100" s="657"/>
      <c r="KE100" s="657"/>
      <c r="KF100" s="657"/>
      <c r="KG100" s="659"/>
      <c r="KH100" s="653"/>
      <c r="KI100" s="76">
        <f t="shared" si="1560"/>
        <v>0</v>
      </c>
      <c r="KJ100" s="576">
        <f t="shared" ref="KJ100" si="1638">KI100/KB99</f>
        <v>0</v>
      </c>
      <c r="KK100" s="76">
        <f t="shared" si="1562"/>
        <v>1</v>
      </c>
      <c r="KL100" s="570">
        <f t="shared" ref="KL100" si="1639">KK100/KD99</f>
        <v>2.6226068712300026E-4</v>
      </c>
      <c r="KM100" s="580">
        <f t="shared" ref="KM100" si="1640">KB99+KD99</f>
        <v>7437</v>
      </c>
      <c r="KN100" s="84">
        <f t="shared" si="1565"/>
        <v>1</v>
      </c>
      <c r="KO100" s="570">
        <f t="shared" si="1566"/>
        <v>1.344628210299852E-4</v>
      </c>
      <c r="KP100" s="76">
        <f t="shared" si="1567"/>
        <v>0</v>
      </c>
      <c r="KQ100" s="570">
        <f t="shared" ref="KQ100" si="1641">KP100/KF99</f>
        <v>0</v>
      </c>
    </row>
    <row r="101" spans="1:303" ht="20.25" thickTop="1" thickBot="1" x14ac:dyDescent="0.3">
      <c r="A101" s="729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4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93">
        <f t="shared" si="1152"/>
        <v>0.40655737704918032</v>
      </c>
      <c r="JT101" s="23"/>
      <c r="JU101" s="525"/>
      <c r="JV101" s="530">
        <f t="shared" si="1551"/>
        <v>0.72385168788046483</v>
      </c>
      <c r="JW101" s="527">
        <f t="shared" si="1552"/>
        <v>0.71421066456527449</v>
      </c>
      <c r="JX101" s="532">
        <f t="shared" si="1553"/>
        <v>0.74238082834071373</v>
      </c>
      <c r="JY101" s="717"/>
      <c r="JZ101" s="720"/>
      <c r="KA101" s="723"/>
      <c r="KB101" s="654">
        <f t="shared" ref="KB101" si="1642">KB92+KB97</f>
        <v>101</v>
      </c>
      <c r="KC101" s="661">
        <f t="shared" ref="KC101" si="1643">KB101/$KB$10</f>
        <v>2.7187079407806191E-2</v>
      </c>
      <c r="KD101" s="655">
        <f t="shared" ref="KD101" si="1644">KD92+KD97</f>
        <v>71</v>
      </c>
      <c r="KE101" s="661">
        <f t="shared" ref="KE101" si="1645">KD101/$KD$10</f>
        <v>1.8308406395048993E-2</v>
      </c>
      <c r="KF101" s="655">
        <f t="shared" ref="KF101" si="1646">KF92+KF97</f>
        <v>99</v>
      </c>
      <c r="KG101" s="639">
        <f t="shared" ref="KG101" si="1647">KF101/$KF$10</f>
        <v>2.5139664804469275E-2</v>
      </c>
      <c r="KH101" s="641" t="s">
        <v>181</v>
      </c>
      <c r="KI101" s="320">
        <f t="shared" si="1560"/>
        <v>1</v>
      </c>
      <c r="KJ101" s="577">
        <f t="shared" ref="KJ101" si="1648">KI101/KB99</f>
        <v>2.7593818984547461E-4</v>
      </c>
      <c r="KK101" s="320">
        <f t="shared" si="1562"/>
        <v>1</v>
      </c>
      <c r="KL101" s="565">
        <f t="shared" ref="KL101" si="1649">KK101/KD99</f>
        <v>2.6226068712300026E-4</v>
      </c>
      <c r="KM101" s="580">
        <f t="shared" ref="KM101" si="1650">KB99+KD99</f>
        <v>7437</v>
      </c>
      <c r="KN101" s="84">
        <f t="shared" si="1565"/>
        <v>2</v>
      </c>
      <c r="KO101" s="570">
        <f t="shared" si="1566"/>
        <v>2.6892564205997039E-4</v>
      </c>
      <c r="KP101" s="320">
        <f t="shared" si="1567"/>
        <v>0</v>
      </c>
      <c r="KQ101" s="565">
        <f t="shared" ref="KQ101" si="1651">KP101/KF99</f>
        <v>0</v>
      </c>
    </row>
    <row r="102" spans="1:303" ht="19.5" thickBot="1" x14ac:dyDescent="0.3">
      <c r="A102" s="729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9">
        <f t="shared" si="1619"/>
        <v>4</v>
      </c>
      <c r="JI102" s="409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4">
        <f t="shared" si="1298"/>
        <v>96.017972287007822</v>
      </c>
      <c r="JR102" s="54">
        <f t="shared" ref="JR102" si="1655">SUM(JR95:JR101)</f>
        <v>856</v>
      </c>
      <c r="JS102" s="394">
        <f t="shared" si="1152"/>
        <v>0.39086757990867582</v>
      </c>
      <c r="JT102" s="63" t="e">
        <f t="shared" ref="JT102:JU102" si="1656">JT100/JT99*100-100</f>
        <v>#DIV/0!</v>
      </c>
      <c r="JU102" s="334" t="e">
        <f t="shared" si="1656"/>
        <v>#DIV/0!</v>
      </c>
      <c r="JV102" s="536">
        <f t="shared" ref="JV102" si="1657">SUM(G102,I102,S102,U102,AE102,AG102,AQ102,AS102,BC102,BE102,BO102,BQ102,CA102,CC102)/7/SUM(E101,Q101,AC101,AO101,BA101,BM101,BY101)</f>
        <v>0.73606609218120012</v>
      </c>
      <c r="JW102" s="537">
        <f t="shared" ref="JW102" si="1658">SUM(CM102,CO102,CY102,DA102,DK102,DM102,DW102,DY102,EI102,EK102,EU102,EW102,FG102,FI102)/7/SUM(CK101,CW101,DI101,DU101,EG101,ES101,FE101)</f>
        <v>0.73473676310555747</v>
      </c>
      <c r="JX102" s="538">
        <f t="shared" ref="JX102" si="1659">SUM(FS102,FU102,GE102,GG102,GQ102,GS102,HC102,HE102,HO102,HQ102,IA102,IC102,IM102,IO102,)/7/SUM(FQ101,GC101,GO101,HA101,HM101,HY101,IK101)</f>
        <v>0.7483719718676739</v>
      </c>
      <c r="JY102" s="718"/>
      <c r="JZ102" s="721"/>
      <c r="KA102" s="724"/>
      <c r="KB102" s="660"/>
      <c r="KC102" s="662"/>
      <c r="KD102" s="663"/>
      <c r="KE102" s="662"/>
      <c r="KF102" s="663"/>
      <c r="KG102" s="640"/>
      <c r="KH102" s="642"/>
      <c r="KI102" s="559">
        <f t="shared" ref="KI102" si="1660">SUM(KI95:KI101)</f>
        <v>10</v>
      </c>
      <c r="KJ102" s="578">
        <f t="shared" ref="KJ102" si="1661">KI102/KB99</f>
        <v>2.7593818984547464E-3</v>
      </c>
      <c r="KK102" s="559">
        <f t="shared" ref="KK102" si="1662">SUM(KK95:KK101)</f>
        <v>6</v>
      </c>
      <c r="KL102" s="572">
        <f t="shared" ref="KL102" si="1663">KK102/KD99</f>
        <v>1.5735641227380016E-3</v>
      </c>
      <c r="KM102" s="584">
        <f t="shared" ref="KM102" si="1664">KB99+KD99</f>
        <v>7437</v>
      </c>
      <c r="KN102" s="567">
        <f t="shared" si="1565"/>
        <v>16</v>
      </c>
      <c r="KO102" s="585">
        <f t="shared" si="1566"/>
        <v>2.1514051364797632E-3</v>
      </c>
      <c r="KP102" s="559">
        <f t="shared" ref="KP102" si="1665">SUM(KP95:KP101)</f>
        <v>9</v>
      </c>
      <c r="KQ102" s="572">
        <f t="shared" ref="KQ102" si="1666">KP102/KF99</f>
        <v>2.338877338877339E-3</v>
      </c>
    </row>
    <row r="103" spans="1:303" ht="21.7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13">
        <f t="shared" ref="JH103" si="1668">JH102/JJ92</f>
        <v>4.1450777202072537E-3</v>
      </c>
      <c r="JI103" s="3"/>
      <c r="JJ103" s="4"/>
      <c r="JK103" s="4"/>
      <c r="JL103" s="405"/>
      <c r="JM103" s="4"/>
      <c r="JN103" s="4"/>
      <c r="JO103" s="4"/>
      <c r="JP103" s="406"/>
      <c r="JQ103" s="4"/>
      <c r="JR103" s="4"/>
      <c r="JS103" s="407"/>
      <c r="JT103" s="4"/>
      <c r="JU103" s="526"/>
      <c r="JV103" s="704"/>
      <c r="JW103" s="705"/>
      <c r="JX103" s="706"/>
      <c r="JY103" s="627"/>
      <c r="JZ103" s="628"/>
      <c r="KA103" s="629"/>
      <c r="KB103" s="643"/>
      <c r="KC103" s="644"/>
      <c r="KD103" s="644"/>
      <c r="KE103" s="644"/>
      <c r="KF103" s="644"/>
      <c r="KG103" s="644"/>
      <c r="KH103" s="645"/>
      <c r="KI103" s="557"/>
      <c r="KJ103" s="561"/>
      <c r="KK103" s="557"/>
      <c r="KL103" s="558"/>
      <c r="KM103" s="609"/>
      <c r="KN103" s="733"/>
      <c r="KO103" s="610"/>
      <c r="KP103" s="557"/>
      <c r="KQ103" s="558"/>
    </row>
    <row r="104" spans="1:303" x14ac:dyDescent="0.25">
      <c r="A104" s="728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403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90">
        <f t="shared" ref="JS104" si="1719">JR104/JM104</f>
        <v>0.43093922651933703</v>
      </c>
      <c r="JT104" s="48"/>
      <c r="JU104" s="300"/>
      <c r="JV104" s="528">
        <f t="shared" ref="JV104:JV110" si="1720">SUM(G104,I104,S104,U104,AE104,AG104,AQ104,AS104,BC104,BE104,BO104,BQ104,CA104,CC104)/SUM(E104,Q104,AC104,AO104,BA104,BM104,BY104)</f>
        <v>0.72168374411520353</v>
      </c>
      <c r="JW104" s="529">
        <f t="shared" ref="JW104:JW110" si="1721">SUM(CM104,CO104,CY104,DA104,DK104,DM104,DW104,DY104,EI104,EK104,EU104,EW104,FG104,FI104)/SUM(CK104,CW104,DI104,DU104,EG104,ES104,FE104)</f>
        <v>0.73527865404837012</v>
      </c>
      <c r="JX104" s="531">
        <f t="shared" ref="JX104:JX110" si="1722">SUM(FS104,FU104,GE104,GG104,GQ104,GS104,HC104,HE104,HO104,HQ104,IA104,IC104,IM104,IO104,)/SUM(FQ104,GC104,GO104,HA104,HM104,HY104,IK104)</f>
        <v>0.74472518885126338</v>
      </c>
      <c r="JY104" s="716">
        <f t="shared" ref="JY104" si="1723">SUM(I111,U111,AG111,AS111,BE111,BQ111,CC111)/SUM(G111,I111,S111,U111,AE111,AG111,AQ111,AS111,BC111,BE111,BO111,BQ111,CA111,CC111)</f>
        <v>5.1373041436916525E-2</v>
      </c>
      <c r="JZ104" s="719">
        <f t="shared" ref="JZ104" si="1724">SUM(CO111,DA111,DM111,DY111,EK111,EW111,FI111)/SUM(CM111,CO111,CY111,DA111,DK111,DM111,DW111,DY111,EI111,EK111,EU111,EW111,FG111,FI111)</f>
        <v>3.6289278873531089E-2</v>
      </c>
      <c r="KA104" s="722">
        <f t="shared" ref="KA104" si="1725">SUM(,FU111,GG111,GS111,HE111,HQ111,IC111,IO111)/SUM(FU111,FS111,GG111,GE111,GS111,GQ111,HE111,HC111,HQ111,HO111,IC111,IA111,IO111,IM111)</f>
        <v>3.0047282525802025E-2</v>
      </c>
      <c r="KB104" s="646">
        <f t="shared" ref="KB104" si="1726">KB106/KB108</f>
        <v>1.936912008854455E-3</v>
      </c>
      <c r="KC104" s="647"/>
      <c r="KD104" s="647">
        <f t="shared" ref="KD104" si="1727">KD106/KD108</f>
        <v>2.8894142369319674E-3</v>
      </c>
      <c r="KE104" s="647"/>
      <c r="KF104" s="647">
        <f t="shared" ref="KF104" si="1728">KF106/KF108</f>
        <v>1.041938004688721E-3</v>
      </c>
      <c r="KG104" s="650"/>
      <c r="KH104" s="652" t="s">
        <v>73</v>
      </c>
      <c r="KI104" s="560">
        <f t="shared" ref="KI104:KI110" si="1729">C104+AA104+AM104+AY104+BK104+BW104</f>
        <v>3</v>
      </c>
      <c r="KJ104" s="573">
        <f t="shared" ref="KJ104" si="1730">KI104/KB108</f>
        <v>8.3010514665190929E-4</v>
      </c>
      <c r="KK104" s="560">
        <f t="shared" ref="KK104:KK110" si="1731">CI104+CU104+DG104+EE104+EQ104+FC104+DS104</f>
        <v>3</v>
      </c>
      <c r="KL104" s="569">
        <f t="shared" ref="KL104" si="1732">KK104/KD108</f>
        <v>7.8802206461780935E-4</v>
      </c>
      <c r="KM104" s="562">
        <f t="shared" ref="KM104" si="1733">KB108+KD108</f>
        <v>7421</v>
      </c>
      <c r="KN104" s="322">
        <f t="shared" ref="KN104:KN111" si="1734">KI104+KK104</f>
        <v>6</v>
      </c>
      <c r="KO104" s="564">
        <f t="shared" ref="KO104:KO111" si="1735">KN104/KM104</f>
        <v>8.0851637245654229E-4</v>
      </c>
      <c r="KP104" s="560">
        <f t="shared" ref="KP104:KP110" si="1736">FO104+GA104+GM104+GY104+HK104+HW104+II104</f>
        <v>0</v>
      </c>
      <c r="KQ104" s="569">
        <f t="shared" ref="KQ104" si="1737">KP104/KF108</f>
        <v>0</v>
      </c>
    </row>
    <row r="105" spans="1:303" ht="19.5" thickBot="1" x14ac:dyDescent="0.3">
      <c r="A105" s="729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4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6">
        <f t="shared" si="1152"/>
        <v>0.33333333333333331</v>
      </c>
      <c r="JT105" s="15"/>
      <c r="JU105" s="301"/>
      <c r="JV105" s="530">
        <f t="shared" si="1720"/>
        <v>0.69908561928512059</v>
      </c>
      <c r="JW105" s="527">
        <f t="shared" si="1721"/>
        <v>0.71856917411888477</v>
      </c>
      <c r="JX105" s="532">
        <f t="shared" si="1722"/>
        <v>0.70661803022407499</v>
      </c>
      <c r="JY105" s="717"/>
      <c r="JZ105" s="720"/>
      <c r="KA105" s="723"/>
      <c r="KB105" s="648"/>
      <c r="KC105" s="649"/>
      <c r="KD105" s="649"/>
      <c r="KE105" s="649"/>
      <c r="KF105" s="649"/>
      <c r="KG105" s="651"/>
      <c r="KH105" s="653"/>
      <c r="KI105" s="76">
        <f t="shared" si="1729"/>
        <v>2</v>
      </c>
      <c r="KJ105" s="576">
        <f t="shared" ref="KJ105" si="1783">KI105/KB108</f>
        <v>5.5340343110127279E-4</v>
      </c>
      <c r="KK105" s="76">
        <f t="shared" si="1731"/>
        <v>2</v>
      </c>
      <c r="KL105" s="570">
        <f t="shared" ref="KL105" si="1784">KK105/KD108</f>
        <v>5.2534804307853957E-4</v>
      </c>
      <c r="KM105" s="580">
        <f t="shared" ref="KM105" si="1785">KB108+KD108</f>
        <v>7421</v>
      </c>
      <c r="KN105" s="84">
        <f t="shared" si="1734"/>
        <v>4</v>
      </c>
      <c r="KO105" s="570">
        <f t="shared" si="1735"/>
        <v>5.3901091497102812E-4</v>
      </c>
      <c r="KP105" s="76">
        <f t="shared" si="1736"/>
        <v>1</v>
      </c>
      <c r="KQ105" s="570">
        <f t="shared" ref="KQ105" si="1786">KP105/KF108</f>
        <v>2.6048450117218026E-4</v>
      </c>
    </row>
    <row r="106" spans="1:303" ht="19.5" thickTop="1" x14ac:dyDescent="0.25">
      <c r="A106" s="729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4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6">
        <f t="shared" si="1152"/>
        <v>0.37709497206703912</v>
      </c>
      <c r="JT106" s="15"/>
      <c r="JU106" s="301"/>
      <c r="JV106" s="530">
        <f t="shared" si="1720"/>
        <v>0.72817955112219457</v>
      </c>
      <c r="JW106" s="527">
        <f t="shared" si="1721"/>
        <v>0.73645449763282478</v>
      </c>
      <c r="JX106" s="532">
        <f t="shared" si="1722"/>
        <v>0.7688298149596039</v>
      </c>
      <c r="JY106" s="717"/>
      <c r="JZ106" s="720"/>
      <c r="KA106" s="723"/>
      <c r="KB106" s="654">
        <f t="shared" ref="KB106" si="1787">SUM(C111,O111,AA111,AM111,AY111,BK111,BW111)</f>
        <v>7</v>
      </c>
      <c r="KC106" s="655"/>
      <c r="KD106" s="655">
        <f t="shared" ref="KD106" si="1788">SUM(CI111,CU111,DG111,DS111,EE111,EQ111,FC111)</f>
        <v>11</v>
      </c>
      <c r="KE106" s="655"/>
      <c r="KF106" s="655">
        <f t="shared" ref="KF106" si="1789">SUM(FO111,GA111,GM111,GY111,HK111,HW111,II111)</f>
        <v>4</v>
      </c>
      <c r="KG106" s="658"/>
      <c r="KH106" s="641" t="s">
        <v>72</v>
      </c>
      <c r="KI106" s="76">
        <f t="shared" si="1729"/>
        <v>0</v>
      </c>
      <c r="KJ106" s="576">
        <f t="shared" ref="KJ106" si="1790">KI106/KB108</f>
        <v>0</v>
      </c>
      <c r="KK106" s="76">
        <f t="shared" si="1731"/>
        <v>0</v>
      </c>
      <c r="KL106" s="570">
        <f t="shared" ref="KL106" si="1791">KK106/KD108</f>
        <v>0</v>
      </c>
      <c r="KM106" s="580">
        <f t="shared" ref="KM106" si="1792">KB108+KD108</f>
        <v>7421</v>
      </c>
      <c r="KN106" s="84">
        <f t="shared" si="1734"/>
        <v>0</v>
      </c>
      <c r="KO106" s="570">
        <f t="shared" si="1735"/>
        <v>0</v>
      </c>
      <c r="KP106" s="76">
        <f t="shared" si="1736"/>
        <v>1</v>
      </c>
      <c r="KQ106" s="570">
        <f t="shared" ref="KQ106" si="1793">KP106/KF108</f>
        <v>2.6048450117218026E-4</v>
      </c>
    </row>
    <row r="107" spans="1:303" ht="19.5" thickBot="1" x14ac:dyDescent="0.3">
      <c r="A107" s="729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4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93">
        <f t="shared" si="1152"/>
        <v>0.29281767955801102</v>
      </c>
      <c r="JT107" s="18"/>
      <c r="JU107" s="21"/>
      <c r="JV107" s="530">
        <f t="shared" si="1720"/>
        <v>0.71127736215018011</v>
      </c>
      <c r="JW107" s="527">
        <f t="shared" si="1721"/>
        <v>0.71270718232044195</v>
      </c>
      <c r="JX107" s="532">
        <f t="shared" si="1722"/>
        <v>0.69499478623566213</v>
      </c>
      <c r="JY107" s="717"/>
      <c r="JZ107" s="720"/>
      <c r="KA107" s="723"/>
      <c r="KB107" s="656"/>
      <c r="KC107" s="657"/>
      <c r="KD107" s="657"/>
      <c r="KE107" s="657"/>
      <c r="KF107" s="657"/>
      <c r="KG107" s="659"/>
      <c r="KH107" s="653"/>
      <c r="KI107" s="76">
        <f t="shared" si="1729"/>
        <v>0</v>
      </c>
      <c r="KJ107" s="576">
        <f t="shared" ref="KJ107" si="1794">KI107/KB108</f>
        <v>0</v>
      </c>
      <c r="KK107" s="76">
        <f t="shared" si="1731"/>
        <v>1</v>
      </c>
      <c r="KL107" s="570">
        <f t="shared" ref="KL107" si="1795">KK107/KD108</f>
        <v>2.6267402153926978E-4</v>
      </c>
      <c r="KM107" s="580">
        <f t="shared" ref="KM107" si="1796">KB108+KD108</f>
        <v>7421</v>
      </c>
      <c r="KN107" s="84">
        <f t="shared" si="1734"/>
        <v>1</v>
      </c>
      <c r="KO107" s="570">
        <f t="shared" si="1735"/>
        <v>1.3475272874275703E-4</v>
      </c>
      <c r="KP107" s="76">
        <f t="shared" si="1736"/>
        <v>1</v>
      </c>
      <c r="KQ107" s="570">
        <f t="shared" ref="KQ107" si="1797">KP107/KF108</f>
        <v>2.6048450117218026E-4</v>
      </c>
    </row>
    <row r="108" spans="1:303" ht="19.5" thickTop="1" x14ac:dyDescent="0.25">
      <c r="A108" s="729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4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93">
        <f t="shared" si="1152"/>
        <v>0.4024767801857585</v>
      </c>
      <c r="JT108" s="23"/>
      <c r="JU108" s="525"/>
      <c r="JV108" s="530">
        <f t="shared" si="1720"/>
        <v>0.75110864745011086</v>
      </c>
      <c r="JW108" s="527">
        <f t="shared" si="1721"/>
        <v>0.72617166929963139</v>
      </c>
      <c r="JX108" s="532">
        <f t="shared" si="1722"/>
        <v>0.74393741851368966</v>
      </c>
      <c r="JY108" s="717"/>
      <c r="JZ108" s="720"/>
      <c r="KA108" s="723"/>
      <c r="KB108" s="654">
        <f t="shared" ref="KB108" si="1798">SUM(E101,Q101,AC101,AO101,BA101,BM101,BY101)</f>
        <v>3614</v>
      </c>
      <c r="KC108" s="655"/>
      <c r="KD108" s="655">
        <f t="shared" ref="KD108" si="1799">SUM(CK101,CW101,DI101,DU101,EG101,ES101,FE101)</f>
        <v>3807</v>
      </c>
      <c r="KE108" s="655"/>
      <c r="KF108" s="655">
        <f t="shared" ref="KF108" si="1800">SUM(FQ101,GC101,GO101,HA101,HM101,HY101,IK101)</f>
        <v>3839</v>
      </c>
      <c r="KG108" s="658"/>
      <c r="KH108" s="641" t="s">
        <v>70</v>
      </c>
      <c r="KI108" s="76">
        <f t="shared" si="1729"/>
        <v>1</v>
      </c>
      <c r="KJ108" s="576">
        <f t="shared" ref="KJ108" si="1801">KI108/KB108</f>
        <v>2.7670171555063639E-4</v>
      </c>
      <c r="KK108" s="76">
        <f t="shared" si="1731"/>
        <v>3</v>
      </c>
      <c r="KL108" s="570">
        <f t="shared" ref="KL108" si="1802">KK108/KD108</f>
        <v>7.8802206461780935E-4</v>
      </c>
      <c r="KM108" s="580">
        <f t="shared" ref="KM108" si="1803">KB108+KD108</f>
        <v>7421</v>
      </c>
      <c r="KN108" s="84">
        <f t="shared" si="1734"/>
        <v>4</v>
      </c>
      <c r="KO108" s="570">
        <f t="shared" si="1735"/>
        <v>5.3901091497102812E-4</v>
      </c>
      <c r="KP108" s="76">
        <f t="shared" si="1736"/>
        <v>1</v>
      </c>
      <c r="KQ108" s="570">
        <f t="shared" ref="KQ108" si="1804">KP108/KF108</f>
        <v>2.6048450117218026E-4</v>
      </c>
    </row>
    <row r="109" spans="1:303" ht="19.5" thickBot="1" x14ac:dyDescent="0.3">
      <c r="A109" s="729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4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93">
        <f t="shared" si="1152"/>
        <v>0.40287769784172661</v>
      </c>
      <c r="JT109" s="23"/>
      <c r="JU109" s="525"/>
      <c r="JV109" s="530">
        <f t="shared" si="1720"/>
        <v>0.72941502633767674</v>
      </c>
      <c r="JW109" s="527">
        <f t="shared" si="1721"/>
        <v>0.72530945483276266</v>
      </c>
      <c r="JX109" s="532">
        <f t="shared" si="1722"/>
        <v>0.73663624511082137</v>
      </c>
      <c r="JY109" s="717"/>
      <c r="JZ109" s="720"/>
      <c r="KA109" s="723"/>
      <c r="KB109" s="656"/>
      <c r="KC109" s="657"/>
      <c r="KD109" s="657"/>
      <c r="KE109" s="657"/>
      <c r="KF109" s="657"/>
      <c r="KG109" s="659"/>
      <c r="KH109" s="653"/>
      <c r="KI109" s="76">
        <f t="shared" si="1729"/>
        <v>1</v>
      </c>
      <c r="KJ109" s="576">
        <f t="shared" ref="KJ109" si="1805">KI109/KB108</f>
        <v>2.7670171555063639E-4</v>
      </c>
      <c r="KK109" s="76">
        <f t="shared" si="1731"/>
        <v>1</v>
      </c>
      <c r="KL109" s="570">
        <f t="shared" ref="KL109" si="1806">KK109/KD108</f>
        <v>2.6267402153926978E-4</v>
      </c>
      <c r="KM109" s="580">
        <f t="shared" ref="KM109" si="1807">KB108+KD108</f>
        <v>7421</v>
      </c>
      <c r="KN109" s="84">
        <f t="shared" si="1734"/>
        <v>2</v>
      </c>
      <c r="KO109" s="570">
        <f t="shared" si="1735"/>
        <v>2.6950545748551406E-4</v>
      </c>
      <c r="KP109" s="76">
        <f t="shared" si="1736"/>
        <v>0</v>
      </c>
      <c r="KQ109" s="570">
        <f t="shared" ref="KQ109" si="1808">KP109/KF108</f>
        <v>0</v>
      </c>
    </row>
    <row r="110" spans="1:303" ht="20.25" thickTop="1" thickBot="1" x14ac:dyDescent="0.3">
      <c r="A110" s="729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4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93">
        <f t="shared" si="1152"/>
        <v>0.47826086956521741</v>
      </c>
      <c r="JT110" s="23"/>
      <c r="JU110" s="525"/>
      <c r="JV110" s="530">
        <f t="shared" si="1720"/>
        <v>0.73523703909065707</v>
      </c>
      <c r="JW110" s="527">
        <f t="shared" si="1721"/>
        <v>0.72892518440463649</v>
      </c>
      <c r="JX110" s="532">
        <f t="shared" si="1722"/>
        <v>0.7311603650586701</v>
      </c>
      <c r="JY110" s="717"/>
      <c r="JZ110" s="720"/>
      <c r="KA110" s="723"/>
      <c r="KB110" s="654">
        <f t="shared" ref="KB110" si="1809">KB101+KB106</f>
        <v>108</v>
      </c>
      <c r="KC110" s="661">
        <f t="shared" ref="KC110" si="1810">KB110/$KB$10</f>
        <v>2.9071332436069987E-2</v>
      </c>
      <c r="KD110" s="655">
        <f t="shared" ref="KD110" si="1811">KD101+KD106</f>
        <v>82</v>
      </c>
      <c r="KE110" s="661">
        <f t="shared" ref="KE110" si="1812">KD110/$KD$10</f>
        <v>2.1144920061887573E-2</v>
      </c>
      <c r="KF110" s="655">
        <f t="shared" ref="KF110" si="1813">KF101+KF106</f>
        <v>103</v>
      </c>
      <c r="KG110" s="639">
        <f t="shared" ref="KG110" si="1814">KF110/$KF$10</f>
        <v>2.6155408836973083E-2</v>
      </c>
      <c r="KH110" s="641" t="s">
        <v>181</v>
      </c>
      <c r="KI110" s="320">
        <f t="shared" si="1729"/>
        <v>0</v>
      </c>
      <c r="KJ110" s="577">
        <f t="shared" ref="KJ110" si="1815">KI110/KB108</f>
        <v>0</v>
      </c>
      <c r="KK110" s="320">
        <f t="shared" si="1731"/>
        <v>1</v>
      </c>
      <c r="KL110" s="565">
        <f t="shared" ref="KL110" si="1816">KK110/KD108</f>
        <v>2.6267402153926978E-4</v>
      </c>
      <c r="KM110" s="580">
        <f t="shared" ref="KM110" si="1817">KB108+KD108</f>
        <v>7421</v>
      </c>
      <c r="KN110" s="84">
        <f t="shared" si="1734"/>
        <v>1</v>
      </c>
      <c r="KO110" s="570">
        <f t="shared" si="1735"/>
        <v>1.3475272874275703E-4</v>
      </c>
      <c r="KP110" s="320">
        <f t="shared" si="1736"/>
        <v>0</v>
      </c>
      <c r="KQ110" s="565">
        <f t="shared" ref="KQ110" si="1818">KP110/KF108</f>
        <v>0</v>
      </c>
    </row>
    <row r="111" spans="1:303" ht="19.5" thickBot="1" x14ac:dyDescent="0.3">
      <c r="A111" s="729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9">
        <f t="shared" si="1713"/>
        <v>7</v>
      </c>
      <c r="JI111" s="409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4">
        <f t="shared" si="1298"/>
        <v>95.766364762752389</v>
      </c>
      <c r="JR111" s="54">
        <f t="shared" ref="JR111" si="1822">SUM(JR104:JR110)</f>
        <v>859</v>
      </c>
      <c r="JS111" s="394">
        <f t="shared" si="1152"/>
        <v>0.3846842812360054</v>
      </c>
      <c r="JT111" s="63" t="e">
        <f t="shared" ref="JT111:JU111" si="1823">JT109/JT108*100-100</f>
        <v>#DIV/0!</v>
      </c>
      <c r="JU111" s="334" t="e">
        <f t="shared" si="1823"/>
        <v>#DIV/0!</v>
      </c>
      <c r="JV111" s="536">
        <f t="shared" ref="JV111" si="1824">SUM(G111,I111,S111,U111,AE111,AG111,AQ111,AS111,BC111,BE111,BO111,BQ111,CA111,CC111)/7/SUM(E110,Q110,AC110,AO110,BA110,BM110,BY110)</f>
        <v>0.72545447344449288</v>
      </c>
      <c r="JW111" s="537">
        <f t="shared" ref="JW111" si="1825">SUM(CM111,CO111,CY111,DA111,DK111,DM111,DW111,DY111,EI111,EK111,EU111,EW111,FG111,FI111)/7/SUM(CK110,CW110,DI110,DU110,EG110,ES110,FE110)</f>
        <v>0.72696823724220982</v>
      </c>
      <c r="JX111" s="538">
        <f t="shared" ref="JX111" si="1826">SUM(FS111,FU111,GE111,GG111,GQ111,GS111,HC111,HE111,HO111,HQ111,IA111,IC111,IM111,IO111,)/7/SUM(FQ110,GC110,GO110,HA110,HM110,HY110,IK110)</f>
        <v>0.73268765133171909</v>
      </c>
      <c r="JY111" s="718"/>
      <c r="JZ111" s="721"/>
      <c r="KA111" s="724"/>
      <c r="KB111" s="660"/>
      <c r="KC111" s="662"/>
      <c r="KD111" s="663"/>
      <c r="KE111" s="662"/>
      <c r="KF111" s="663"/>
      <c r="KG111" s="640"/>
      <c r="KH111" s="642"/>
      <c r="KI111" s="559">
        <f t="shared" ref="KI111" si="1827">SUM(KI104:KI110)</f>
        <v>7</v>
      </c>
      <c r="KJ111" s="578">
        <f t="shared" ref="KJ111" si="1828">KI111/KB108</f>
        <v>1.936912008854455E-3</v>
      </c>
      <c r="KK111" s="559">
        <f t="shared" ref="KK111" si="1829">SUM(KK104:KK110)</f>
        <v>11</v>
      </c>
      <c r="KL111" s="572">
        <f t="shared" ref="KL111" si="1830">KK111/KD108</f>
        <v>2.8894142369319674E-3</v>
      </c>
      <c r="KM111" s="584">
        <f t="shared" ref="KM111" si="1831">KB108+KD108</f>
        <v>7421</v>
      </c>
      <c r="KN111" s="567">
        <f t="shared" si="1734"/>
        <v>18</v>
      </c>
      <c r="KO111" s="585">
        <f t="shared" si="1735"/>
        <v>2.4255491173696265E-3</v>
      </c>
      <c r="KP111" s="559">
        <f t="shared" ref="KP111" si="1832">SUM(KP104:KP110)</f>
        <v>4</v>
      </c>
      <c r="KQ111" s="572">
        <f t="shared" ref="KQ111" si="1833">KP111/KF108</f>
        <v>1.041938004688721E-3</v>
      </c>
    </row>
    <row r="112" spans="1:303" ht="21.7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13">
        <f t="shared" ref="JH112" si="1835">JH111/JJ101</f>
        <v>7.2840790842872011E-3</v>
      </c>
      <c r="JI112" s="3"/>
      <c r="JJ112" s="4"/>
      <c r="JK112" s="4"/>
      <c r="JL112" s="405"/>
      <c r="JM112" s="4"/>
      <c r="JN112" s="4"/>
      <c r="JO112" s="4"/>
      <c r="JP112" s="406"/>
      <c r="JQ112" s="4"/>
      <c r="JR112" s="4"/>
      <c r="JS112" s="407"/>
      <c r="JT112" s="4"/>
      <c r="JU112" s="526"/>
      <c r="JV112" s="704"/>
      <c r="JW112" s="705"/>
      <c r="JX112" s="706"/>
      <c r="JY112" s="627"/>
      <c r="JZ112" s="628"/>
      <c r="KA112" s="629"/>
      <c r="KB112" s="643"/>
      <c r="KC112" s="644"/>
      <c r="KD112" s="644"/>
      <c r="KE112" s="644"/>
      <c r="KF112" s="644"/>
      <c r="KG112" s="644"/>
      <c r="KH112" s="645"/>
      <c r="KI112" s="557"/>
      <c r="KJ112" s="561"/>
      <c r="KK112" s="557"/>
      <c r="KL112" s="558"/>
      <c r="KM112" s="609"/>
      <c r="KN112" s="733"/>
      <c r="KO112" s="610"/>
      <c r="KP112" s="557"/>
      <c r="KQ112" s="558"/>
    </row>
    <row r="113" spans="1:303" x14ac:dyDescent="0.25">
      <c r="A113" s="728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403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90">
        <f t="shared" ref="JS113" si="1886">JR113/JM113</f>
        <v>0.46323529411764708</v>
      </c>
      <c r="JT113" s="48"/>
      <c r="JU113" s="300"/>
      <c r="JV113" s="528">
        <f t="shared" ref="JV113:JV119" si="1887">SUM(G113,I113,S113,U113,AE113,AG113,AQ113,AS113,BC113,BE113,BO113,BQ113,CA113,CC113)/SUM(E113,Q113,AC113,AO113,BA113,BM113,BY113)</f>
        <v>0.7142857142857143</v>
      </c>
      <c r="JW113" s="529">
        <f t="shared" ref="JW113:JW119" si="1888">SUM(CM113,CO113,CY113,DA113,DK113,DM113,DW113,DY113,EI113,EK113,EU113,EW113,FG113,FI113)/SUM(CK113,CW113,DI113,DU113,EG113,ES113,FE113)</f>
        <v>0.71180189673340355</v>
      </c>
      <c r="JX113" s="531">
        <f t="shared" ref="JX113:JX119" si="1889">SUM(FS113,FU113,GE113,GG113,GQ113,GS113,HC113,HE113,HO113,HQ113,IA113,IC113,IM113,IO113,)/SUM(FQ113,GC113,GO113,HA113,HM113,HY113,IK113)</f>
        <v>0.74882629107981225</v>
      </c>
      <c r="JY113" s="716">
        <f t="shared" ref="JY113" si="1890">SUM(I120,U120,AG120,AS120,BE120,BQ120,CC120)/SUM(G120,I120,S120,U120,AE120,AG120,AQ120,AS120,BC120,BE120,BO120,BQ120,CA120,CC120)</f>
        <v>5.1716573434243719E-2</v>
      </c>
      <c r="JZ113" s="719">
        <f t="shared" ref="JZ113" si="1891">SUM(CO120,DA120,DM120,DY120,EK120,EW120,FI120)/SUM(CM120,CO120,CY120,DA120,DK120,DM120,DW120,DY120,EI120,EK120,EU120,EW120,FG120,FI120)</f>
        <v>3.5416775816000418E-2</v>
      </c>
      <c r="KA113" s="722">
        <f t="shared" ref="KA113" si="1892">SUM(,FU120,GG120,GS120,HE120,HQ120,IC120,IO120)/SUM(FU120,FS120,GG120,GE120,GS120,GQ120,HE120,HC120,HQ120,HO120,IC120,IA120,IO120,IM120)</f>
        <v>2.9965621632715891E-2</v>
      </c>
      <c r="KB113" s="646">
        <f t="shared" ref="KB113" si="1893">KB115/KB117</f>
        <v>3.8813418353202105E-3</v>
      </c>
      <c r="KC113" s="647"/>
      <c r="KD113" s="647">
        <f t="shared" ref="KD113" si="1894">KD115/KD117</f>
        <v>1.053740779768177E-3</v>
      </c>
      <c r="KE113" s="647"/>
      <c r="KF113" s="647">
        <f t="shared" ref="KF113" si="1895">KF115/KF117</f>
        <v>2.6075619295958278E-3</v>
      </c>
      <c r="KG113" s="650"/>
      <c r="KH113" s="652" t="s">
        <v>73</v>
      </c>
      <c r="KI113" s="560">
        <f t="shared" ref="KI113:KI119" si="1896">C113+AA113+AM113+AY113+BK113+BW113</f>
        <v>2</v>
      </c>
      <c r="KJ113" s="573">
        <f t="shared" ref="KJ113" si="1897">KI113/KB117</f>
        <v>5.5447740504574439E-4</v>
      </c>
      <c r="KK113" s="560">
        <f t="shared" ref="KK113:KK119" si="1898">CI113+CU113+DG113+EE113+EQ113+FC113+DS113</f>
        <v>0</v>
      </c>
      <c r="KL113" s="569">
        <f t="shared" ref="KL113" si="1899">KK113/KD117</f>
        <v>0</v>
      </c>
      <c r="KM113" s="562">
        <f t="shared" ref="KM113" si="1900">KB117+KD117</f>
        <v>7403</v>
      </c>
      <c r="KN113" s="322">
        <f t="shared" ref="KN113:KN120" si="1901">KI113+KK113</f>
        <v>2</v>
      </c>
      <c r="KO113" s="564">
        <f t="shared" ref="KO113:KO120" si="1902">KN113/KM113</f>
        <v>2.7016074564365796E-4</v>
      </c>
      <c r="KP113" s="560">
        <f t="shared" ref="KP113:KP119" si="1903">FO113+GA113+GM113+GY113+HK113+HW113+II113</f>
        <v>1</v>
      </c>
      <c r="KQ113" s="569">
        <f t="shared" ref="KQ113" si="1904">KP113/KF117</f>
        <v>2.6075619295958278E-4</v>
      </c>
    </row>
    <row r="114" spans="1:303" ht="19.5" thickBot="1" x14ac:dyDescent="0.3">
      <c r="A114" s="729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4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93">
        <f t="shared" si="1152"/>
        <v>0.48571428571428571</v>
      </c>
      <c r="JT114" s="15"/>
      <c r="JU114" s="301"/>
      <c r="JV114" s="530">
        <f t="shared" si="1887"/>
        <v>0.72954230235783635</v>
      </c>
      <c r="JW114" s="527">
        <f t="shared" si="1888"/>
        <v>0.71541501976284583</v>
      </c>
      <c r="JX114" s="532">
        <f t="shared" si="1889"/>
        <v>0.71249673884685627</v>
      </c>
      <c r="JY114" s="717"/>
      <c r="JZ114" s="720"/>
      <c r="KA114" s="723"/>
      <c r="KB114" s="648"/>
      <c r="KC114" s="649"/>
      <c r="KD114" s="649"/>
      <c r="KE114" s="649"/>
      <c r="KF114" s="649"/>
      <c r="KG114" s="651"/>
      <c r="KH114" s="653"/>
      <c r="KI114" s="76">
        <f t="shared" si="1896"/>
        <v>0</v>
      </c>
      <c r="KJ114" s="576">
        <f t="shared" ref="KJ114" si="1951">KI114/KB117</f>
        <v>0</v>
      </c>
      <c r="KK114" s="76">
        <f t="shared" si="1898"/>
        <v>1</v>
      </c>
      <c r="KL114" s="570">
        <f t="shared" ref="KL114" si="1952">KK114/KD117</f>
        <v>2.6343519494204424E-4</v>
      </c>
      <c r="KM114" s="580">
        <f t="shared" ref="KM114" si="1953">KB117+KD117</f>
        <v>7403</v>
      </c>
      <c r="KN114" s="84">
        <f t="shared" si="1901"/>
        <v>1</v>
      </c>
      <c r="KO114" s="570">
        <f t="shared" si="1902"/>
        <v>1.3508037282182898E-4</v>
      </c>
      <c r="KP114" s="76">
        <f t="shared" si="1903"/>
        <v>1</v>
      </c>
      <c r="KQ114" s="570">
        <f t="shared" ref="KQ114" si="1954">KP114/KF117</f>
        <v>2.6075619295958278E-4</v>
      </c>
    </row>
    <row r="115" spans="1:303" ht="19.5" thickTop="1" x14ac:dyDescent="0.25">
      <c r="A115" s="729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4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93">
        <f t="shared" si="1152"/>
        <v>0.45964912280701753</v>
      </c>
      <c r="JT115" s="15"/>
      <c r="JU115" s="301"/>
      <c r="JV115" s="530">
        <f t="shared" si="1887"/>
        <v>0.69358867610324726</v>
      </c>
      <c r="JW115" s="527">
        <f t="shared" si="1888"/>
        <v>0.68010540184453228</v>
      </c>
      <c r="JX115" s="532">
        <f t="shared" si="1889"/>
        <v>0.73119122257053293</v>
      </c>
      <c r="JY115" s="717"/>
      <c r="JZ115" s="720"/>
      <c r="KA115" s="723"/>
      <c r="KB115" s="654">
        <f t="shared" ref="KB115" si="1955">SUM(C120,O120,AA120,AM120,AY120,BK120,BW120)</f>
        <v>14</v>
      </c>
      <c r="KC115" s="655"/>
      <c r="KD115" s="655">
        <f t="shared" ref="KD115" si="1956">SUM(CI120,CU120,DG120,DS120,EE120,EQ120,FC120)</f>
        <v>4</v>
      </c>
      <c r="KE115" s="655"/>
      <c r="KF115" s="655">
        <f t="shared" ref="KF115" si="1957">SUM(FO120,GA120,GM120,GY120,HK120,HW120,II120)</f>
        <v>10</v>
      </c>
      <c r="KG115" s="658"/>
      <c r="KH115" s="641" t="s">
        <v>72</v>
      </c>
      <c r="KI115" s="76">
        <f t="shared" si="1896"/>
        <v>2</v>
      </c>
      <c r="KJ115" s="576">
        <f t="shared" ref="KJ115" si="1958">KI115/KB117</f>
        <v>5.5447740504574439E-4</v>
      </c>
      <c r="KK115" s="76">
        <f t="shared" si="1898"/>
        <v>0</v>
      </c>
      <c r="KL115" s="570">
        <f t="shared" ref="KL115" si="1959">KK115/KD117</f>
        <v>0</v>
      </c>
      <c r="KM115" s="580">
        <f t="shared" ref="KM115" si="1960">KB117+KD117</f>
        <v>7403</v>
      </c>
      <c r="KN115" s="84">
        <f t="shared" si="1901"/>
        <v>2</v>
      </c>
      <c r="KO115" s="570">
        <f t="shared" si="1902"/>
        <v>2.7016074564365796E-4</v>
      </c>
      <c r="KP115" s="76">
        <f t="shared" si="1903"/>
        <v>5</v>
      </c>
      <c r="KQ115" s="570">
        <f t="shared" ref="KQ115" si="1961">KP115/KF117</f>
        <v>1.3037809647979139E-3</v>
      </c>
    </row>
    <row r="116" spans="1:303" ht="19.5" thickBot="1" x14ac:dyDescent="0.3">
      <c r="A116" s="729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4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93">
        <f t="shared" si="1152"/>
        <v>0.32887700534759357</v>
      </c>
      <c r="JT116" s="18"/>
      <c r="JU116" s="21"/>
      <c r="JV116" s="530">
        <f t="shared" si="1887"/>
        <v>0.745414118954975</v>
      </c>
      <c r="JW116" s="527">
        <f t="shared" si="1888"/>
        <v>0.73965744400527011</v>
      </c>
      <c r="JX116" s="532">
        <f t="shared" si="1889"/>
        <v>0.72164140094093043</v>
      </c>
      <c r="JY116" s="717"/>
      <c r="JZ116" s="720"/>
      <c r="KA116" s="723"/>
      <c r="KB116" s="656"/>
      <c r="KC116" s="657"/>
      <c r="KD116" s="657"/>
      <c r="KE116" s="657"/>
      <c r="KF116" s="657"/>
      <c r="KG116" s="659"/>
      <c r="KH116" s="653"/>
      <c r="KI116" s="76">
        <f t="shared" si="1896"/>
        <v>4</v>
      </c>
      <c r="KJ116" s="576">
        <f t="shared" ref="KJ116" si="1962">KI116/KB117</f>
        <v>1.1089548100914888E-3</v>
      </c>
      <c r="KK116" s="76">
        <f t="shared" si="1898"/>
        <v>0</v>
      </c>
      <c r="KL116" s="570">
        <f t="shared" ref="KL116" si="1963">KK116/KD117</f>
        <v>0</v>
      </c>
      <c r="KM116" s="580">
        <f t="shared" ref="KM116" si="1964">KB117+KD117</f>
        <v>7403</v>
      </c>
      <c r="KN116" s="84">
        <f t="shared" si="1901"/>
        <v>4</v>
      </c>
      <c r="KO116" s="570">
        <f t="shared" si="1902"/>
        <v>5.4032149128731592E-4</v>
      </c>
      <c r="KP116" s="76">
        <f t="shared" si="1903"/>
        <v>2</v>
      </c>
      <c r="KQ116" s="570">
        <f t="shared" ref="KQ116" si="1965">KP116/KF117</f>
        <v>5.2151238591916557E-4</v>
      </c>
    </row>
    <row r="117" spans="1:303" ht="19.5" thickTop="1" x14ac:dyDescent="0.25">
      <c r="A117" s="729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4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93">
        <f t="shared" si="1152"/>
        <v>0.40056818181818182</v>
      </c>
      <c r="JT117" s="23"/>
      <c r="JU117" s="525"/>
      <c r="JV117" s="530">
        <f t="shared" si="1887"/>
        <v>0.73526140155728592</v>
      </c>
      <c r="JW117" s="527">
        <f t="shared" si="1888"/>
        <v>0.7229836584080126</v>
      </c>
      <c r="JX117" s="532">
        <f t="shared" si="1889"/>
        <v>0.7232096184004182</v>
      </c>
      <c r="JY117" s="717"/>
      <c r="JZ117" s="720"/>
      <c r="KA117" s="723"/>
      <c r="KB117" s="654">
        <f t="shared" ref="KB117" si="1966">SUM(E110,Q110,AC110,AO110,BA110,BM110,BY110)</f>
        <v>3607</v>
      </c>
      <c r="KC117" s="655"/>
      <c r="KD117" s="655">
        <f t="shared" ref="KD117" si="1967">SUM(CK110,CW110,DI110,DU110,EG110,ES110,FE110)</f>
        <v>3796</v>
      </c>
      <c r="KE117" s="655"/>
      <c r="KF117" s="655">
        <f t="shared" ref="KF117" si="1968">SUM(FQ110,GC110,GO110,HA110,HM110,HY110,IK110)</f>
        <v>3835</v>
      </c>
      <c r="KG117" s="658"/>
      <c r="KH117" s="641" t="s">
        <v>70</v>
      </c>
      <c r="KI117" s="76">
        <f t="shared" si="1896"/>
        <v>2</v>
      </c>
      <c r="KJ117" s="576">
        <f t="shared" ref="KJ117" si="1969">KI117/KB117</f>
        <v>5.5447740504574439E-4</v>
      </c>
      <c r="KK117" s="76">
        <f t="shared" si="1898"/>
        <v>1</v>
      </c>
      <c r="KL117" s="570">
        <f t="shared" ref="KL117" si="1970">KK117/KD117</f>
        <v>2.6343519494204424E-4</v>
      </c>
      <c r="KM117" s="580">
        <f t="shared" ref="KM117" si="1971">KB117+KD117</f>
        <v>7403</v>
      </c>
      <c r="KN117" s="84">
        <f t="shared" si="1901"/>
        <v>3</v>
      </c>
      <c r="KO117" s="570">
        <f t="shared" si="1902"/>
        <v>4.0524111846548696E-4</v>
      </c>
      <c r="KP117" s="76">
        <f t="shared" si="1903"/>
        <v>0</v>
      </c>
      <c r="KQ117" s="570">
        <f t="shared" ref="KQ117" si="1972">KP117/KF117</f>
        <v>0</v>
      </c>
    </row>
    <row r="118" spans="1:303" ht="19.5" thickBot="1" x14ac:dyDescent="0.3">
      <c r="A118" s="729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4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93">
        <f t="shared" si="1152"/>
        <v>0.42941176470588233</v>
      </c>
      <c r="JT118" s="23"/>
      <c r="JU118" s="525"/>
      <c r="JV118" s="530">
        <f t="shared" si="1887"/>
        <v>0.75194660734149055</v>
      </c>
      <c r="JW118" s="527">
        <f t="shared" si="1888"/>
        <v>0.7409066947812335</v>
      </c>
      <c r="JX118" s="532">
        <f t="shared" si="1889"/>
        <v>0.72287581699346404</v>
      </c>
      <c r="JY118" s="717"/>
      <c r="JZ118" s="720"/>
      <c r="KA118" s="723"/>
      <c r="KB118" s="656"/>
      <c r="KC118" s="657"/>
      <c r="KD118" s="657"/>
      <c r="KE118" s="657"/>
      <c r="KF118" s="657"/>
      <c r="KG118" s="659"/>
      <c r="KH118" s="653"/>
      <c r="KI118" s="76">
        <f t="shared" si="1896"/>
        <v>0</v>
      </c>
      <c r="KJ118" s="576">
        <f t="shared" ref="KJ118" si="1973">KI118/KB117</f>
        <v>0</v>
      </c>
      <c r="KK118" s="76">
        <f t="shared" si="1898"/>
        <v>0</v>
      </c>
      <c r="KL118" s="570">
        <f t="shared" ref="KL118" si="1974">KK118/KD117</f>
        <v>0</v>
      </c>
      <c r="KM118" s="580">
        <f t="shared" ref="KM118" si="1975">KB117+KD117</f>
        <v>7403</v>
      </c>
      <c r="KN118" s="84">
        <f t="shared" si="1901"/>
        <v>0</v>
      </c>
      <c r="KO118" s="570">
        <f t="shared" si="1902"/>
        <v>0</v>
      </c>
      <c r="KP118" s="76">
        <f t="shared" si="1903"/>
        <v>1</v>
      </c>
      <c r="KQ118" s="570">
        <f t="shared" ref="KQ118" si="1976">KP118/KF117</f>
        <v>2.6075619295958278E-4</v>
      </c>
    </row>
    <row r="119" spans="1:303" ht="20.25" thickTop="1" thickBot="1" x14ac:dyDescent="0.3">
      <c r="A119" s="729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4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93">
        <f t="shared" si="1152"/>
        <v>0.49</v>
      </c>
      <c r="JT119" s="23"/>
      <c r="JU119" s="525"/>
      <c r="JV119" s="530">
        <f t="shared" si="1887"/>
        <v>0.69579738380183687</v>
      </c>
      <c r="JW119" s="527">
        <f t="shared" si="1888"/>
        <v>0.71940928270042193</v>
      </c>
      <c r="JX119" s="532">
        <f t="shared" si="1889"/>
        <v>0.73071895424836597</v>
      </c>
      <c r="JY119" s="717"/>
      <c r="JZ119" s="720"/>
      <c r="KA119" s="723"/>
      <c r="KB119" s="654">
        <f t="shared" ref="KB119" si="1977">KB110+KB115</f>
        <v>122</v>
      </c>
      <c r="KC119" s="661">
        <f t="shared" ref="KC119" si="1978">KB119/$KB$10</f>
        <v>3.2839838492597577E-2</v>
      </c>
      <c r="KD119" s="655">
        <f t="shared" ref="KD119" si="1979">KD110+KD115</f>
        <v>86</v>
      </c>
      <c r="KE119" s="661">
        <f t="shared" ref="KE119" si="1980">KD119/$KD$10</f>
        <v>2.2176379577101599E-2</v>
      </c>
      <c r="KF119" s="655">
        <f t="shared" ref="KF119" si="1981">KF110+KF115</f>
        <v>113</v>
      </c>
      <c r="KG119" s="639">
        <f t="shared" ref="KG119" si="1982">KF119/$KF$10</f>
        <v>2.8694768918232607E-2</v>
      </c>
      <c r="KH119" s="641" t="s">
        <v>181</v>
      </c>
      <c r="KI119" s="320">
        <f t="shared" si="1896"/>
        <v>2</v>
      </c>
      <c r="KJ119" s="577">
        <f t="shared" ref="KJ119" si="1983">KI119/KB117</f>
        <v>5.5447740504574439E-4</v>
      </c>
      <c r="KK119" s="320">
        <f t="shared" si="1898"/>
        <v>2</v>
      </c>
      <c r="KL119" s="565">
        <f t="shared" ref="KL119" si="1984">KK119/KD117</f>
        <v>5.2687038988408848E-4</v>
      </c>
      <c r="KM119" s="580">
        <f t="shared" ref="KM119" si="1985">KB117+KD117</f>
        <v>7403</v>
      </c>
      <c r="KN119" s="84">
        <f t="shared" si="1901"/>
        <v>4</v>
      </c>
      <c r="KO119" s="570">
        <f t="shared" si="1902"/>
        <v>5.4032149128731592E-4</v>
      </c>
      <c r="KP119" s="320">
        <f t="shared" si="1903"/>
        <v>0</v>
      </c>
      <c r="KQ119" s="565">
        <f t="shared" ref="KQ119" si="1986">KP119/KF117</f>
        <v>0</v>
      </c>
    </row>
    <row r="120" spans="1:303" ht="19.5" thickBot="1" x14ac:dyDescent="0.3">
      <c r="A120" s="729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9">
        <f t="shared" si="1880"/>
        <v>1</v>
      </c>
      <c r="JI120" s="409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4">
        <f t="shared" si="1298"/>
        <v>95.939095229713075</v>
      </c>
      <c r="JR120" s="54">
        <f t="shared" ref="JR120" si="1990">SUM(JR113:JR119)</f>
        <v>950</v>
      </c>
      <c r="JS120" s="394">
        <f t="shared" si="1152"/>
        <v>0.43123014071720384</v>
      </c>
      <c r="JT120" s="63" t="e">
        <f t="shared" ref="JT120:JU120" si="1991">JT118/JT117*100-100</f>
        <v>#DIV/0!</v>
      </c>
      <c r="JU120" s="334" t="e">
        <f t="shared" si="1991"/>
        <v>#DIV/0!</v>
      </c>
      <c r="JV120" s="536">
        <f t="shared" ref="JV120" si="1992">SUM(G120,I120,S120,U120,AE120,AG120,AQ120,AS120,BC120,BE120,BO120,BQ120,CA120,CC120)/7/SUM(E119,Q119,AC119,AO119,BA119,BM119,BY119)</f>
        <v>0.72498111407101107</v>
      </c>
      <c r="JW120" s="537">
        <f t="shared" ref="JW120" si="1993">SUM(CM120,CO120,CY120,DA120,DK120,DM120,DW120,DY120,EI120,EK120,EU120,EW120,FG120,FI120)/7/SUM(CK119,CW119,DI119,DU119,EG119,ES119,FE119)</f>
        <v>0.71907022302591928</v>
      </c>
      <c r="JX120" s="538">
        <f t="shared" ref="JX120" si="1994">SUM(FS120,FU120,GE120,GG120,GQ120,GS120,HC120,HE120,HO120,HQ120,IA120,IC120,IM120,IO120,)/7/SUM(FQ119,GC119,GO119,HA119,HM119,HY119,IK119)</f>
        <v>0.72788048552754436</v>
      </c>
      <c r="JY120" s="718"/>
      <c r="JZ120" s="721"/>
      <c r="KA120" s="724"/>
      <c r="KB120" s="660"/>
      <c r="KC120" s="662"/>
      <c r="KD120" s="663"/>
      <c r="KE120" s="662"/>
      <c r="KF120" s="663"/>
      <c r="KG120" s="640"/>
      <c r="KH120" s="642"/>
      <c r="KI120" s="559">
        <f t="shared" ref="KI120" si="1995">SUM(KI113:KI119)</f>
        <v>12</v>
      </c>
      <c r="KJ120" s="578">
        <f t="shared" ref="KJ120" si="1996">KI120/KB117</f>
        <v>3.3268644302744664E-3</v>
      </c>
      <c r="KK120" s="559">
        <f t="shared" ref="KK120" si="1997">SUM(KK113:KK119)</f>
        <v>4</v>
      </c>
      <c r="KL120" s="572">
        <f t="shared" ref="KL120" si="1998">KK120/KD117</f>
        <v>1.053740779768177E-3</v>
      </c>
      <c r="KM120" s="584">
        <f t="shared" ref="KM120" si="1999">KB117+KD117</f>
        <v>7403</v>
      </c>
      <c r="KN120" s="567">
        <f t="shared" si="1901"/>
        <v>16</v>
      </c>
      <c r="KO120" s="585">
        <f t="shared" si="1902"/>
        <v>2.1612859651492637E-3</v>
      </c>
      <c r="KP120" s="559">
        <f t="shared" ref="KP120" si="2000">SUM(KP113:KP119)</f>
        <v>10</v>
      </c>
      <c r="KQ120" s="572">
        <f t="shared" ref="KQ120" si="2001">KP120/KF117</f>
        <v>2.6075619295958278E-3</v>
      </c>
    </row>
    <row r="121" spans="1:303" ht="21.7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13">
        <f t="shared" ref="JH121" si="2003">JH120/JJ110</f>
        <v>1.0482180293501049E-3</v>
      </c>
      <c r="JI121" s="3"/>
      <c r="JJ121" s="4"/>
      <c r="JK121" s="4"/>
      <c r="JL121" s="405"/>
      <c r="JM121" s="4"/>
      <c r="JN121" s="4"/>
      <c r="JO121" s="4"/>
      <c r="JP121" s="406"/>
      <c r="JQ121" s="4"/>
      <c r="JR121" s="4"/>
      <c r="JS121" s="407"/>
      <c r="JT121" s="4"/>
      <c r="JU121" s="526"/>
      <c r="JV121" s="704"/>
      <c r="JW121" s="705"/>
      <c r="JX121" s="706"/>
      <c r="JY121" s="627"/>
      <c r="JZ121" s="628"/>
      <c r="KA121" s="629"/>
      <c r="KB121" s="643"/>
      <c r="KC121" s="644"/>
      <c r="KD121" s="644"/>
      <c r="KE121" s="644"/>
      <c r="KF121" s="644"/>
      <c r="KG121" s="644"/>
      <c r="KH121" s="645"/>
      <c r="KI121" s="557"/>
      <c r="KJ121" s="561"/>
      <c r="KK121" s="557"/>
      <c r="KL121" s="558"/>
      <c r="KM121" s="609"/>
      <c r="KN121" s="733"/>
      <c r="KO121" s="610"/>
      <c r="KP121" s="557"/>
      <c r="KQ121" s="558"/>
    </row>
    <row r="122" spans="1:303" x14ac:dyDescent="0.25">
      <c r="A122" s="728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403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90">
        <f t="shared" ref="JS122" si="2054">JR122/JM122</f>
        <v>0.52613240418118468</v>
      </c>
      <c r="JT122" s="48"/>
      <c r="JU122" s="300"/>
      <c r="JV122" s="528">
        <f t="shared" ref="JV122:JV128" si="2055">SUM(G122,I122,S122,U122,AE122,AG122,AQ122,AS122,BC122,BE122,BO122,BQ122,CA122,CC122)/SUM(E122,Q122,AC122,AO122,BA122,BM122,BY122)</f>
        <v>0.68226120857699801</v>
      </c>
      <c r="JW122" s="529">
        <f t="shared" ref="JW122:JW128" si="2056">SUM(CM122,CO122,CY122,DA122,DK122,DM122,DW122,DY122,EI122,EK122,EU122,EW122,FG122,FI122)/SUM(CK122,CW122,DI122,DU122,EG122,ES122,FE122)</f>
        <v>0.69013713080168781</v>
      </c>
      <c r="JX122" s="531">
        <f t="shared" ref="JX122:JX128" si="2057">SUM(FS122,FU122,GE122,GG122,GQ122,GS122,HC122,HE122,HO122,HQ122,IA122,IC122,IM122,IO122,)/SUM(FQ122,GC122,GO122,HA122,HM122,HY122,IK122)</f>
        <v>0.68489924103637789</v>
      </c>
      <c r="JY122" s="716">
        <f t="shared" ref="JY122" si="2058">SUM(I129,U129,AG129,AS129,BE129,BQ129,CC129)/SUM(G129,I129,S129,U129,AE129,AG129,AQ129,AS129,BC129,BE129,BO129,BQ129,CA129,CC129)</f>
        <v>5.1807909604519774E-2</v>
      </c>
      <c r="JZ122" s="719">
        <f t="shared" ref="JZ122" si="2059">SUM(CO129,DA129,DM129,DY129,EK129,EW129,FI129)/SUM(CM129,CO129,CY129,DA129,DK129,DM129,DW129,DY129,EI129,EK129,EU129,EW129,FG129,FI129)</f>
        <v>3.0834633805090675E-2</v>
      </c>
      <c r="KA122" s="722">
        <f t="shared" ref="KA122" si="2060">SUM(,FU129,GG129,GS129,HE129,HQ129,IC129,IO129)/SUM(FU129,FS129,GG129,GE129,GS129,GQ129,HE129,HC129,HQ129,HO129,IC129,IA129,IO129,IM129)</f>
        <v>2.9449423815621E-2</v>
      </c>
      <c r="KB122" s="646">
        <f t="shared" ref="KB122" si="2061">KB124/KB126</f>
        <v>3.0615084887280824E-3</v>
      </c>
      <c r="KC122" s="647"/>
      <c r="KD122" s="647">
        <f t="shared" ref="KD122" si="2062">KD124/KD126</f>
        <v>2.1097046413502108E-3</v>
      </c>
      <c r="KE122" s="647"/>
      <c r="KF122" s="647">
        <f t="shared" ref="KF122" si="2063">KF124/KF126</f>
        <v>3.9215686274509803E-3</v>
      </c>
      <c r="KG122" s="650"/>
      <c r="KH122" s="652" t="s">
        <v>73</v>
      </c>
      <c r="KI122" s="560">
        <f t="shared" ref="KI122:KI128" si="2064">C122+AA122+AM122+AY122+BK122+BW122</f>
        <v>1</v>
      </c>
      <c r="KJ122" s="573">
        <f t="shared" ref="KJ122" si="2065">KI122/KB126</f>
        <v>2.7831895352073476E-4</v>
      </c>
      <c r="KK122" s="560">
        <f t="shared" ref="KK122:KK128" si="2066">CI122+CU122+DG122+EE122+EQ122+FC122+DS122</f>
        <v>0</v>
      </c>
      <c r="KL122" s="569">
        <f t="shared" ref="KL122" si="2067">KK122/KD126</f>
        <v>0</v>
      </c>
      <c r="KM122" s="562">
        <f t="shared" ref="KM122" si="2068">KB126+KD126</f>
        <v>7385</v>
      </c>
      <c r="KN122" s="322">
        <f t="shared" ref="KN122:KN129" si="2069">KI122+KK122</f>
        <v>1</v>
      </c>
      <c r="KO122" s="564">
        <f t="shared" ref="KO122:KO129" si="2070">KN122/KM122</f>
        <v>1.3540961408259986E-4</v>
      </c>
      <c r="KP122" s="560">
        <f t="shared" ref="KP122:KP128" si="2071">FO122+GA122+GM122+GY122+HK122+HW122+II122</f>
        <v>4</v>
      </c>
      <c r="KQ122" s="569">
        <f t="shared" ref="KQ122" si="2072">KP122/KF126</f>
        <v>1.0457516339869282E-3</v>
      </c>
    </row>
    <row r="123" spans="1:303" ht="19.5" thickBot="1" x14ac:dyDescent="0.3">
      <c r="A123" s="729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4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93">
        <f t="shared" si="1152"/>
        <v>0.30270270270270272</v>
      </c>
      <c r="JT123" s="15"/>
      <c r="JU123" s="301"/>
      <c r="JV123" s="530">
        <f t="shared" si="2055"/>
        <v>0.72415714683755916</v>
      </c>
      <c r="JW123" s="527">
        <f t="shared" si="2056"/>
        <v>0.71564231073595352</v>
      </c>
      <c r="JX123" s="532">
        <f t="shared" si="2057"/>
        <v>0.70287958115183247</v>
      </c>
      <c r="JY123" s="717"/>
      <c r="JZ123" s="720"/>
      <c r="KA123" s="723"/>
      <c r="KB123" s="648"/>
      <c r="KC123" s="649"/>
      <c r="KD123" s="649"/>
      <c r="KE123" s="649"/>
      <c r="KF123" s="649"/>
      <c r="KG123" s="651"/>
      <c r="KH123" s="653"/>
      <c r="KI123" s="76">
        <f t="shared" si="2064"/>
        <v>1</v>
      </c>
      <c r="KJ123" s="576">
        <f t="shared" ref="KJ123" si="2118">KI123/KB126</f>
        <v>2.7831895352073476E-4</v>
      </c>
      <c r="KK123" s="76">
        <f t="shared" si="2066"/>
        <v>1</v>
      </c>
      <c r="KL123" s="570">
        <f t="shared" ref="KL123" si="2119">KK123/KD126</f>
        <v>2.6371308016877635E-4</v>
      </c>
      <c r="KM123" s="580">
        <f t="shared" ref="KM123" si="2120">KB126+KD126</f>
        <v>7385</v>
      </c>
      <c r="KN123" s="84">
        <f t="shared" si="2069"/>
        <v>2</v>
      </c>
      <c r="KO123" s="570">
        <f t="shared" si="2070"/>
        <v>2.7081922816519973E-4</v>
      </c>
      <c r="KP123" s="76">
        <f t="shared" si="2071"/>
        <v>1</v>
      </c>
      <c r="KQ123" s="570">
        <f t="shared" ref="KQ123" si="2121">KP123/KF126</f>
        <v>2.6143790849673205E-4</v>
      </c>
    </row>
    <row r="124" spans="1:303" ht="19.5" thickTop="1" x14ac:dyDescent="0.25">
      <c r="A124" s="729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4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93">
        <f t="shared" si="1152"/>
        <v>0.3728813559322034</v>
      </c>
      <c r="JT124" s="15"/>
      <c r="JU124" s="301"/>
      <c r="JV124" s="530">
        <f t="shared" si="2055"/>
        <v>0.72937569676700109</v>
      </c>
      <c r="JW124" s="527">
        <f t="shared" si="2056"/>
        <v>0.72115130710324793</v>
      </c>
      <c r="JX124" s="532">
        <f t="shared" si="2057"/>
        <v>0.70938155136268344</v>
      </c>
      <c r="JY124" s="717"/>
      <c r="JZ124" s="720"/>
      <c r="KA124" s="723"/>
      <c r="KB124" s="654">
        <f t="shared" ref="KB124" si="2122">SUM(C129,O129,AA129,AM129,AY129,BK129,BW129)</f>
        <v>11</v>
      </c>
      <c r="KC124" s="655"/>
      <c r="KD124" s="655">
        <f t="shared" ref="KD124" si="2123">SUM(CI129,CU129,DG129,DS129,EE129,EQ129,FC129)</f>
        <v>8</v>
      </c>
      <c r="KE124" s="655"/>
      <c r="KF124" s="655">
        <f t="shared" ref="KF124" si="2124">SUM(FO129,GA129,GM129,GY129,HK129,HW129,II129)</f>
        <v>15</v>
      </c>
      <c r="KG124" s="658"/>
      <c r="KH124" s="641" t="s">
        <v>72</v>
      </c>
      <c r="KI124" s="76">
        <f t="shared" si="2064"/>
        <v>1</v>
      </c>
      <c r="KJ124" s="576">
        <f t="shared" ref="KJ124" si="2125">KI124/KB126</f>
        <v>2.7831895352073476E-4</v>
      </c>
      <c r="KK124" s="76">
        <f t="shared" si="2066"/>
        <v>4</v>
      </c>
      <c r="KL124" s="570">
        <f t="shared" ref="KL124" si="2126">KK124/KD126</f>
        <v>1.0548523206751054E-3</v>
      </c>
      <c r="KM124" s="580">
        <f t="shared" ref="KM124" si="2127">KB126+KD126</f>
        <v>7385</v>
      </c>
      <c r="KN124" s="84">
        <f t="shared" si="2069"/>
        <v>5</v>
      </c>
      <c r="KO124" s="570">
        <f t="shared" si="2070"/>
        <v>6.770480704129993E-4</v>
      </c>
      <c r="KP124" s="76">
        <f t="shared" si="2071"/>
        <v>4</v>
      </c>
      <c r="KQ124" s="570">
        <f t="shared" ref="KQ124" si="2128">KP124/KF126</f>
        <v>1.0457516339869282E-3</v>
      </c>
    </row>
    <row r="125" spans="1:303" ht="19.5" thickBot="1" x14ac:dyDescent="0.3">
      <c r="A125" s="729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4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93">
        <f t="shared" si="1152"/>
        <v>0.31010452961672474</v>
      </c>
      <c r="JT125" s="18"/>
      <c r="JU125" s="21"/>
      <c r="JV125" s="530">
        <f t="shared" si="2055"/>
        <v>0.67828268748257592</v>
      </c>
      <c r="JW125" s="527">
        <f t="shared" si="2056"/>
        <v>0.67802430005282621</v>
      </c>
      <c r="JX125" s="532">
        <f t="shared" si="2057"/>
        <v>0.72064989517819711</v>
      </c>
      <c r="JY125" s="717"/>
      <c r="JZ125" s="720"/>
      <c r="KA125" s="723"/>
      <c r="KB125" s="656"/>
      <c r="KC125" s="657"/>
      <c r="KD125" s="657"/>
      <c r="KE125" s="657"/>
      <c r="KF125" s="657"/>
      <c r="KG125" s="659"/>
      <c r="KH125" s="653"/>
      <c r="KI125" s="76">
        <f t="shared" si="2064"/>
        <v>1</v>
      </c>
      <c r="KJ125" s="576">
        <f t="shared" ref="KJ125" si="2129">KI125/KB126</f>
        <v>2.7831895352073476E-4</v>
      </c>
      <c r="KK125" s="76">
        <f t="shared" si="2066"/>
        <v>1</v>
      </c>
      <c r="KL125" s="570">
        <f t="shared" ref="KL125" si="2130">KK125/KD126</f>
        <v>2.6371308016877635E-4</v>
      </c>
      <c r="KM125" s="580">
        <f t="shared" ref="KM125" si="2131">KB126+KD126</f>
        <v>7385</v>
      </c>
      <c r="KN125" s="84">
        <f t="shared" si="2069"/>
        <v>2</v>
      </c>
      <c r="KO125" s="570">
        <f t="shared" si="2070"/>
        <v>2.7081922816519973E-4</v>
      </c>
      <c r="KP125" s="76">
        <f t="shared" si="2071"/>
        <v>0</v>
      </c>
      <c r="KQ125" s="570">
        <f t="shared" ref="KQ125" si="2132">KP125/KF126</f>
        <v>0</v>
      </c>
    </row>
    <row r="126" spans="1:303" ht="19.5" thickTop="1" x14ac:dyDescent="0.25">
      <c r="A126" s="729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4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93">
        <f t="shared" si="1152"/>
        <v>0.3927272727272727</v>
      </c>
      <c r="JT126" s="23"/>
      <c r="JU126" s="525"/>
      <c r="JV126" s="530">
        <f t="shared" si="2055"/>
        <v>0.70348675034867503</v>
      </c>
      <c r="JW126" s="527">
        <f t="shared" si="2056"/>
        <v>0.69247027741083222</v>
      </c>
      <c r="JX126" s="532">
        <f t="shared" si="2057"/>
        <v>0.69095674967234599</v>
      </c>
      <c r="JY126" s="717"/>
      <c r="JZ126" s="720"/>
      <c r="KA126" s="723"/>
      <c r="KB126" s="654">
        <f t="shared" ref="KB126" si="2133">SUM(E119,Q119,AC119,AO119,BA119,BM119,BY119)</f>
        <v>3593</v>
      </c>
      <c r="KC126" s="655"/>
      <c r="KD126" s="655">
        <f t="shared" ref="KD126" si="2134">SUM(CK119,CW119,DI119,DU119,EG119,ES119,FE119)</f>
        <v>3792</v>
      </c>
      <c r="KE126" s="655"/>
      <c r="KF126" s="655">
        <f t="shared" ref="KF126" si="2135">SUM(FQ119,GC119,GO119,HA119,HM119,HY119,IK119)</f>
        <v>3825</v>
      </c>
      <c r="KG126" s="658"/>
      <c r="KH126" s="641" t="s">
        <v>70</v>
      </c>
      <c r="KI126" s="76">
        <f t="shared" si="2064"/>
        <v>1</v>
      </c>
      <c r="KJ126" s="576">
        <f t="shared" ref="KJ126" si="2136">KI126/KB126</f>
        <v>2.7831895352073476E-4</v>
      </c>
      <c r="KK126" s="76">
        <f t="shared" si="2066"/>
        <v>1</v>
      </c>
      <c r="KL126" s="570">
        <f t="shared" ref="KL126" si="2137">KK126/KD126</f>
        <v>2.6371308016877635E-4</v>
      </c>
      <c r="KM126" s="580">
        <f t="shared" ref="KM126" si="2138">KB126+KD126</f>
        <v>7385</v>
      </c>
      <c r="KN126" s="84">
        <f t="shared" si="2069"/>
        <v>2</v>
      </c>
      <c r="KO126" s="570">
        <f t="shared" si="2070"/>
        <v>2.7081922816519973E-4</v>
      </c>
      <c r="KP126" s="76">
        <f t="shared" si="2071"/>
        <v>1</v>
      </c>
      <c r="KQ126" s="570">
        <f t="shared" ref="KQ126" si="2139">KP126/KF126</f>
        <v>2.6143790849673205E-4</v>
      </c>
    </row>
    <row r="127" spans="1:303" ht="19.5" thickBot="1" x14ac:dyDescent="0.3">
      <c r="A127" s="729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4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93">
        <f t="shared" si="1152"/>
        <v>0.41007194244604317</v>
      </c>
      <c r="JT127" s="23"/>
      <c r="JU127" s="525"/>
      <c r="JV127" s="530">
        <f t="shared" si="2055"/>
        <v>0.7056361607142857</v>
      </c>
      <c r="JW127" s="527">
        <f t="shared" si="2056"/>
        <v>0.68631078224101483</v>
      </c>
      <c r="JX127" s="532">
        <f t="shared" si="2057"/>
        <v>0.69043250327653993</v>
      </c>
      <c r="JY127" s="717"/>
      <c r="JZ127" s="720"/>
      <c r="KA127" s="723"/>
      <c r="KB127" s="656"/>
      <c r="KC127" s="657"/>
      <c r="KD127" s="657"/>
      <c r="KE127" s="657"/>
      <c r="KF127" s="657"/>
      <c r="KG127" s="659"/>
      <c r="KH127" s="653"/>
      <c r="KI127" s="76">
        <f t="shared" si="2064"/>
        <v>1</v>
      </c>
      <c r="KJ127" s="576">
        <f t="shared" ref="KJ127" si="2140">KI127/KB126</f>
        <v>2.7831895352073476E-4</v>
      </c>
      <c r="KK127" s="76">
        <f t="shared" si="2066"/>
        <v>1</v>
      </c>
      <c r="KL127" s="570">
        <f t="shared" ref="KL127" si="2141">KK127/KD126</f>
        <v>2.6371308016877635E-4</v>
      </c>
      <c r="KM127" s="580">
        <f t="shared" ref="KM127" si="2142">KB126+KD126</f>
        <v>7385</v>
      </c>
      <c r="KN127" s="84">
        <f t="shared" si="2069"/>
        <v>2</v>
      </c>
      <c r="KO127" s="570">
        <f t="shared" si="2070"/>
        <v>2.7081922816519973E-4</v>
      </c>
      <c r="KP127" s="76">
        <f t="shared" si="2071"/>
        <v>0</v>
      </c>
      <c r="KQ127" s="570">
        <f t="shared" ref="KQ127" si="2143">KP127/KF126</f>
        <v>0</v>
      </c>
    </row>
    <row r="128" spans="1:303" ht="20.25" thickTop="1" thickBot="1" x14ac:dyDescent="0.3">
      <c r="A128" s="729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4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93">
        <f t="shared" si="1152"/>
        <v>0.30399999999999999</v>
      </c>
      <c r="JT128" s="23"/>
      <c r="JU128" s="525"/>
      <c r="JV128" s="530">
        <f t="shared" si="2055"/>
        <v>0.71189279731993305</v>
      </c>
      <c r="JW128" s="527">
        <f t="shared" si="2056"/>
        <v>0.72330866807610994</v>
      </c>
      <c r="JX128" s="532">
        <f t="shared" si="2057"/>
        <v>0.71259842519685035</v>
      </c>
      <c r="JY128" s="717"/>
      <c r="JZ128" s="720"/>
      <c r="KA128" s="723"/>
      <c r="KB128" s="654">
        <f t="shared" ref="KB128" si="2144">KB119+KB124</f>
        <v>133</v>
      </c>
      <c r="KC128" s="661">
        <f t="shared" ref="KC128" si="2145">KB128/$KB$10</f>
        <v>3.5800807537012112E-2</v>
      </c>
      <c r="KD128" s="655">
        <f t="shared" ref="KD128" si="2146">KD119+KD124</f>
        <v>94</v>
      </c>
      <c r="KE128" s="661">
        <f t="shared" ref="KE128" si="2147">KD128/$KD$10</f>
        <v>2.4239298607529654E-2</v>
      </c>
      <c r="KF128" s="655">
        <f t="shared" ref="KF128" si="2148">KF119+KF124</f>
        <v>128</v>
      </c>
      <c r="KG128" s="639">
        <f t="shared" ref="KG128" si="2149">KF128/$KF$10</f>
        <v>3.2503809040121887E-2</v>
      </c>
      <c r="KH128" s="641" t="s">
        <v>181</v>
      </c>
      <c r="KI128" s="320">
        <f t="shared" si="2064"/>
        <v>2</v>
      </c>
      <c r="KJ128" s="577">
        <f t="shared" ref="KJ128" si="2150">KI128/KB126</f>
        <v>5.5663790704146951E-4</v>
      </c>
      <c r="KK128" s="320">
        <f t="shared" si="2066"/>
        <v>0</v>
      </c>
      <c r="KL128" s="565">
        <f t="shared" ref="KL128" si="2151">KK128/KD126</f>
        <v>0</v>
      </c>
      <c r="KM128" s="580">
        <f t="shared" ref="KM128" si="2152">KB126+KD126</f>
        <v>7385</v>
      </c>
      <c r="KN128" s="84">
        <f t="shared" si="2069"/>
        <v>2</v>
      </c>
      <c r="KO128" s="570">
        <f t="shared" si="2070"/>
        <v>2.7081922816519973E-4</v>
      </c>
      <c r="KP128" s="320">
        <f t="shared" si="2071"/>
        <v>5</v>
      </c>
      <c r="KQ128" s="565">
        <f t="shared" ref="KQ128" si="2153">KP128/KF126</f>
        <v>1.30718954248366E-3</v>
      </c>
    </row>
    <row r="129" spans="1:303" ht="19.5" thickBot="1" x14ac:dyDescent="0.3">
      <c r="A129" s="729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9">
        <f t="shared" si="2048"/>
        <v>3</v>
      </c>
      <c r="JI129" s="409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4">
        <f t="shared" si="1298"/>
        <v>96.143711269013394</v>
      </c>
      <c r="JR129" s="54">
        <f t="shared" ref="JR129" si="2157">SUM(JR122:JR128)</f>
        <v>760</v>
      </c>
      <c r="JS129" s="394">
        <f t="shared" si="1152"/>
        <v>0.37218413320274241</v>
      </c>
      <c r="JT129" s="63" t="e">
        <f t="shared" ref="JT129:JU129" si="2158">JT127/JT126*100-100</f>
        <v>#DIV/0!</v>
      </c>
      <c r="JU129" s="334" t="e">
        <f t="shared" si="2158"/>
        <v>#DIV/0!</v>
      </c>
      <c r="JV129" s="536">
        <f t="shared" ref="JV129" si="2159">SUM(G129,I129,S129,U129,AE129,AG129,AQ129,AS129,BC129,BE129,BO129,BQ129,CA129,CC129)/7/SUM(E128,Q128,AC128,AO128,BA128,BM128,BY128)</f>
        <v>0.7059105049054798</v>
      </c>
      <c r="JW129" s="537">
        <f t="shared" ref="JW129" si="2160">SUM(CM129,CO129,CY129,DA129,DK129,DM129,DW129,DY129,EI129,EK129,EU129,EW129,FG129,FI129)/7/SUM(CK128,CW128,DI128,DU128,EG128,ES128,FE128)</f>
        <v>0.70156297191180916</v>
      </c>
      <c r="JX129" s="538">
        <f t="shared" ref="JX129" si="2161">SUM(FS129,FU129,GE129,GG129,GQ129,GS129,HC129,HE129,HO129,HQ129,IA129,IC129,IM129,IO129,)/7/SUM(FQ128,GC128,GO128,HA128,HM128,HY128,IK128)</f>
        <v>0.7028121484814398</v>
      </c>
      <c r="JY129" s="718"/>
      <c r="JZ129" s="721"/>
      <c r="KA129" s="724"/>
      <c r="KB129" s="660"/>
      <c r="KC129" s="662"/>
      <c r="KD129" s="663"/>
      <c r="KE129" s="662"/>
      <c r="KF129" s="663"/>
      <c r="KG129" s="640"/>
      <c r="KH129" s="642"/>
      <c r="KI129" s="559">
        <f t="shared" ref="KI129" si="2162">SUM(KI122:KI128)</f>
        <v>8</v>
      </c>
      <c r="KJ129" s="578">
        <f t="shared" ref="KJ129" si="2163">KI129/KB126</f>
        <v>2.226551628165878E-3</v>
      </c>
      <c r="KK129" s="559">
        <f t="shared" ref="KK129" si="2164">SUM(KK122:KK128)</f>
        <v>8</v>
      </c>
      <c r="KL129" s="572">
        <f t="shared" ref="KL129" si="2165">KK129/KD126</f>
        <v>2.1097046413502108E-3</v>
      </c>
      <c r="KM129" s="584">
        <f t="shared" ref="KM129" si="2166">KB126+KD126</f>
        <v>7385</v>
      </c>
      <c r="KN129" s="567">
        <f t="shared" si="2069"/>
        <v>16</v>
      </c>
      <c r="KO129" s="585">
        <f t="shared" si="2070"/>
        <v>2.1665538253215978E-3</v>
      </c>
      <c r="KP129" s="559">
        <f t="shared" ref="KP129" si="2167">SUM(KP122:KP128)</f>
        <v>15</v>
      </c>
      <c r="KQ129" s="572">
        <f t="shared" ref="KQ129" si="2168">KP129/KF126</f>
        <v>3.9215686274509803E-3</v>
      </c>
    </row>
    <row r="130" spans="1:303" ht="21.7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13">
        <f t="shared" ref="JH130" si="2170">JH129/JJ119</f>
        <v>3.1479538300104933E-3</v>
      </c>
      <c r="JI130" s="3"/>
      <c r="JJ130" s="4"/>
      <c r="JK130" s="4"/>
      <c r="JL130" s="405"/>
      <c r="JM130" s="4"/>
      <c r="JN130" s="4"/>
      <c r="JO130" s="4"/>
      <c r="JP130" s="406"/>
      <c r="JQ130" s="4"/>
      <c r="JR130" s="4"/>
      <c r="JS130" s="407"/>
      <c r="JT130" s="4"/>
      <c r="JU130" s="526"/>
      <c r="JV130" s="704"/>
      <c r="JW130" s="705"/>
      <c r="JX130" s="706"/>
      <c r="JY130" s="627"/>
      <c r="JZ130" s="628"/>
      <c r="KA130" s="629"/>
      <c r="KB130" s="643"/>
      <c r="KC130" s="644"/>
      <c r="KD130" s="644"/>
      <c r="KE130" s="644"/>
      <c r="KF130" s="644"/>
      <c r="KG130" s="644"/>
      <c r="KH130" s="645"/>
      <c r="KI130" s="557"/>
      <c r="KJ130" s="561"/>
      <c r="KK130" s="557"/>
      <c r="KL130" s="558"/>
      <c r="KM130" s="609"/>
      <c r="KN130" s="733"/>
      <c r="KO130" s="610"/>
      <c r="KP130" s="557"/>
      <c r="KQ130" s="558"/>
    </row>
    <row r="131" spans="1:303" ht="18" customHeight="1" x14ac:dyDescent="0.25">
      <c r="A131" s="728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403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90">
        <f t="shared" ref="JS131" si="2221">JR131/JM131</f>
        <v>0.38396624472573837</v>
      </c>
      <c r="JT131" s="48"/>
      <c r="JU131" s="300"/>
      <c r="JV131" s="528">
        <f t="shared" ref="JV131:JV137" si="2222">SUM(G131,I131,S131,U131,AE131,AG131,AQ131,AS131,BC131,BE131,BO131,BQ131,CA131,CC131)/SUM(E131,Q131,AC131,AO131,BA131,BM131,BY131)</f>
        <v>0.70016750418760465</v>
      </c>
      <c r="JW131" s="529">
        <f t="shared" ref="JW131:JW137" si="2223">SUM(CM131,CO131,CY131,DA131,DK131,DM131,DW131,DY131,EI131,EK131,EU131,EW131,FG131,FI131)/SUM(CK131,CW131,DI131,DU131,EG131,ES131,FE131)</f>
        <v>0.66728329809725162</v>
      </c>
      <c r="JX131" s="531">
        <f t="shared" ref="JX131:JX137" si="2224">SUM(FS131,FU131,GE131,GG131,GQ131,GS131,HC131,HE131,HO131,HQ131,IA131,IC131,IM131,IO131,)/SUM(FQ131,GC131,GO131,HA131,HM131,HY131,IK131)</f>
        <v>0.673490813648294</v>
      </c>
      <c r="JY131" s="716">
        <f t="shared" ref="JY131" si="2225">SUM(I138,U138,AG138,AS138,BE138,BQ138,CC138)/SUM(G138,I138,S138,U138,AE138,AG138,AQ138,AS138,BC138,BE138,BO138,BQ138,CA138,CC138)</f>
        <v>4.9104596783392268E-2</v>
      </c>
      <c r="JZ131" s="719">
        <f t="shared" ref="JZ131" si="2226">SUM(CO138,DA138,DM138,DY138,EK138,EW138,FI138)/SUM(CM138,CO138,CY138,DA138,DK138,DM138,DW138,DY138,EI138,EK138,EU138,EW138,FG138,FI138)</f>
        <v>3.4387591764640943E-2</v>
      </c>
      <c r="KA131" s="722">
        <f t="shared" ref="KA131" si="2227">SUM(,FU138,GG138,GS138,HE138,HQ138,IC138,IO138)/SUM(FU138,FS138,GG138,GE138,GS138,GQ138,HE138,HC138,HQ138,HO138,IC138,IA138,IO138,IM138)</f>
        <v>2.6403527640352763E-2</v>
      </c>
      <c r="KB131" s="646">
        <f t="shared" ref="KB131" si="2228">KB133/KB135</f>
        <v>8.375209380234506E-4</v>
      </c>
      <c r="KC131" s="647"/>
      <c r="KD131" s="647">
        <f t="shared" ref="KD131" si="2229">KD133/KD135</f>
        <v>1.5856236786469344E-3</v>
      </c>
      <c r="KE131" s="647"/>
      <c r="KF131" s="647">
        <f t="shared" ref="KF131" si="2230">KF133/KF135</f>
        <v>3.4120734908136482E-3</v>
      </c>
      <c r="KG131" s="650"/>
      <c r="KH131" s="652" t="s">
        <v>73</v>
      </c>
      <c r="KI131" s="560">
        <f t="shared" ref="KI131:KI137" si="2231">C131+AA131+AM131+AY131+BK131+BW131</f>
        <v>0</v>
      </c>
      <c r="KJ131" s="573">
        <f t="shared" ref="KJ131" si="2232">KI131/KB135</f>
        <v>0</v>
      </c>
      <c r="KK131" s="560">
        <f t="shared" ref="KK131:KK137" si="2233">CI131+CU131+DG131+EE131+EQ131+FC131+DS131</f>
        <v>0</v>
      </c>
      <c r="KL131" s="569">
        <f t="shared" ref="KL131" si="2234">KK131/KD135</f>
        <v>0</v>
      </c>
      <c r="KM131" s="562">
        <f t="shared" ref="KM131" si="2235">KB135+KD135</f>
        <v>7366</v>
      </c>
      <c r="KN131" s="322">
        <f t="shared" ref="KN131:KN138" si="2236">KI131+KK131</f>
        <v>0</v>
      </c>
      <c r="KO131" s="564">
        <f t="shared" ref="KO131:KO138" si="2237">KN131/KM131</f>
        <v>0</v>
      </c>
      <c r="KP131" s="560">
        <f t="shared" ref="KP131:KP137" si="2238">FO131+GA131+GM131+GY131+HK131+HW131+II131</f>
        <v>0</v>
      </c>
      <c r="KQ131" s="569">
        <f t="shared" ref="KQ131" si="2239">KP131/KF135</f>
        <v>0</v>
      </c>
    </row>
    <row r="132" spans="1:303" ht="19.5" thickBot="1" x14ac:dyDescent="0.3">
      <c r="A132" s="729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4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93">
        <f t="shared" si="1152"/>
        <v>0.42715231788079472</v>
      </c>
      <c r="JT132" s="15"/>
      <c r="JU132" s="301"/>
      <c r="JV132" s="530">
        <f t="shared" si="2222"/>
        <v>0.69988833054159683</v>
      </c>
      <c r="JW132" s="527">
        <f t="shared" si="2223"/>
        <v>0.69381279746166047</v>
      </c>
      <c r="JX132" s="532">
        <f t="shared" si="2224"/>
        <v>0.71980042016806722</v>
      </c>
      <c r="JY132" s="717"/>
      <c r="JZ132" s="720"/>
      <c r="KA132" s="723"/>
      <c r="KB132" s="648"/>
      <c r="KC132" s="649"/>
      <c r="KD132" s="649"/>
      <c r="KE132" s="649"/>
      <c r="KF132" s="649"/>
      <c r="KG132" s="651"/>
      <c r="KH132" s="653"/>
      <c r="KI132" s="76">
        <f t="shared" si="2231"/>
        <v>0</v>
      </c>
      <c r="KJ132" s="576">
        <f t="shared" ref="KJ132" si="2285">KI132/KB135</f>
        <v>0</v>
      </c>
      <c r="KK132" s="76">
        <f t="shared" si="2233"/>
        <v>2</v>
      </c>
      <c r="KL132" s="570">
        <f t="shared" ref="KL132" si="2286">KK132/KD135</f>
        <v>5.2854122621564484E-4</v>
      </c>
      <c r="KM132" s="580">
        <f t="shared" ref="KM132" si="2287">KB135+KD135</f>
        <v>7366</v>
      </c>
      <c r="KN132" s="84">
        <f t="shared" si="2236"/>
        <v>2</v>
      </c>
      <c r="KO132" s="570">
        <f t="shared" si="2237"/>
        <v>2.7151778441487917E-4</v>
      </c>
      <c r="KP132" s="76">
        <f t="shared" si="2238"/>
        <v>2</v>
      </c>
      <c r="KQ132" s="570">
        <f t="shared" ref="KQ132" si="2288">KP132/KF135</f>
        <v>5.2493438320209973E-4</v>
      </c>
    </row>
    <row r="133" spans="1:303" ht="19.5" thickTop="1" x14ac:dyDescent="0.25">
      <c r="A133" s="729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4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93">
        <f t="shared" si="1152"/>
        <v>0.33990147783251229</v>
      </c>
      <c r="JT133" s="15"/>
      <c r="JU133" s="301"/>
      <c r="JV133" s="530">
        <f t="shared" si="2222"/>
        <v>0.69273743016759781</v>
      </c>
      <c r="JW133" s="527">
        <f t="shared" si="2223"/>
        <v>0.68164992067689056</v>
      </c>
      <c r="JX133" s="532">
        <f t="shared" si="2224"/>
        <v>0.68513655462184875</v>
      </c>
      <c r="JY133" s="717"/>
      <c r="JZ133" s="720"/>
      <c r="KA133" s="723"/>
      <c r="KB133" s="654">
        <f t="shared" ref="KB133" si="2289">SUM(C138,O138,AA138,AM138,AY138,BK138,BW138)</f>
        <v>3</v>
      </c>
      <c r="KC133" s="655"/>
      <c r="KD133" s="655">
        <f t="shared" ref="KD133" si="2290">SUM(CI138,CU138,DG138,DS138,EE138,EQ138,FC138)</f>
        <v>6</v>
      </c>
      <c r="KE133" s="655"/>
      <c r="KF133" s="655">
        <f t="shared" ref="KF133" si="2291">SUM(FO138,GA138,GM138,GY138,HK138,HW138,II138)</f>
        <v>13</v>
      </c>
      <c r="KG133" s="658"/>
      <c r="KH133" s="641" t="s">
        <v>72</v>
      </c>
      <c r="KI133" s="76">
        <f t="shared" si="2231"/>
        <v>2</v>
      </c>
      <c r="KJ133" s="576">
        <f t="shared" ref="KJ133" si="2292">KI133/KB135</f>
        <v>5.5834729201563373E-4</v>
      </c>
      <c r="KK133" s="76">
        <f t="shared" si="2233"/>
        <v>0</v>
      </c>
      <c r="KL133" s="570">
        <f t="shared" ref="KL133" si="2293">KK133/KD135</f>
        <v>0</v>
      </c>
      <c r="KM133" s="580">
        <f t="shared" ref="KM133" si="2294">KB135+KD135</f>
        <v>7366</v>
      </c>
      <c r="KN133" s="84">
        <f t="shared" si="2236"/>
        <v>2</v>
      </c>
      <c r="KO133" s="570">
        <f t="shared" si="2237"/>
        <v>2.7151778441487917E-4</v>
      </c>
      <c r="KP133" s="76">
        <f t="shared" si="2238"/>
        <v>0</v>
      </c>
      <c r="KQ133" s="570">
        <f t="shared" ref="KQ133" si="2295">KP133/KF135</f>
        <v>0</v>
      </c>
    </row>
    <row r="134" spans="1:303" ht="19.5" thickBot="1" x14ac:dyDescent="0.3">
      <c r="A134" s="729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4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93">
        <f t="shared" ref="JS134:JS197" si="2296">JR134/JM134</f>
        <v>0.40138408304498269</v>
      </c>
      <c r="JT134" s="18"/>
      <c r="JU134" s="21"/>
      <c r="JV134" s="530">
        <f t="shared" si="2222"/>
        <v>0.69376920927633412</v>
      </c>
      <c r="JW134" s="527">
        <f t="shared" si="2223"/>
        <v>0.67997884157630262</v>
      </c>
      <c r="JX134" s="532">
        <f t="shared" si="2224"/>
        <v>0.70527974783293934</v>
      </c>
      <c r="JY134" s="717"/>
      <c r="JZ134" s="720"/>
      <c r="KA134" s="723"/>
      <c r="KB134" s="656"/>
      <c r="KC134" s="657"/>
      <c r="KD134" s="657"/>
      <c r="KE134" s="657"/>
      <c r="KF134" s="657"/>
      <c r="KG134" s="659"/>
      <c r="KH134" s="653"/>
      <c r="KI134" s="76">
        <f t="shared" si="2231"/>
        <v>1</v>
      </c>
      <c r="KJ134" s="576">
        <f t="shared" ref="KJ134" si="2297">KI134/KB135</f>
        <v>2.7917364600781687E-4</v>
      </c>
      <c r="KK134" s="76">
        <f t="shared" si="2233"/>
        <v>1</v>
      </c>
      <c r="KL134" s="570">
        <f t="shared" ref="KL134" si="2298">KK134/KD135</f>
        <v>2.6427061310782242E-4</v>
      </c>
      <c r="KM134" s="580">
        <f t="shared" ref="KM134" si="2299">KB135+KD135</f>
        <v>7366</v>
      </c>
      <c r="KN134" s="84">
        <f t="shared" si="2236"/>
        <v>2</v>
      </c>
      <c r="KO134" s="570">
        <f t="shared" si="2237"/>
        <v>2.7151778441487917E-4</v>
      </c>
      <c r="KP134" s="76">
        <f t="shared" si="2238"/>
        <v>1</v>
      </c>
      <c r="KQ134" s="570">
        <f t="shared" ref="KQ134" si="2300">KP134/KF135</f>
        <v>2.6246719160104987E-4</v>
      </c>
    </row>
    <row r="135" spans="1:303" ht="19.5" thickTop="1" x14ac:dyDescent="0.25">
      <c r="A135" s="729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4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93">
        <f t="shared" si="2296"/>
        <v>0.37299035369774919</v>
      </c>
      <c r="JT135" s="23"/>
      <c r="JU135" s="525"/>
      <c r="JV135" s="530">
        <f t="shared" si="2222"/>
        <v>0.70885722268790163</v>
      </c>
      <c r="JW135" s="527">
        <f t="shared" si="2223"/>
        <v>0.70600688012701773</v>
      </c>
      <c r="JX135" s="532">
        <f t="shared" si="2224"/>
        <v>0.71391007099658166</v>
      </c>
      <c r="JY135" s="717"/>
      <c r="JZ135" s="720"/>
      <c r="KA135" s="723"/>
      <c r="KB135" s="654">
        <f t="shared" ref="KB135" si="2301">SUM(E128,Q128,AC128,AO128,BA128,BM128,BY128)</f>
        <v>3582</v>
      </c>
      <c r="KC135" s="655"/>
      <c r="KD135" s="655">
        <f t="shared" ref="KD135" si="2302">SUM(CK128,CW128,DI128,DU128,EG128,ES128,FE128)</f>
        <v>3784</v>
      </c>
      <c r="KE135" s="655"/>
      <c r="KF135" s="655">
        <f t="shared" ref="KF135" si="2303">SUM(FQ128,GC128,GO128,HA128,HM128,HY128,IK128)</f>
        <v>3810</v>
      </c>
      <c r="KG135" s="658"/>
      <c r="KH135" s="641" t="s">
        <v>70</v>
      </c>
      <c r="KI135" s="76">
        <f t="shared" si="2231"/>
        <v>0</v>
      </c>
      <c r="KJ135" s="576">
        <f t="shared" ref="KJ135" si="2304">KI135/KB135</f>
        <v>0</v>
      </c>
      <c r="KK135" s="76">
        <f t="shared" si="2233"/>
        <v>2</v>
      </c>
      <c r="KL135" s="570">
        <f t="shared" ref="KL135" si="2305">KK135/KD135</f>
        <v>5.2854122621564484E-4</v>
      </c>
      <c r="KM135" s="580">
        <f t="shared" ref="KM135" si="2306">KB135+KD135</f>
        <v>7366</v>
      </c>
      <c r="KN135" s="84">
        <f t="shared" si="2236"/>
        <v>2</v>
      </c>
      <c r="KO135" s="570">
        <f t="shared" si="2237"/>
        <v>2.7151778441487917E-4</v>
      </c>
      <c r="KP135" s="76">
        <f t="shared" si="2238"/>
        <v>4</v>
      </c>
      <c r="KQ135" s="570">
        <f t="shared" ref="KQ135" si="2307">KP135/KF135</f>
        <v>1.0498687664041995E-3</v>
      </c>
    </row>
    <row r="136" spans="1:303" ht="18" customHeight="1" thickBot="1" x14ac:dyDescent="0.3">
      <c r="A136" s="729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4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93">
        <f t="shared" si="2296"/>
        <v>0.52145214521452143</v>
      </c>
      <c r="JT136" s="23"/>
      <c r="JU136" s="525"/>
      <c r="JV136" s="530">
        <f t="shared" si="2222"/>
        <v>0.7010338083263481</v>
      </c>
      <c r="JW136" s="527">
        <f t="shared" si="2223"/>
        <v>0.68589573961365435</v>
      </c>
      <c r="JX136" s="532">
        <f t="shared" si="2224"/>
        <v>0.69570939720979208</v>
      </c>
      <c r="JY136" s="717"/>
      <c r="JZ136" s="720"/>
      <c r="KA136" s="723"/>
      <c r="KB136" s="656"/>
      <c r="KC136" s="657"/>
      <c r="KD136" s="657"/>
      <c r="KE136" s="657"/>
      <c r="KF136" s="657"/>
      <c r="KG136" s="659"/>
      <c r="KH136" s="653"/>
      <c r="KI136" s="76">
        <f t="shared" si="2231"/>
        <v>0</v>
      </c>
      <c r="KJ136" s="576">
        <f t="shared" ref="KJ136" si="2308">KI136/KB135</f>
        <v>0</v>
      </c>
      <c r="KK136" s="76">
        <f t="shared" si="2233"/>
        <v>0</v>
      </c>
      <c r="KL136" s="570">
        <f t="shared" ref="KL136" si="2309">KK136/KD135</f>
        <v>0</v>
      </c>
      <c r="KM136" s="580">
        <f t="shared" ref="KM136" si="2310">KB135+KD135</f>
        <v>7366</v>
      </c>
      <c r="KN136" s="84">
        <f t="shared" si="2236"/>
        <v>0</v>
      </c>
      <c r="KO136" s="570">
        <f t="shared" si="2237"/>
        <v>0</v>
      </c>
      <c r="KP136" s="76">
        <f t="shared" si="2238"/>
        <v>4</v>
      </c>
      <c r="KQ136" s="570">
        <f t="shared" ref="KQ136" si="2311">KP136/KF135</f>
        <v>1.0498687664041995E-3</v>
      </c>
    </row>
    <row r="137" spans="1:303" ht="20.25" thickTop="1" thickBot="1" x14ac:dyDescent="0.3">
      <c r="A137" s="729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4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93">
        <f t="shared" si="2296"/>
        <v>0.43636363636363634</v>
      </c>
      <c r="JT137" s="23"/>
      <c r="JU137" s="525"/>
      <c r="JV137" s="530">
        <f t="shared" si="2222"/>
        <v>0.70131321598211793</v>
      </c>
      <c r="JW137" s="527">
        <f t="shared" si="2223"/>
        <v>0.67734250926416095</v>
      </c>
      <c r="JX137" s="532">
        <f t="shared" si="2224"/>
        <v>0.69449565446405059</v>
      </c>
      <c r="JY137" s="717"/>
      <c r="JZ137" s="720"/>
      <c r="KA137" s="723"/>
      <c r="KB137" s="654">
        <f t="shared" ref="KB137" si="2312">KB128+KB133</f>
        <v>136</v>
      </c>
      <c r="KC137" s="661">
        <f t="shared" ref="KC137" si="2313">KB137/$KB$10</f>
        <v>3.660834454912517E-2</v>
      </c>
      <c r="KD137" s="655">
        <f t="shared" ref="KD137" si="2314">KD128+KD133</f>
        <v>100</v>
      </c>
      <c r="KE137" s="661">
        <f t="shared" ref="KE137" si="2315">KD137/$KD$10</f>
        <v>2.5786487880350695E-2</v>
      </c>
      <c r="KF137" s="655">
        <f t="shared" ref="KF137" si="2316">KF128+KF133</f>
        <v>141</v>
      </c>
      <c r="KG137" s="639">
        <f t="shared" ref="KG137" si="2317">KF137/$KF$10</f>
        <v>3.5804977145759267E-2</v>
      </c>
      <c r="KH137" s="641" t="s">
        <v>181</v>
      </c>
      <c r="KI137" s="320">
        <f t="shared" si="2231"/>
        <v>0</v>
      </c>
      <c r="KJ137" s="577">
        <f t="shared" ref="KJ137" si="2318">KI137/KB135</f>
        <v>0</v>
      </c>
      <c r="KK137" s="320">
        <f t="shared" si="2233"/>
        <v>1</v>
      </c>
      <c r="KL137" s="565">
        <f t="shared" ref="KL137" si="2319">KK137/KD135</f>
        <v>2.6427061310782242E-4</v>
      </c>
      <c r="KM137" s="580">
        <f t="shared" ref="KM137" si="2320">KB135+KD135</f>
        <v>7366</v>
      </c>
      <c r="KN137" s="84">
        <f t="shared" si="2236"/>
        <v>1</v>
      </c>
      <c r="KO137" s="570">
        <f t="shared" si="2237"/>
        <v>1.3575889220743959E-4</v>
      </c>
      <c r="KP137" s="320">
        <f t="shared" si="2238"/>
        <v>2</v>
      </c>
      <c r="KQ137" s="565">
        <f t="shared" ref="KQ137" si="2321">KP137/KF135</f>
        <v>5.2493438320209973E-4</v>
      </c>
    </row>
    <row r="138" spans="1:303" ht="19.5" thickBot="1" x14ac:dyDescent="0.3">
      <c r="A138" s="729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9">
        <f t="shared" si="2215"/>
        <v>1</v>
      </c>
      <c r="JI138" s="409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4">
        <f t="shared" si="1298"/>
        <v>96.521466624882478</v>
      </c>
      <c r="JR138" s="54">
        <f t="shared" ref="JR138" si="2325">SUM(JR131:JR137)</f>
        <v>823</v>
      </c>
      <c r="JS138" s="394">
        <f t="shared" si="2296"/>
        <v>0.41670886075949365</v>
      </c>
      <c r="JT138" s="63" t="e">
        <f t="shared" ref="JT138:JU138" si="2326">JT136/JT135*100-100</f>
        <v>#DIV/0!</v>
      </c>
      <c r="JU138" s="334" t="e">
        <f t="shared" si="2326"/>
        <v>#DIV/0!</v>
      </c>
      <c r="JV138" s="536">
        <f t="shared" ref="JV138" si="2327">SUM(G138,I138,S138,U138,AE138,AG138,AQ138,AS138,BC138,BE138,BO138,BQ138,CA138,CC138)/7/SUM(E137,Q137,AC137,AO137,BA137,BM137,BY137)</f>
        <v>0.69987626232387334</v>
      </c>
      <c r="JW138" s="537">
        <f t="shared" ref="JW138" si="2328">SUM(CM138,CO138,CY138,DA138,DK138,DM138,DW138,DY138,EI138,EK138,EU138,EW138,FG138,FI138)/7/SUM(CK137,CW137,DI137,DU137,EG137,ES137,FE137)</f>
        <v>0.68505634122362558</v>
      </c>
      <c r="JX138" s="538">
        <f t="shared" ref="JX138" si="2329">SUM(FS138,FU138,GE138,GG138,GQ138,GS138,HC138,HE138,HO138,HQ138,IA138,IC138,IM138,IO138,)/7/SUM(FQ137,GC137,GO137,HA137,HM137,HY137,IK137)</f>
        <v>0.69965009970277281</v>
      </c>
      <c r="JY138" s="718"/>
      <c r="JZ138" s="721"/>
      <c r="KA138" s="724"/>
      <c r="KB138" s="660"/>
      <c r="KC138" s="662"/>
      <c r="KD138" s="663"/>
      <c r="KE138" s="662"/>
      <c r="KF138" s="663"/>
      <c r="KG138" s="640"/>
      <c r="KH138" s="642"/>
      <c r="KI138" s="559">
        <f t="shared" ref="KI138" si="2330">SUM(KI131:KI137)</f>
        <v>3</v>
      </c>
      <c r="KJ138" s="578">
        <f t="shared" ref="KJ138" si="2331">KI138/KB135</f>
        <v>8.375209380234506E-4</v>
      </c>
      <c r="KK138" s="559">
        <f t="shared" ref="KK138" si="2332">SUM(KK131:KK137)</f>
        <v>6</v>
      </c>
      <c r="KL138" s="572">
        <f t="shared" ref="KL138" si="2333">KK138/KD135</f>
        <v>1.5856236786469344E-3</v>
      </c>
      <c r="KM138" s="584">
        <f t="shared" ref="KM138" si="2334">KB135+KD135</f>
        <v>7366</v>
      </c>
      <c r="KN138" s="567">
        <f t="shared" si="2236"/>
        <v>9</v>
      </c>
      <c r="KO138" s="585">
        <f t="shared" si="2237"/>
        <v>1.2218300298669563E-3</v>
      </c>
      <c r="KP138" s="559">
        <f t="shared" ref="KP138" si="2335">SUM(KP131:KP137)</f>
        <v>13</v>
      </c>
      <c r="KQ138" s="572">
        <f t="shared" ref="KQ138" si="2336">KP138/KF135</f>
        <v>3.4120734908136482E-3</v>
      </c>
    </row>
    <row r="139" spans="1:303" ht="21.7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13">
        <f t="shared" ref="JH139" si="2338">JH138/JJ128</f>
        <v>1.0526315789473684E-3</v>
      </c>
      <c r="JI139" s="3"/>
      <c r="JJ139" s="4"/>
      <c r="JK139" s="4"/>
      <c r="JL139" s="405"/>
      <c r="JM139" s="4"/>
      <c r="JN139" s="4"/>
      <c r="JO139" s="4"/>
      <c r="JP139" s="406"/>
      <c r="JQ139" s="4"/>
      <c r="JR139" s="4"/>
      <c r="JS139" s="407"/>
      <c r="JT139" s="4"/>
      <c r="JU139" s="526"/>
      <c r="JV139" s="704"/>
      <c r="JW139" s="705"/>
      <c r="JX139" s="706"/>
      <c r="JY139" s="627"/>
      <c r="JZ139" s="628"/>
      <c r="KA139" s="629"/>
      <c r="KB139" s="643"/>
      <c r="KC139" s="644"/>
      <c r="KD139" s="644"/>
      <c r="KE139" s="644"/>
      <c r="KF139" s="644"/>
      <c r="KG139" s="644"/>
      <c r="KH139" s="645"/>
      <c r="KI139" s="557"/>
      <c r="KJ139" s="561"/>
      <c r="KK139" s="557"/>
      <c r="KL139" s="558"/>
      <c r="KM139" s="609"/>
      <c r="KN139" s="733"/>
      <c r="KO139" s="610"/>
      <c r="KP139" s="557"/>
      <c r="KQ139" s="558"/>
    </row>
    <row r="140" spans="1:303" x14ac:dyDescent="0.25">
      <c r="A140" s="728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403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90">
        <f t="shared" ref="JS140" si="2389">JR140/JM140</f>
        <v>0.45866666666666667</v>
      </c>
      <c r="JT140" s="48"/>
      <c r="JU140" s="300"/>
      <c r="JV140" s="528">
        <f t="shared" ref="JV140:JV146" si="2390">SUM(G140,I140,S140,U140,AE140,AG140,AQ140,AS140,BC140,BE140,BO140,BQ140,CA140,CC140)/SUM(E140,Q140,AC140,AO140,BA140,BM140,BY140)</f>
        <v>0.67961979312272858</v>
      </c>
      <c r="JW140" s="529">
        <f t="shared" ref="JW140:JW146" si="2391">SUM(CM140,CO140,CY140,DA140,DK140,DM140,DW140,DY140,EI140,EK140,EU140,EW140,FG140,FI140)/SUM(CK140,CW140,DI140,DU140,EG140,ES140,FE140)</f>
        <v>0.70619375330862888</v>
      </c>
      <c r="JX140" s="531">
        <f t="shared" ref="JX140:JX146" si="2392">SUM(FS140,FU140,GE140,GG140,GQ140,GS140,HC140,HE140,HO140,HQ140,IA140,IC140,IM140,IO140,)/SUM(FQ140,GC140,GO140,HA140,HM140,HY140,IK140)</f>
        <v>0.68106399789307348</v>
      </c>
      <c r="JY140" s="716">
        <f t="shared" ref="JY140" si="2393">SUM(I147,U147,AG147,AS147,BE147,BQ147,CC147)/SUM(G147,I147,S147,U147,AE147,AG147,AQ147,AS147,BC147,BE147,BO147,BQ147,CA147,CC147)</f>
        <v>6.0836277974087159E-2</v>
      </c>
      <c r="JZ140" s="719">
        <f t="shared" ref="JZ140" si="2394">SUM(CO147,DA147,DM147,DY147,EK147,EW147,FI147)/SUM(CM147,CO147,CY147,DA147,DK147,DM147,DW147,DY147,EI147,EK147,EU147,EW147,FG147,FI147)</f>
        <v>4.7581816151010835E-2</v>
      </c>
      <c r="KA140" s="722">
        <f t="shared" ref="KA140" si="2395">SUM(,FU147,GG147,GS147,HE147,HQ147,IC147,IO147)/SUM(FU147,FS147,GG147,GE147,GS147,GQ147,HE147,HC147,HQ147,HO147,IC147,IA147,IO147,IM147)</f>
        <v>3.6199836199836202E-2</v>
      </c>
      <c r="KB140" s="646">
        <f t="shared" ref="KB140" si="2396">KB142/KB144</f>
        <v>2.5146689019279128E-3</v>
      </c>
      <c r="KC140" s="647"/>
      <c r="KD140" s="647">
        <f t="shared" ref="KD140" si="2397">KD142/KD144</f>
        <v>1.0587612493382743E-3</v>
      </c>
      <c r="KE140" s="647"/>
      <c r="KF140" s="647">
        <f t="shared" ref="KF140" si="2398">KF142/KF144</f>
        <v>2.6336581511719778E-3</v>
      </c>
      <c r="KG140" s="650"/>
      <c r="KH140" s="652" t="s">
        <v>73</v>
      </c>
      <c r="KI140" s="560">
        <f t="shared" ref="KI140:KI146" si="2399">C140+AA140+AM140+AY140+BK140+BW140</f>
        <v>1</v>
      </c>
      <c r="KJ140" s="573">
        <f t="shared" ref="KJ140" si="2400">KI140/KB144</f>
        <v>2.7940765576976809E-4</v>
      </c>
      <c r="KK140" s="560">
        <f t="shared" ref="KK140:KK146" si="2401">CI140+CU140+DG140+EE140+EQ140+FC140+DS140</f>
        <v>0</v>
      </c>
      <c r="KL140" s="569">
        <f t="shared" ref="KL140" si="2402">KK140/KD144</f>
        <v>0</v>
      </c>
      <c r="KM140" s="562">
        <f t="shared" ref="KM140" si="2403">KB144+KD144</f>
        <v>7357</v>
      </c>
      <c r="KN140" s="322">
        <f t="shared" ref="KN140:KN147" si="2404">KI140+KK140</f>
        <v>1</v>
      </c>
      <c r="KO140" s="564">
        <f t="shared" ref="KO140:KO147" si="2405">KN140/KM140</f>
        <v>1.3592496941688189E-4</v>
      </c>
      <c r="KP140" s="560">
        <f t="shared" ref="KP140:KP146" si="2406">FO140+GA140+GM140+GY140+HK140+HW140+II140</f>
        <v>0</v>
      </c>
      <c r="KQ140" s="569">
        <f t="shared" ref="KQ140" si="2407">KP140/KF144</f>
        <v>0</v>
      </c>
    </row>
    <row r="141" spans="1:303" ht="19.5" customHeight="1" thickBot="1" x14ac:dyDescent="0.3">
      <c r="A141" s="729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4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93">
        <f t="shared" si="2296"/>
        <v>0.44625407166123776</v>
      </c>
      <c r="JT141" s="15"/>
      <c r="JU141" s="301"/>
      <c r="JV141" s="530">
        <f t="shared" si="2390"/>
        <v>0.65267282395745874</v>
      </c>
      <c r="JW141" s="527">
        <f t="shared" si="2391"/>
        <v>0.67566851998940958</v>
      </c>
      <c r="JX141" s="532">
        <f t="shared" si="2392"/>
        <v>0.69968387776606955</v>
      </c>
      <c r="JY141" s="717"/>
      <c r="JZ141" s="720"/>
      <c r="KA141" s="723"/>
      <c r="KB141" s="648"/>
      <c r="KC141" s="649"/>
      <c r="KD141" s="649"/>
      <c r="KE141" s="649"/>
      <c r="KF141" s="649"/>
      <c r="KG141" s="651"/>
      <c r="KH141" s="653"/>
      <c r="KI141" s="76">
        <f t="shared" si="2399"/>
        <v>4</v>
      </c>
      <c r="KJ141" s="576">
        <f t="shared" ref="KJ141" si="2452">KI141/KB144</f>
        <v>1.1176306230790724E-3</v>
      </c>
      <c r="KK141" s="76">
        <f t="shared" si="2401"/>
        <v>1</v>
      </c>
      <c r="KL141" s="570">
        <f t="shared" ref="KL141" si="2453">KK141/KD144</f>
        <v>2.6469031233456857E-4</v>
      </c>
      <c r="KM141" s="580">
        <f t="shared" ref="KM141" si="2454">KB144+KD144</f>
        <v>7357</v>
      </c>
      <c r="KN141" s="84">
        <f t="shared" si="2404"/>
        <v>5</v>
      </c>
      <c r="KO141" s="570">
        <f t="shared" si="2405"/>
        <v>6.7962484708440944E-4</v>
      </c>
      <c r="KP141" s="76">
        <f t="shared" si="2406"/>
        <v>1</v>
      </c>
      <c r="KQ141" s="570">
        <f t="shared" ref="KQ141" si="2455">KP141/KF144</f>
        <v>2.633658151171978E-4</v>
      </c>
    </row>
    <row r="142" spans="1:303" ht="19.5" thickTop="1" x14ac:dyDescent="0.25">
      <c r="A142" s="729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4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93">
        <f t="shared" si="2296"/>
        <v>0.43171806167400884</v>
      </c>
      <c r="JT142" s="15"/>
      <c r="JU142" s="301"/>
      <c r="JV142" s="530">
        <f t="shared" si="2390"/>
        <v>0.71872376154492024</v>
      </c>
      <c r="JW142" s="527">
        <f t="shared" si="2391"/>
        <v>0.6965042372881356</v>
      </c>
      <c r="JX142" s="532">
        <f t="shared" si="2392"/>
        <v>0.70340100184550491</v>
      </c>
      <c r="JY142" s="717"/>
      <c r="JZ142" s="720"/>
      <c r="KA142" s="723"/>
      <c r="KB142" s="654">
        <f t="shared" ref="KB142" si="2457">SUM(C147,O147,AA147,AM147,AY147,BK147,BW147)</f>
        <v>9</v>
      </c>
      <c r="KC142" s="655"/>
      <c r="KD142" s="655">
        <f t="shared" ref="KD142" si="2458">SUM(CI147,CU147,DG147,DS147,EE147,EQ147,FC147)</f>
        <v>4</v>
      </c>
      <c r="KE142" s="655"/>
      <c r="KF142" s="655">
        <f t="shared" ref="KF142" si="2459">SUM(FO147,GA147,GM147,GY147,HK147,HW147,II147)</f>
        <v>10</v>
      </c>
      <c r="KG142" s="658"/>
      <c r="KH142" s="641" t="s">
        <v>72</v>
      </c>
      <c r="KI142" s="76">
        <f t="shared" si="2399"/>
        <v>0</v>
      </c>
      <c r="KJ142" s="576">
        <f t="shared" ref="KJ142" si="2460">KI142/KB144</f>
        <v>0</v>
      </c>
      <c r="KK142" s="76">
        <f t="shared" si="2401"/>
        <v>1</v>
      </c>
      <c r="KL142" s="570">
        <f t="shared" ref="KL142" si="2461">KK142/KD144</f>
        <v>2.6469031233456857E-4</v>
      </c>
      <c r="KM142" s="580">
        <f t="shared" ref="KM142" si="2462">KB144+KD144</f>
        <v>7357</v>
      </c>
      <c r="KN142" s="84">
        <f t="shared" si="2404"/>
        <v>1</v>
      </c>
      <c r="KO142" s="570">
        <f t="shared" si="2405"/>
        <v>1.3592496941688189E-4</v>
      </c>
      <c r="KP142" s="76">
        <f t="shared" si="2406"/>
        <v>3</v>
      </c>
      <c r="KQ142" s="570">
        <f t="shared" ref="KQ142" si="2463">KP142/KF144</f>
        <v>7.9009744535159341E-4</v>
      </c>
    </row>
    <row r="143" spans="1:303" ht="19.5" thickBot="1" x14ac:dyDescent="0.3">
      <c r="A143" s="729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4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93">
        <f t="shared" si="2296"/>
        <v>0.49479166666666669</v>
      </c>
      <c r="JT143" s="18"/>
      <c r="JU143" s="21"/>
      <c r="JV143" s="530">
        <f t="shared" si="2390"/>
        <v>0.67329227323628216</v>
      </c>
      <c r="JW143" s="527">
        <f t="shared" si="2391"/>
        <v>0.67125827814569539</v>
      </c>
      <c r="JX143" s="532">
        <f t="shared" si="2392"/>
        <v>0.68942789348800426</v>
      </c>
      <c r="JY143" s="717"/>
      <c r="JZ143" s="720"/>
      <c r="KA143" s="723"/>
      <c r="KB143" s="656"/>
      <c r="KC143" s="657"/>
      <c r="KD143" s="657"/>
      <c r="KE143" s="657"/>
      <c r="KF143" s="657"/>
      <c r="KG143" s="659"/>
      <c r="KH143" s="653"/>
      <c r="KI143" s="76">
        <f t="shared" si="2399"/>
        <v>1</v>
      </c>
      <c r="KJ143" s="576">
        <f t="shared" ref="KJ143" si="2464">KI143/KB144</f>
        <v>2.7940765576976809E-4</v>
      </c>
      <c r="KK143" s="76">
        <f t="shared" si="2401"/>
        <v>1</v>
      </c>
      <c r="KL143" s="570">
        <f t="shared" ref="KL143" si="2465">KK143/KD144</f>
        <v>2.6469031233456857E-4</v>
      </c>
      <c r="KM143" s="580">
        <f t="shared" ref="KM143" si="2466">KB144+KD144</f>
        <v>7357</v>
      </c>
      <c r="KN143" s="84">
        <f t="shared" si="2404"/>
        <v>2</v>
      </c>
      <c r="KO143" s="570">
        <f t="shared" si="2405"/>
        <v>2.7184993883376377E-4</v>
      </c>
      <c r="KP143" s="76">
        <f t="shared" si="2406"/>
        <v>0</v>
      </c>
      <c r="KQ143" s="570">
        <f t="shared" ref="KQ143" si="2467">KP143/KF144</f>
        <v>0</v>
      </c>
    </row>
    <row r="144" spans="1:303" ht="19.5" thickTop="1" x14ac:dyDescent="0.25">
      <c r="A144" s="729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4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93">
        <f t="shared" si="2296"/>
        <v>0.43034055727554177</v>
      </c>
      <c r="JT144" s="23"/>
      <c r="JU144" s="525"/>
      <c r="JV144" s="530">
        <f t="shared" si="2390"/>
        <v>0.69019607843137254</v>
      </c>
      <c r="JW144" s="527">
        <f t="shared" si="2391"/>
        <v>0.67620561738208795</v>
      </c>
      <c r="JX144" s="532">
        <f t="shared" si="2392"/>
        <v>0.70516877637130804</v>
      </c>
      <c r="JY144" s="717"/>
      <c r="JZ144" s="720"/>
      <c r="KA144" s="723"/>
      <c r="KB144" s="654">
        <f t="shared" ref="KB144" si="2468">SUM(E137,Q137,AC137,AO137,BA137,BM137,BY137)</f>
        <v>3579</v>
      </c>
      <c r="KC144" s="655"/>
      <c r="KD144" s="655">
        <f t="shared" ref="KD144" si="2469">SUM(CK137,CW137,DI137,DU137,EG137,ES137,FE137)</f>
        <v>3778</v>
      </c>
      <c r="KE144" s="655"/>
      <c r="KF144" s="655">
        <f t="shared" ref="KF144" si="2470">SUM(FQ137,GC137,GO137,HA137,HM137,HY137,IK137)</f>
        <v>3797</v>
      </c>
      <c r="KG144" s="658"/>
      <c r="KH144" s="641" t="s">
        <v>70</v>
      </c>
      <c r="KI144" s="76">
        <f t="shared" si="2399"/>
        <v>2</v>
      </c>
      <c r="KJ144" s="576">
        <f t="shared" ref="KJ144" si="2471">KI144/KB144</f>
        <v>5.5881531153953619E-4</v>
      </c>
      <c r="KK144" s="76">
        <f t="shared" si="2401"/>
        <v>1</v>
      </c>
      <c r="KL144" s="570">
        <f t="shared" ref="KL144" si="2472">KK144/KD144</f>
        <v>2.6469031233456857E-4</v>
      </c>
      <c r="KM144" s="580">
        <f t="shared" ref="KM144" si="2473">KB144+KD144</f>
        <v>7357</v>
      </c>
      <c r="KN144" s="84">
        <f t="shared" si="2404"/>
        <v>3</v>
      </c>
      <c r="KO144" s="570">
        <f t="shared" si="2405"/>
        <v>4.0777490825064566E-4</v>
      </c>
      <c r="KP144" s="76">
        <f t="shared" si="2406"/>
        <v>1</v>
      </c>
      <c r="KQ144" s="570">
        <f t="shared" ref="KQ144" si="2474">KP144/KF144</f>
        <v>2.633658151171978E-4</v>
      </c>
    </row>
    <row r="145" spans="1:303" ht="19.5" thickBot="1" x14ac:dyDescent="0.3">
      <c r="A145" s="729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4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93">
        <f t="shared" si="2296"/>
        <v>0.50417827298050144</v>
      </c>
      <c r="JT145" s="23"/>
      <c r="JU145" s="525"/>
      <c r="JV145" s="530">
        <f t="shared" si="2390"/>
        <v>0.6599439775910364</v>
      </c>
      <c r="JW145" s="527">
        <f t="shared" si="2391"/>
        <v>0.65076841547429787</v>
      </c>
      <c r="JX145" s="532">
        <f t="shared" si="2392"/>
        <v>0.6802110817941952</v>
      </c>
      <c r="JY145" s="717"/>
      <c r="JZ145" s="720"/>
      <c r="KA145" s="723"/>
      <c r="KB145" s="656"/>
      <c r="KC145" s="657"/>
      <c r="KD145" s="657"/>
      <c r="KE145" s="657"/>
      <c r="KF145" s="657"/>
      <c r="KG145" s="659"/>
      <c r="KH145" s="653"/>
      <c r="KI145" s="76">
        <f t="shared" si="2399"/>
        <v>0</v>
      </c>
      <c r="KJ145" s="576">
        <f t="shared" ref="KJ145" si="2475">KI145/KB144</f>
        <v>0</v>
      </c>
      <c r="KK145" s="76">
        <f t="shared" si="2401"/>
        <v>0</v>
      </c>
      <c r="KL145" s="570">
        <f t="shared" ref="KL145" si="2476">KK145/KD144</f>
        <v>0</v>
      </c>
      <c r="KM145" s="580">
        <f t="shared" ref="KM145" si="2477">KB144+KD144</f>
        <v>7357</v>
      </c>
      <c r="KN145" s="84">
        <f t="shared" si="2404"/>
        <v>0</v>
      </c>
      <c r="KO145" s="570">
        <f t="shared" si="2405"/>
        <v>0</v>
      </c>
      <c r="KP145" s="76">
        <f t="shared" si="2406"/>
        <v>2</v>
      </c>
      <c r="KQ145" s="570">
        <f t="shared" ref="KQ145" si="2478">KP145/KF144</f>
        <v>5.267316302343956E-4</v>
      </c>
    </row>
    <row r="146" spans="1:303" ht="20.25" thickTop="1" thickBot="1" x14ac:dyDescent="0.3">
      <c r="A146" s="729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4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93">
        <f t="shared" si="2296"/>
        <v>0.51445086705202314</v>
      </c>
      <c r="JT146" s="23"/>
      <c r="JU146" s="525"/>
      <c r="JV146" s="530">
        <f t="shared" si="2390"/>
        <v>0.67899159663865549</v>
      </c>
      <c r="JW146" s="527">
        <f t="shared" si="2391"/>
        <v>0.66613672496025433</v>
      </c>
      <c r="JX146" s="532">
        <f t="shared" si="2392"/>
        <v>0.67018748349617108</v>
      </c>
      <c r="JY146" s="717"/>
      <c r="JZ146" s="720"/>
      <c r="KA146" s="723"/>
      <c r="KB146" s="654">
        <f t="shared" ref="KB146" si="2479">KB137+KB142</f>
        <v>145</v>
      </c>
      <c r="KC146" s="661">
        <f t="shared" ref="KC146" si="2480">KB146/$KB$10</f>
        <v>3.9030955585464336E-2</v>
      </c>
      <c r="KD146" s="655">
        <f t="shared" ref="KD146" si="2481">KD137+KD142</f>
        <v>104</v>
      </c>
      <c r="KE146" s="661">
        <f t="shared" ref="KE146" si="2482">KD146/$KD$10</f>
        <v>2.6817947395564725E-2</v>
      </c>
      <c r="KF146" s="655">
        <f t="shared" ref="KF146" si="2483">KF137+KF142</f>
        <v>151</v>
      </c>
      <c r="KG146" s="639">
        <f t="shared" ref="KG146" si="2484">KF146/$KF$10</f>
        <v>3.8344337227018792E-2</v>
      </c>
      <c r="KH146" s="641" t="s">
        <v>181</v>
      </c>
      <c r="KI146" s="320">
        <f t="shared" si="2399"/>
        <v>0</v>
      </c>
      <c r="KJ146" s="577">
        <f t="shared" ref="KJ146" si="2485">KI146/KB144</f>
        <v>0</v>
      </c>
      <c r="KK146" s="320">
        <f t="shared" si="2401"/>
        <v>0</v>
      </c>
      <c r="KL146" s="565">
        <f t="shared" ref="KL146" si="2486">KK146/KD144</f>
        <v>0</v>
      </c>
      <c r="KM146" s="580">
        <f t="shared" ref="KM146" si="2487">KB144+KD144</f>
        <v>7357</v>
      </c>
      <c r="KN146" s="84">
        <f t="shared" si="2404"/>
        <v>0</v>
      </c>
      <c r="KO146" s="570">
        <f t="shared" si="2405"/>
        <v>0</v>
      </c>
      <c r="KP146" s="320">
        <f t="shared" si="2406"/>
        <v>3</v>
      </c>
      <c r="KQ146" s="565">
        <f t="shared" ref="KQ146" si="2488">KP146/KF144</f>
        <v>7.9009744535159341E-4</v>
      </c>
    </row>
    <row r="147" spans="1:303" ht="19.5" thickBot="1" x14ac:dyDescent="0.3">
      <c r="A147" s="729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9">
        <f>+D147+FP147+P147+AB147+AN147+AZ147+BL147+BX147+CJ147+CV147+DH147+DT147+EF147+ER147+FD147+GB147+GN147+GZ147+HL147+HX147+IJ147</f>
        <v>3</v>
      </c>
      <c r="JI147" s="409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4">
        <f t="shared" si="2456"/>
        <v>95.958722580402622</v>
      </c>
      <c r="JR147" s="54">
        <f t="shared" ref="JR147" si="2492">SUM(JR140:JR146)</f>
        <v>1193</v>
      </c>
      <c r="JS147" s="394">
        <f t="shared" si="2296"/>
        <v>0.46821036106750391</v>
      </c>
      <c r="JT147" s="63" t="e">
        <f t="shared" ref="JT147:JU147" si="2493">JT145/JT144*100-100</f>
        <v>#DIV/0!</v>
      </c>
      <c r="JU147" s="334" t="e">
        <f t="shared" si="2493"/>
        <v>#DIV/0!</v>
      </c>
      <c r="JV147" s="536">
        <f t="shared" ref="JV147" si="2494">SUM(G147,I147,S147,U147,AE147,AG147,AQ147,AS147,BC147,BE147,BO147,BQ147,CA147,CC147)/7/SUM(E146,Q146,AC146,AO146,BA146,BM146,BY146)</f>
        <v>0.67947178871548619</v>
      </c>
      <c r="JW147" s="537">
        <f t="shared" ref="JW147" si="2495">SUM(CM147,CO147,CY147,DA147,DK147,DM147,DW147,DY147,EI147,EK147,EU147,EW147,FG147,FI147)/7/SUM(CK146,CW146,DI146,DU146,EG146,ES146,FE146)</f>
        <v>0.67779544250132484</v>
      </c>
      <c r="JX147" s="538">
        <f t="shared" ref="JX147" si="2496">SUM(FS147,FU147,GE147,GG147,GQ147,GS147,HC147,HE147,HO147,HQ147,IA147,IC147,IM147,IO147,)/7/SUM(FQ146,GC146,GO146,HA146,HM146,HY146,IK146)</f>
        <v>0.69089743106114909</v>
      </c>
      <c r="JY147" s="718"/>
      <c r="JZ147" s="721"/>
      <c r="KA147" s="724"/>
      <c r="KB147" s="660"/>
      <c r="KC147" s="662"/>
      <c r="KD147" s="663"/>
      <c r="KE147" s="662"/>
      <c r="KF147" s="663"/>
      <c r="KG147" s="640"/>
      <c r="KH147" s="642"/>
      <c r="KI147" s="559">
        <f t="shared" ref="KI147" si="2497">SUM(KI140:KI146)</f>
        <v>8</v>
      </c>
      <c r="KJ147" s="578">
        <f t="shared" ref="KJ147" si="2498">KI147/KB144</f>
        <v>2.2352612461581448E-3</v>
      </c>
      <c r="KK147" s="559">
        <f t="shared" ref="KK147" si="2499">SUM(KK140:KK146)</f>
        <v>4</v>
      </c>
      <c r="KL147" s="572">
        <f t="shared" ref="KL147" si="2500">KK147/KD144</f>
        <v>1.0587612493382743E-3</v>
      </c>
      <c r="KM147" s="584">
        <f t="shared" ref="KM147" si="2501">KB144+KD144</f>
        <v>7357</v>
      </c>
      <c r="KN147" s="567">
        <f t="shared" si="2404"/>
        <v>12</v>
      </c>
      <c r="KO147" s="585">
        <f t="shared" si="2405"/>
        <v>1.6310996330025826E-3</v>
      </c>
      <c r="KP147" s="559">
        <f t="shared" ref="KP147" si="2502">SUM(KP140:KP146)</f>
        <v>10</v>
      </c>
      <c r="KQ147" s="572">
        <f t="shared" ref="KQ147" si="2503">KP147/KF144</f>
        <v>2.6336581511719778E-3</v>
      </c>
    </row>
    <row r="148" spans="1:303" ht="21.7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13">
        <f t="shared" ref="JH148" si="2505">JH147/JJ137</f>
        <v>3.1612223393045311E-3</v>
      </c>
      <c r="JI148" s="3"/>
      <c r="JJ148" s="4"/>
      <c r="JK148" s="4"/>
      <c r="JL148" s="405"/>
      <c r="JM148" s="4"/>
      <c r="JN148" s="4"/>
      <c r="JO148" s="4"/>
      <c r="JP148" s="406"/>
      <c r="JQ148" s="4"/>
      <c r="JR148" s="4"/>
      <c r="JS148" s="407"/>
      <c r="JT148" s="4"/>
      <c r="JU148" s="526"/>
      <c r="JV148" s="704"/>
      <c r="JW148" s="705"/>
      <c r="JX148" s="706"/>
      <c r="JY148" s="627"/>
      <c r="JZ148" s="628"/>
      <c r="KA148" s="629"/>
      <c r="KB148" s="643"/>
      <c r="KC148" s="644"/>
      <c r="KD148" s="644"/>
      <c r="KE148" s="644"/>
      <c r="KF148" s="644"/>
      <c r="KG148" s="644"/>
      <c r="KH148" s="645"/>
      <c r="KI148" s="557"/>
      <c r="KJ148" s="561"/>
      <c r="KK148" s="557"/>
      <c r="KL148" s="558"/>
      <c r="KM148" s="609"/>
      <c r="KN148" s="733"/>
      <c r="KO148" s="610"/>
      <c r="KP148" s="557"/>
      <c r="KQ148" s="558"/>
    </row>
    <row r="149" spans="1:303" x14ac:dyDescent="0.25">
      <c r="A149" s="728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403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90">
        <f t="shared" ref="JS149" si="2556">JR149/JM149</f>
        <v>0.49174917491749176</v>
      </c>
      <c r="JT149" s="48"/>
      <c r="JU149" s="300"/>
      <c r="JV149" s="528">
        <f t="shared" ref="JV149:JV155" si="2557">SUM(G149,I149,S149,U149,AE149,AG149,AQ149,AS149,BC149,BE149,BO149,BQ149,CA149,CC149)/SUM(E149,Q149,AC149,AO149,BA149,BM149,BY149)</f>
        <v>0.67806108153544409</v>
      </c>
      <c r="JW149" s="529">
        <f t="shared" ref="JW149:JW155" si="2558">SUM(CM149,CO149,CY149,DA149,DK149,DM149,DW149,DY149,EI149,EK149,EU149,EW149,FG149,FI149)/SUM(CK149,CW149,DI149,DU149,EG149,ES149,FE149)</f>
        <v>0.68203497615262321</v>
      </c>
      <c r="JX149" s="531">
        <f t="shared" ref="JX149:JX155" si="2559">SUM(FS149,FU149,GE149,GG149,GQ149,GS149,HC149,HE149,HO149,HQ149,IA149,IC149,IM149,IO149,)/SUM(FQ149,GC149,GO149,HA149,HM149,HY149,IK149)</f>
        <v>0.68982826948480847</v>
      </c>
      <c r="JY149" s="716">
        <f t="shared" ref="JY149" si="2560">SUM(I156,U156,AG156,AS156,BE156,BQ156,CC156)/SUM(G156,I156,S156,U156,AE156,AG156,AQ156,AS156,BC156,BE156,BO156,BQ156,CA156,CC156)</f>
        <v>6.236559139784946E-2</v>
      </c>
      <c r="JZ149" s="719">
        <f t="shared" ref="JZ149" si="2561">SUM(CO156,DA156,DM156,DY156,EK156,EW156,FI156)/SUM(CM156,CO156,CY156,DA156,DK156,DM156,DW156,DY156,EI156,EK156,EU156,EW156,FG156,FI156)</f>
        <v>4.6423658872077028E-2</v>
      </c>
      <c r="KA149" s="722">
        <f t="shared" ref="KA149" si="2562">SUM(,FU156,GG156,GS156,HE156,HQ156,IC156,IO156)/SUM(FU156,FS156,GG156,GE156,GS156,GQ156,HE156,HC156,HQ156,HO156,IC156,IA156,IO156,IM156)</f>
        <v>3.4401144870101277E-2</v>
      </c>
      <c r="KB149" s="646">
        <f t="shared" ref="KB149" si="2563">KB151/KB153</f>
        <v>2.2408963585434172E-3</v>
      </c>
      <c r="KC149" s="647"/>
      <c r="KD149" s="647">
        <f t="shared" ref="KD149" si="2564">KD151/KD153</f>
        <v>1.3248542660307366E-3</v>
      </c>
      <c r="KE149" s="647"/>
      <c r="KF149" s="647">
        <f t="shared" ref="KF149" si="2565">KF151/KF153</f>
        <v>3.4327964087668339E-3</v>
      </c>
      <c r="KG149" s="650"/>
      <c r="KH149" s="652" t="s">
        <v>73</v>
      </c>
      <c r="KI149" s="560">
        <f t="shared" ref="KI149:KI155" si="2566">C149+AA149+AM149+AY149+BK149+BW149</f>
        <v>1</v>
      </c>
      <c r="KJ149" s="573">
        <f t="shared" ref="KJ149" si="2567">KI149/KB153</f>
        <v>2.8011204481792715E-4</v>
      </c>
      <c r="KK149" s="560">
        <f t="shared" ref="KK149:KK155" si="2568">CI149+CU149+DG149+EE149+EQ149+FC149+DS149</f>
        <v>0</v>
      </c>
      <c r="KL149" s="569">
        <f t="shared" ref="KL149" si="2569">KK149/KD153</f>
        <v>0</v>
      </c>
      <c r="KM149" s="562">
        <f t="shared" ref="KM149" si="2570">KB153+KD153</f>
        <v>7344</v>
      </c>
      <c r="KN149" s="322">
        <f t="shared" ref="KN149:KN156" si="2571">KI149+KK149</f>
        <v>1</v>
      </c>
      <c r="KO149" s="564">
        <f t="shared" ref="KO149:KO156" si="2572">KN149/KM149</f>
        <v>1.3616557734204794E-4</v>
      </c>
      <c r="KP149" s="560">
        <f t="shared" ref="KP149:KP155" si="2573">FO149+GA149+GM149+GY149+HK149+HW149+II149</f>
        <v>2</v>
      </c>
      <c r="KQ149" s="569">
        <f t="shared" ref="KQ149" si="2574">KP149/KF153</f>
        <v>5.2812252442566675E-4</v>
      </c>
    </row>
    <row r="150" spans="1:303" ht="19.5" thickBot="1" x14ac:dyDescent="0.3">
      <c r="A150" s="729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4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93">
        <f t="shared" si="2296"/>
        <v>0.41569767441860467</v>
      </c>
      <c r="JT150" s="15"/>
      <c r="JU150" s="301"/>
      <c r="JV150" s="530">
        <f t="shared" si="2557"/>
        <v>0.6766601288876436</v>
      </c>
      <c r="JW150" s="527">
        <f t="shared" si="2558"/>
        <v>0.66127749801219193</v>
      </c>
      <c r="JX150" s="532">
        <f t="shared" si="2559"/>
        <v>0.68543484007401534</v>
      </c>
      <c r="JY150" s="717"/>
      <c r="JZ150" s="720"/>
      <c r="KA150" s="723"/>
      <c r="KB150" s="648"/>
      <c r="KC150" s="649"/>
      <c r="KD150" s="649"/>
      <c r="KE150" s="649"/>
      <c r="KF150" s="649"/>
      <c r="KG150" s="651"/>
      <c r="KH150" s="653"/>
      <c r="KI150" s="76">
        <f t="shared" si="2566"/>
        <v>0</v>
      </c>
      <c r="KJ150" s="576">
        <f t="shared" ref="KJ150" si="2620">KI150/KB153</f>
        <v>0</v>
      </c>
      <c r="KK150" s="76">
        <f t="shared" si="2568"/>
        <v>1</v>
      </c>
      <c r="KL150" s="570">
        <f t="shared" ref="KL150" si="2621">KK150/KD153</f>
        <v>2.6497085320614734E-4</v>
      </c>
      <c r="KM150" s="580">
        <f t="shared" ref="KM150" si="2622">KB153+KD153</f>
        <v>7344</v>
      </c>
      <c r="KN150" s="84">
        <f t="shared" si="2571"/>
        <v>1</v>
      </c>
      <c r="KO150" s="570">
        <f t="shared" si="2572"/>
        <v>1.3616557734204794E-4</v>
      </c>
      <c r="KP150" s="76">
        <f t="shared" si="2573"/>
        <v>2</v>
      </c>
      <c r="KQ150" s="570">
        <f t="shared" ref="KQ150" si="2623">KP150/KF153</f>
        <v>5.2812252442566675E-4</v>
      </c>
    </row>
    <row r="151" spans="1:303" ht="19.5" thickTop="1" x14ac:dyDescent="0.25">
      <c r="A151" s="729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4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93">
        <f t="shared" si="2296"/>
        <v>0.43956043956043955</v>
      </c>
      <c r="JT151" s="15"/>
      <c r="JU151" s="301"/>
      <c r="JV151" s="530">
        <f t="shared" si="2557"/>
        <v>0.65825623773479114</v>
      </c>
      <c r="JW151" s="527">
        <f t="shared" si="2558"/>
        <v>0.64961569043201695</v>
      </c>
      <c r="JX151" s="532">
        <f t="shared" si="2559"/>
        <v>0.68632636868553287</v>
      </c>
      <c r="JY151" s="717"/>
      <c r="JZ151" s="720"/>
      <c r="KA151" s="723"/>
      <c r="KB151" s="654">
        <f t="shared" ref="KB151" si="2624">SUM(C156,O156,AA156,AM156,AY156,BK156,BW156)</f>
        <v>8</v>
      </c>
      <c r="KC151" s="655"/>
      <c r="KD151" s="655">
        <f t="shared" ref="KD151" si="2625">SUM(CI156,CU156,DG156,DS156,EE156,EQ156,FC156)</f>
        <v>5</v>
      </c>
      <c r="KE151" s="655"/>
      <c r="KF151" s="655">
        <f t="shared" ref="KF151" si="2626">SUM(FO156,GA156,GM156,GY156,HK156,HW156,II156)</f>
        <v>13</v>
      </c>
      <c r="KG151" s="658"/>
      <c r="KH151" s="641" t="s">
        <v>72</v>
      </c>
      <c r="KI151" s="76">
        <f t="shared" si="2566"/>
        <v>1</v>
      </c>
      <c r="KJ151" s="576">
        <f t="shared" ref="KJ151" si="2627">KI151/KB153</f>
        <v>2.8011204481792715E-4</v>
      </c>
      <c r="KK151" s="76">
        <f t="shared" si="2568"/>
        <v>0</v>
      </c>
      <c r="KL151" s="570">
        <f t="shared" ref="KL151" si="2628">KK151/KD153</f>
        <v>0</v>
      </c>
      <c r="KM151" s="580">
        <f t="shared" ref="KM151" si="2629">KB153+KD153</f>
        <v>7344</v>
      </c>
      <c r="KN151" s="84">
        <f t="shared" si="2571"/>
        <v>1</v>
      </c>
      <c r="KO151" s="570">
        <f t="shared" si="2572"/>
        <v>1.3616557734204794E-4</v>
      </c>
      <c r="KP151" s="76">
        <f t="shared" si="2573"/>
        <v>2</v>
      </c>
      <c r="KQ151" s="570">
        <f t="shared" ref="KQ151" si="2630">KP151/KF153</f>
        <v>5.2812252442566675E-4</v>
      </c>
    </row>
    <row r="152" spans="1:303" ht="19.5" thickBot="1" x14ac:dyDescent="0.3">
      <c r="A152" s="729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4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93">
        <f t="shared" si="2296"/>
        <v>0.50465116279069766</v>
      </c>
      <c r="JT152" s="18"/>
      <c r="JU152" s="21"/>
      <c r="JV152" s="530">
        <f t="shared" si="2557"/>
        <v>0.7087542087542088</v>
      </c>
      <c r="JW152" s="527">
        <f t="shared" si="2558"/>
        <v>0.67594802439671176</v>
      </c>
      <c r="JX152" s="532">
        <f t="shared" si="2559"/>
        <v>0.68465608465608463</v>
      </c>
      <c r="JY152" s="717"/>
      <c r="JZ152" s="720"/>
      <c r="KA152" s="723"/>
      <c r="KB152" s="656"/>
      <c r="KC152" s="657"/>
      <c r="KD152" s="657"/>
      <c r="KE152" s="657"/>
      <c r="KF152" s="657"/>
      <c r="KG152" s="659"/>
      <c r="KH152" s="653"/>
      <c r="KI152" s="76">
        <f t="shared" si="2566"/>
        <v>3</v>
      </c>
      <c r="KJ152" s="576">
        <f t="shared" ref="KJ152" si="2631">KI152/KB153</f>
        <v>8.4033613445378156E-4</v>
      </c>
      <c r="KK152" s="76">
        <f t="shared" si="2568"/>
        <v>2</v>
      </c>
      <c r="KL152" s="570">
        <f t="shared" ref="KL152" si="2632">KK152/KD153</f>
        <v>5.2994170641229468E-4</v>
      </c>
      <c r="KM152" s="580">
        <f t="shared" ref="KM152" si="2633">KB153+KD153</f>
        <v>7344</v>
      </c>
      <c r="KN152" s="84">
        <f t="shared" si="2571"/>
        <v>5</v>
      </c>
      <c r="KO152" s="570">
        <f t="shared" si="2572"/>
        <v>6.8082788671023969E-4</v>
      </c>
      <c r="KP152" s="76">
        <f t="shared" si="2573"/>
        <v>1</v>
      </c>
      <c r="KQ152" s="570">
        <f t="shared" ref="KQ152" si="2634">KP152/KF153</f>
        <v>2.6406126221283337E-4</v>
      </c>
    </row>
    <row r="153" spans="1:303" ht="19.5" thickTop="1" x14ac:dyDescent="0.25">
      <c r="A153" s="729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4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93">
        <f t="shared" si="2296"/>
        <v>0.46064139941690962</v>
      </c>
      <c r="JT153" s="23"/>
      <c r="JU153" s="525"/>
      <c r="JV153" s="530">
        <f t="shared" si="2557"/>
        <v>0.63973063973063971</v>
      </c>
      <c r="JW153" s="527">
        <f t="shared" si="2558"/>
        <v>0.64942985945372578</v>
      </c>
      <c r="JX153" s="532">
        <f t="shared" si="2559"/>
        <v>0.68069896743447178</v>
      </c>
      <c r="JY153" s="717"/>
      <c r="JZ153" s="720"/>
      <c r="KA153" s="723"/>
      <c r="KB153" s="654">
        <f t="shared" ref="KB153" si="2635">SUM(E146,Q146,AC146,AO146,BA146,BM146,BY146)</f>
        <v>3570</v>
      </c>
      <c r="KC153" s="655"/>
      <c r="KD153" s="655">
        <f t="shared" ref="KD153" si="2636">SUM(CK146,CW146,DI146,DU146,EG146,ES146,FE146)</f>
        <v>3774</v>
      </c>
      <c r="KE153" s="655"/>
      <c r="KF153" s="655">
        <f t="shared" ref="KF153" si="2637">SUM(FQ146,GC146,GO146,HA146,HM146,HY146,IK146)</f>
        <v>3787</v>
      </c>
      <c r="KG153" s="658"/>
      <c r="KH153" s="641" t="s">
        <v>70</v>
      </c>
      <c r="KI153" s="76">
        <f t="shared" si="2566"/>
        <v>0</v>
      </c>
      <c r="KJ153" s="576">
        <f t="shared" ref="KJ153" si="2638">KI153/KB153</f>
        <v>0</v>
      </c>
      <c r="KK153" s="76">
        <f t="shared" si="2568"/>
        <v>0</v>
      </c>
      <c r="KL153" s="570">
        <f t="shared" ref="KL153" si="2639">KK153/KD153</f>
        <v>0</v>
      </c>
      <c r="KM153" s="580">
        <f t="shared" ref="KM153" si="2640">KB153+KD153</f>
        <v>7344</v>
      </c>
      <c r="KN153" s="84">
        <f t="shared" si="2571"/>
        <v>0</v>
      </c>
      <c r="KO153" s="570">
        <f t="shared" si="2572"/>
        <v>0</v>
      </c>
      <c r="KP153" s="76">
        <f t="shared" si="2573"/>
        <v>3</v>
      </c>
      <c r="KQ153" s="570">
        <f t="shared" ref="KQ153" si="2641">KP153/KF153</f>
        <v>7.9218378663850012E-4</v>
      </c>
    </row>
    <row r="154" spans="1:303" ht="19.5" thickBot="1" x14ac:dyDescent="0.3">
      <c r="A154" s="729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4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93">
        <f t="shared" si="2296"/>
        <v>0.44854881266490765</v>
      </c>
      <c r="JT154" s="23"/>
      <c r="JU154" s="525"/>
      <c r="JV154" s="530">
        <f t="shared" si="2557"/>
        <v>0.67106371035644119</v>
      </c>
      <c r="JW154" s="527">
        <f t="shared" si="2558"/>
        <v>0.64535809018567636</v>
      </c>
      <c r="JX154" s="532">
        <f t="shared" si="2559"/>
        <v>0.6944886062533121</v>
      </c>
      <c r="JY154" s="717"/>
      <c r="JZ154" s="720"/>
      <c r="KA154" s="723"/>
      <c r="KB154" s="656"/>
      <c r="KC154" s="657"/>
      <c r="KD154" s="657"/>
      <c r="KE154" s="657"/>
      <c r="KF154" s="657"/>
      <c r="KG154" s="659"/>
      <c r="KH154" s="653"/>
      <c r="KI154" s="76">
        <f t="shared" si="2566"/>
        <v>1</v>
      </c>
      <c r="KJ154" s="576">
        <f t="shared" ref="KJ154" si="2642">KI154/KB153</f>
        <v>2.8011204481792715E-4</v>
      </c>
      <c r="KK154" s="76">
        <f t="shared" si="2568"/>
        <v>1</v>
      </c>
      <c r="KL154" s="570">
        <f t="shared" ref="KL154" si="2643">KK154/KD153</f>
        <v>2.6497085320614734E-4</v>
      </c>
      <c r="KM154" s="580">
        <f t="shared" ref="KM154" si="2644">KB153+KD153</f>
        <v>7344</v>
      </c>
      <c r="KN154" s="84">
        <f t="shared" si="2571"/>
        <v>2</v>
      </c>
      <c r="KO154" s="570">
        <f t="shared" si="2572"/>
        <v>2.7233115468409589E-4</v>
      </c>
      <c r="KP154" s="76">
        <f t="shared" si="2573"/>
        <v>3</v>
      </c>
      <c r="KQ154" s="570">
        <f t="shared" ref="KQ154" si="2645">KP154/KF153</f>
        <v>7.9218378663850012E-4</v>
      </c>
    </row>
    <row r="155" spans="1:303" ht="20.25" thickTop="1" thickBot="1" x14ac:dyDescent="0.3">
      <c r="A155" s="729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4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93">
        <f t="shared" si="2296"/>
        <v>0.49367088607594939</v>
      </c>
      <c r="JT155" s="23"/>
      <c r="JU155" s="525"/>
      <c r="JV155" s="530">
        <f t="shared" si="2557"/>
        <v>0.66254912970241442</v>
      </c>
      <c r="JW155" s="527">
        <f t="shared" si="2558"/>
        <v>0.66250994958875031</v>
      </c>
      <c r="JX155" s="532">
        <f t="shared" si="2559"/>
        <v>0.68600953895071537</v>
      </c>
      <c r="JY155" s="717"/>
      <c r="JZ155" s="720"/>
      <c r="KA155" s="723"/>
      <c r="KB155" s="654">
        <f t="shared" ref="KB155" si="2646">KB146+KB151</f>
        <v>153</v>
      </c>
      <c r="KC155" s="661">
        <f t="shared" ref="KC155" si="2647">KB155/$KB$10</f>
        <v>4.1184387617765814E-2</v>
      </c>
      <c r="KD155" s="655">
        <f t="shared" ref="KD155" si="2648">KD146+KD151</f>
        <v>109</v>
      </c>
      <c r="KE155" s="661">
        <f t="shared" ref="KE155" si="2649">KD155/$KD$10</f>
        <v>2.810727178958226E-2</v>
      </c>
      <c r="KF155" s="655">
        <f t="shared" ref="KF155" si="2650">KF146+KF151</f>
        <v>164</v>
      </c>
      <c r="KG155" s="639">
        <f t="shared" ref="KG155" si="2651">KF155/$KF$10</f>
        <v>4.1645505332656173E-2</v>
      </c>
      <c r="KH155" s="641" t="s">
        <v>181</v>
      </c>
      <c r="KI155" s="320">
        <f t="shared" si="2566"/>
        <v>1</v>
      </c>
      <c r="KJ155" s="577">
        <f t="shared" ref="KJ155" si="2652">KI155/KB153</f>
        <v>2.8011204481792715E-4</v>
      </c>
      <c r="KK155" s="320">
        <f t="shared" si="2568"/>
        <v>1</v>
      </c>
      <c r="KL155" s="565">
        <f t="shared" ref="KL155" si="2653">KK155/KD153</f>
        <v>2.6497085320614734E-4</v>
      </c>
      <c r="KM155" s="580">
        <f t="shared" ref="KM155" si="2654">KB153+KD153</f>
        <v>7344</v>
      </c>
      <c r="KN155" s="84">
        <f t="shared" si="2571"/>
        <v>2</v>
      </c>
      <c r="KO155" s="570">
        <f t="shared" si="2572"/>
        <v>2.7233115468409589E-4</v>
      </c>
      <c r="KP155" s="320">
        <f t="shared" si="2573"/>
        <v>0</v>
      </c>
      <c r="KQ155" s="565">
        <f t="shared" ref="KQ155" si="2655">KP155/KF153</f>
        <v>0</v>
      </c>
    </row>
    <row r="156" spans="1:303" ht="19.5" thickBot="1" x14ac:dyDescent="0.3">
      <c r="A156" s="729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9">
        <f t="shared" si="2550"/>
        <v>0</v>
      </c>
      <c r="JI156" s="409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4">
        <f t="shared" si="2456"/>
        <v>96.027198410879365</v>
      </c>
      <c r="JR156" s="54">
        <f t="shared" ref="JR156" si="2659">SUM(JR149:JR155)</f>
        <v>1153</v>
      </c>
      <c r="JS156" s="394">
        <f t="shared" si="2296"/>
        <v>0.46510689794271881</v>
      </c>
      <c r="JT156" s="63" t="e">
        <f t="shared" ref="JT156:JU156" si="2660">JT154/JT153*100-100</f>
        <v>#DIV/0!</v>
      </c>
      <c r="JU156" s="334" t="e">
        <f t="shared" si="2660"/>
        <v>#DIV/0!</v>
      </c>
      <c r="JV156" s="536">
        <f t="shared" ref="JV156" si="2661">SUM(G156,I156,S156,U156,AE156,AG156,AQ156,AS156,BC156,BE156,BO156,BQ156,CA156,CC156)/7/SUM(E155,Q155,AC155,AO155,BA155,BM155,BY155)</f>
        <v>0.67137242319724078</v>
      </c>
      <c r="JW156" s="537">
        <f t="shared" ref="JW156" si="2662">SUM(CM156,CO156,CY156,DA156,DK156,DM156,DW156,DY156,EI156,EK156,EU156,EW156,FG156,FI156)/7/SUM(CK155,CW155,DI155,DU155,EG155,ES155,FE155)</f>
        <v>0.66133495053633018</v>
      </c>
      <c r="JX156" s="538">
        <f t="shared" ref="JX156" si="2663">SUM(FS156,FU156,GE156,GG156,GQ156,GS156,HC156,HE156,HO156,HQ156,IA156,IC156,IM156,IO156,)/7/SUM(FQ155,GC155,GO155,HA155,HM155,HY155,IK155)</f>
        <v>0.68771292300704068</v>
      </c>
      <c r="JY156" s="718"/>
      <c r="JZ156" s="721"/>
      <c r="KA156" s="724"/>
      <c r="KB156" s="660"/>
      <c r="KC156" s="662"/>
      <c r="KD156" s="663"/>
      <c r="KE156" s="662"/>
      <c r="KF156" s="663"/>
      <c r="KG156" s="640"/>
      <c r="KH156" s="642"/>
      <c r="KI156" s="559">
        <f t="shared" ref="KI156" si="2664">SUM(KI149:KI155)</f>
        <v>7</v>
      </c>
      <c r="KJ156" s="578">
        <f t="shared" ref="KJ156" si="2665">KI156/KB153</f>
        <v>1.9607843137254902E-3</v>
      </c>
      <c r="KK156" s="559">
        <f t="shared" ref="KK156" si="2666">SUM(KK149:KK155)</f>
        <v>5</v>
      </c>
      <c r="KL156" s="572">
        <f t="shared" ref="KL156" si="2667">KK156/KD153</f>
        <v>1.3248542660307366E-3</v>
      </c>
      <c r="KM156" s="584">
        <f t="shared" ref="KM156" si="2668">KB153+KD153</f>
        <v>7344</v>
      </c>
      <c r="KN156" s="567">
        <f t="shared" si="2571"/>
        <v>12</v>
      </c>
      <c r="KO156" s="585">
        <f t="shared" si="2572"/>
        <v>1.6339869281045752E-3</v>
      </c>
      <c r="KP156" s="559">
        <f t="shared" ref="KP156" si="2669">SUM(KP149:KP155)</f>
        <v>13</v>
      </c>
      <c r="KQ156" s="572">
        <f t="shared" ref="KQ156" si="2670">KP156/KF153</f>
        <v>3.4327964087668339E-3</v>
      </c>
    </row>
    <row r="157" spans="1:303" ht="21.7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13">
        <f t="shared" ref="JH157" si="2672">JH156/JJ146</f>
        <v>0</v>
      </c>
      <c r="JI157" s="3"/>
      <c r="JJ157" s="4"/>
      <c r="JK157" s="4"/>
      <c r="JL157" s="405"/>
      <c r="JM157" s="4"/>
      <c r="JN157" s="4"/>
      <c r="JO157" s="4"/>
      <c r="JP157" s="406"/>
      <c r="JQ157" s="4"/>
      <c r="JR157" s="4"/>
      <c r="JS157" s="407"/>
      <c r="JT157" s="4"/>
      <c r="JU157" s="526"/>
      <c r="JV157" s="704"/>
      <c r="JW157" s="705"/>
      <c r="JX157" s="706"/>
      <c r="JY157" s="627"/>
      <c r="JZ157" s="628"/>
      <c r="KA157" s="629"/>
      <c r="KB157" s="643"/>
      <c r="KC157" s="644"/>
      <c r="KD157" s="644"/>
      <c r="KE157" s="644"/>
      <c r="KF157" s="644"/>
      <c r="KG157" s="644"/>
      <c r="KH157" s="645"/>
      <c r="KI157" s="557"/>
      <c r="KJ157" s="561"/>
      <c r="KK157" s="557"/>
      <c r="KL157" s="558"/>
      <c r="KM157" s="609"/>
      <c r="KN157" s="733"/>
      <c r="KO157" s="610"/>
      <c r="KP157" s="557"/>
      <c r="KQ157" s="558"/>
    </row>
    <row r="158" spans="1:303" x14ac:dyDescent="0.25">
      <c r="A158" s="728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403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9">
        <v>160</v>
      </c>
      <c r="JS158" s="390">
        <f t="shared" ref="JS158" si="2723">JR158/JM158</f>
        <v>0.48048048048048048</v>
      </c>
      <c r="JT158" s="48"/>
      <c r="JU158" s="300"/>
      <c r="JV158" s="528">
        <f t="shared" ref="JV158:JV164" si="2724">SUM(G158,I158,S158,U158,AE158,AG158,AQ158,AS158,BC158,BE158,BO158,BQ158,CA158,CC158)/SUM(E158,Q158,AC158,AO158,BA158,BM158,BY158)</f>
        <v>0.64231525709468951</v>
      </c>
      <c r="JW158" s="529">
        <f t="shared" ref="JW158:JW164" si="2725">SUM(CM158,CO158,CY158,DA158,DK158,DM158,DW158,DY158,EI158,EK158,EU158,EW158,FG158,FI158)/SUM(CK158,CW158,DI158,DU158,EG158,ES158,FE158)</f>
        <v>0.63773885350318471</v>
      </c>
      <c r="JX158" s="531">
        <f t="shared" ref="JX158:JX164" si="2726">SUM(FS158,FU158,GE158,GG158,GQ158,GS158,HC158,HE158,HO158,HQ158,IA158,IC158,IM158,IO158,)/SUM(FQ158,GC158,GO158,HA158,HM158,HY158,IK158)</f>
        <v>0.70511800583399631</v>
      </c>
      <c r="JY158" s="716">
        <f t="shared" ref="JY158" si="2727">SUM(I165,U165,AG165,AS165,BE165,BQ165,CC165)/SUM(G165,I165,S165,U165,AE165,AG165,AQ165,AS165,BC165,BE165,BO165,BQ165,CA165,CC165)</f>
        <v>6.078730546231309E-2</v>
      </c>
      <c r="JZ158" s="719">
        <f t="shared" ref="JZ158" si="2728">SUM(CO165,DA165,DM165,DY165,EK165,EW165,FI165)/SUM(CM165,CO165,CY165,DA165,DK165,DM165,DW165,DY165,EI165,EK165,EU165,EW165,FG165,FI165)</f>
        <v>4.5831359545239224E-2</v>
      </c>
      <c r="KA158" s="722">
        <f t="shared" ref="KA158" si="2729">SUM(,FU165,GG165,GS165,HE165,HQ165,IC165,IO165)/SUM(FU165,FS165,GG165,GE165,GS165,GQ165,HE165,HC165,HQ165,HO165,IC165,IA165,IO165,IM165)</f>
        <v>3.6458039392742253E-2</v>
      </c>
      <c r="KB158" s="646">
        <f t="shared" ref="KB158" si="2730">KB160/KB162</f>
        <v>2.807411566535654E-3</v>
      </c>
      <c r="KC158" s="647"/>
      <c r="KD158" s="647">
        <f t="shared" ref="KD158" si="2731">KD160/KD162</f>
        <v>2.6532236667551074E-3</v>
      </c>
      <c r="KE158" s="647"/>
      <c r="KF158" s="647">
        <f t="shared" ref="KF158" si="2732">KF160/KF162</f>
        <v>3.1796502384737681E-3</v>
      </c>
      <c r="KG158" s="650"/>
      <c r="KH158" s="652" t="s">
        <v>73</v>
      </c>
      <c r="KI158" s="560">
        <f t="shared" ref="KI158:KI164" si="2733">C158+AA158+AM158+AY158+BK158+BW158</f>
        <v>3</v>
      </c>
      <c r="KJ158" s="573">
        <f t="shared" ref="KJ158" si="2734">KI158/KB162</f>
        <v>8.4222346996069624E-4</v>
      </c>
      <c r="KK158" s="560">
        <f t="shared" ref="KK158:KK164" si="2735">CI158+CU158+DG158+EE158+EQ158+FC158+DS158</f>
        <v>1</v>
      </c>
      <c r="KL158" s="569">
        <f t="shared" ref="KL158" si="2736">KK158/KD162</f>
        <v>2.6532236667551072E-4</v>
      </c>
      <c r="KM158" s="562">
        <f t="shared" ref="KM158" si="2737">KB162+KD162</f>
        <v>7331</v>
      </c>
      <c r="KN158" s="322">
        <f t="shared" ref="KN158:KN165" si="2738">KI158+KK158</f>
        <v>4</v>
      </c>
      <c r="KO158" s="564">
        <f t="shared" ref="KO158:KO165" si="2739">KN158/KM158</f>
        <v>5.4562815441276766E-4</v>
      </c>
      <c r="KP158" s="560">
        <f t="shared" ref="KP158:KP164" si="2740">FO158+GA158+GM158+GY158+HK158+HW158+II158</f>
        <v>3</v>
      </c>
      <c r="KQ158" s="569">
        <f t="shared" ref="KQ158" si="2741">KP158/KF162</f>
        <v>7.9491255961844202E-4</v>
      </c>
    </row>
    <row r="159" spans="1:303" ht="19.5" thickBot="1" x14ac:dyDescent="0.3">
      <c r="A159" s="729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4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93">
        <f t="shared" si="2296"/>
        <v>0.5714285714285714</v>
      </c>
      <c r="JT159" s="15"/>
      <c r="JU159" s="301"/>
      <c r="JV159" s="530">
        <f t="shared" si="2724"/>
        <v>0.66610455311973016</v>
      </c>
      <c r="JW159" s="527">
        <f t="shared" si="2725"/>
        <v>0.63933121019108285</v>
      </c>
      <c r="JX159" s="532">
        <f t="shared" si="2726"/>
        <v>0.64630908125331921</v>
      </c>
      <c r="JY159" s="717"/>
      <c r="JZ159" s="720"/>
      <c r="KA159" s="723"/>
      <c r="KB159" s="648"/>
      <c r="KC159" s="649"/>
      <c r="KD159" s="649"/>
      <c r="KE159" s="649"/>
      <c r="KF159" s="649"/>
      <c r="KG159" s="651"/>
      <c r="KH159" s="653"/>
      <c r="KI159" s="76">
        <f t="shared" si="2733"/>
        <v>1</v>
      </c>
      <c r="KJ159" s="576">
        <f t="shared" ref="KJ159" si="2787">KI159/KB162</f>
        <v>2.8074115665356543E-4</v>
      </c>
      <c r="KK159" s="76">
        <f t="shared" si="2735"/>
        <v>0</v>
      </c>
      <c r="KL159" s="570">
        <f t="shared" ref="KL159" si="2788">KK159/KD162</f>
        <v>0</v>
      </c>
      <c r="KM159" s="580">
        <f t="shared" ref="KM159" si="2789">KB162+KD162</f>
        <v>7331</v>
      </c>
      <c r="KN159" s="84">
        <f t="shared" si="2738"/>
        <v>1</v>
      </c>
      <c r="KO159" s="570">
        <f t="shared" si="2739"/>
        <v>1.3640703860319192E-4</v>
      </c>
      <c r="KP159" s="76">
        <f t="shared" si="2740"/>
        <v>5</v>
      </c>
      <c r="KQ159" s="570">
        <f t="shared" ref="KQ159" si="2790">KP159/KF162</f>
        <v>1.3248542660307366E-3</v>
      </c>
    </row>
    <row r="160" spans="1:303" ht="19.5" thickTop="1" x14ac:dyDescent="0.25">
      <c r="A160" s="729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4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93">
        <f t="shared" si="2296"/>
        <v>0.37071651090342678</v>
      </c>
      <c r="JT160" s="15"/>
      <c r="JU160" s="301"/>
      <c r="JV160" s="530">
        <f t="shared" si="2724"/>
        <v>0.66788526434195727</v>
      </c>
      <c r="JW160" s="527">
        <f t="shared" si="2725"/>
        <v>0.65127388535031849</v>
      </c>
      <c r="JX160" s="532">
        <f t="shared" si="2726"/>
        <v>0.69694555112881806</v>
      </c>
      <c r="JY160" s="717"/>
      <c r="JZ160" s="720"/>
      <c r="KA160" s="723"/>
      <c r="KB160" s="654">
        <f t="shared" ref="KB160" si="2791">SUM(C165,O165,AA165,AM165,AY165,BK165,BW165)</f>
        <v>10</v>
      </c>
      <c r="KC160" s="655"/>
      <c r="KD160" s="655">
        <f t="shared" ref="KD160" si="2792">SUM(CI165,CU165,DG165,DS165,EE165,EQ165,FC165)</f>
        <v>10</v>
      </c>
      <c r="KE160" s="655"/>
      <c r="KF160" s="655">
        <f t="shared" ref="KF160" si="2793">SUM(FO165,GA165,GM165,GY165,HK165,HW165,II165)</f>
        <v>12</v>
      </c>
      <c r="KG160" s="658"/>
      <c r="KH160" s="641" t="s">
        <v>72</v>
      </c>
      <c r="KI160" s="76">
        <f t="shared" si="2733"/>
        <v>2</v>
      </c>
      <c r="KJ160" s="576">
        <f t="shared" ref="KJ160" si="2794">KI160/KB162</f>
        <v>5.6148231330713087E-4</v>
      </c>
      <c r="KK160" s="76">
        <f t="shared" si="2735"/>
        <v>0</v>
      </c>
      <c r="KL160" s="570">
        <f t="shared" ref="KL160" si="2795">KK160/KD162</f>
        <v>0</v>
      </c>
      <c r="KM160" s="580">
        <f t="shared" ref="KM160" si="2796">KB162+KD162</f>
        <v>7331</v>
      </c>
      <c r="KN160" s="84">
        <f t="shared" si="2738"/>
        <v>2</v>
      </c>
      <c r="KO160" s="570">
        <f t="shared" si="2739"/>
        <v>2.7281407720638383E-4</v>
      </c>
      <c r="KP160" s="76">
        <f t="shared" si="2740"/>
        <v>1</v>
      </c>
      <c r="KQ160" s="570">
        <f t="shared" ref="KQ160" si="2797">KP160/KF162</f>
        <v>2.6497085320614734E-4</v>
      </c>
    </row>
    <row r="161" spans="1:303" ht="19.5" thickBot="1" x14ac:dyDescent="0.3">
      <c r="A161" s="729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4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93">
        <f t="shared" si="2296"/>
        <v>0.27659574468085107</v>
      </c>
      <c r="JT161" s="18"/>
      <c r="JU161" s="21"/>
      <c r="JV161" s="530">
        <f t="shared" si="2724"/>
        <v>0.66451068616422948</v>
      </c>
      <c r="JW161" s="527">
        <f t="shared" si="2725"/>
        <v>0.63390010626992566</v>
      </c>
      <c r="JX161" s="532">
        <f t="shared" si="2726"/>
        <v>0.65807651434643999</v>
      </c>
      <c r="JY161" s="717"/>
      <c r="JZ161" s="720"/>
      <c r="KA161" s="723"/>
      <c r="KB161" s="656"/>
      <c r="KC161" s="657"/>
      <c r="KD161" s="657"/>
      <c r="KE161" s="657"/>
      <c r="KF161" s="657"/>
      <c r="KG161" s="659"/>
      <c r="KH161" s="653"/>
      <c r="KI161" s="76">
        <f t="shared" si="2733"/>
        <v>0</v>
      </c>
      <c r="KJ161" s="576">
        <f t="shared" ref="KJ161" si="2798">KI161/KB162</f>
        <v>0</v>
      </c>
      <c r="KK161" s="76">
        <f t="shared" si="2735"/>
        <v>4</v>
      </c>
      <c r="KL161" s="570">
        <f t="shared" ref="KL161" si="2799">KK161/KD162</f>
        <v>1.0612894667020429E-3</v>
      </c>
      <c r="KM161" s="580">
        <f t="shared" ref="KM161" si="2800">KB162+KD162</f>
        <v>7331</v>
      </c>
      <c r="KN161" s="84">
        <f t="shared" si="2738"/>
        <v>4</v>
      </c>
      <c r="KO161" s="570">
        <f t="shared" si="2739"/>
        <v>5.4562815441276766E-4</v>
      </c>
      <c r="KP161" s="76">
        <f t="shared" si="2740"/>
        <v>1</v>
      </c>
      <c r="KQ161" s="570">
        <f t="shared" ref="KQ161" si="2801">KP161/KF162</f>
        <v>2.6497085320614734E-4</v>
      </c>
    </row>
    <row r="162" spans="1:303" ht="19.5" thickTop="1" x14ac:dyDescent="0.25">
      <c r="A162" s="729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4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93">
        <f t="shared" si="2296"/>
        <v>0.43414634146341463</v>
      </c>
      <c r="JT162" s="23"/>
      <c r="JU162" s="525"/>
      <c r="JV162" s="530">
        <f t="shared" si="2724"/>
        <v>0.64247538677918425</v>
      </c>
      <c r="JW162" s="527">
        <f t="shared" si="2725"/>
        <v>0.61393246477000796</v>
      </c>
      <c r="JX162" s="532">
        <f t="shared" si="2726"/>
        <v>0.65701381509032941</v>
      </c>
      <c r="JY162" s="717"/>
      <c r="JZ162" s="720"/>
      <c r="KA162" s="723"/>
      <c r="KB162" s="654">
        <f t="shared" ref="KB162" si="2802">SUM(E155,Q155,AC155,AO155,BA155,BM155,BY155)</f>
        <v>3562</v>
      </c>
      <c r="KC162" s="655"/>
      <c r="KD162" s="655">
        <f t="shared" ref="KD162" si="2803">SUM(CK155,CW155,DI155,DU155,EG155,ES155,FE155)</f>
        <v>3769</v>
      </c>
      <c r="KE162" s="655"/>
      <c r="KF162" s="655">
        <f t="shared" ref="KF162" si="2804">SUM(FQ155,GC155,GO155,HA155,HM155,HY155,IK155)</f>
        <v>3774</v>
      </c>
      <c r="KG162" s="658"/>
      <c r="KH162" s="641" t="s">
        <v>70</v>
      </c>
      <c r="KI162" s="76">
        <f t="shared" si="2733"/>
        <v>1</v>
      </c>
      <c r="KJ162" s="576">
        <f t="shared" ref="KJ162" si="2805">KI162/KB162</f>
        <v>2.8074115665356543E-4</v>
      </c>
      <c r="KK162" s="76">
        <f t="shared" si="2735"/>
        <v>3</v>
      </c>
      <c r="KL162" s="570">
        <f t="shared" ref="KL162" si="2806">KK162/KD162</f>
        <v>7.9596710002653227E-4</v>
      </c>
      <c r="KM162" s="580">
        <f t="shared" ref="KM162" si="2807">KB162+KD162</f>
        <v>7331</v>
      </c>
      <c r="KN162" s="84">
        <f t="shared" si="2738"/>
        <v>4</v>
      </c>
      <c r="KO162" s="570">
        <f t="shared" si="2739"/>
        <v>5.4562815441276766E-4</v>
      </c>
      <c r="KP162" s="76">
        <f t="shared" si="2740"/>
        <v>0</v>
      </c>
      <c r="KQ162" s="570">
        <f t="shared" ref="KQ162" si="2808">KP162/KF162</f>
        <v>0</v>
      </c>
    </row>
    <row r="163" spans="1:303" ht="19.5" thickBot="1" x14ac:dyDescent="0.3">
      <c r="A163" s="729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4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93">
        <f t="shared" si="2296"/>
        <v>0.51830985915492955</v>
      </c>
      <c r="JT163" s="23"/>
      <c r="JU163" s="525"/>
      <c r="JV163" s="530">
        <f t="shared" si="2724"/>
        <v>0.64649591894173941</v>
      </c>
      <c r="JW163" s="527">
        <f t="shared" si="2725"/>
        <v>0.64920212765957441</v>
      </c>
      <c r="JX163" s="532">
        <f t="shared" si="2726"/>
        <v>0.66560340244550775</v>
      </c>
      <c r="JY163" s="717"/>
      <c r="JZ163" s="720"/>
      <c r="KA163" s="723"/>
      <c r="KB163" s="656"/>
      <c r="KC163" s="657"/>
      <c r="KD163" s="657"/>
      <c r="KE163" s="657"/>
      <c r="KF163" s="657"/>
      <c r="KG163" s="659"/>
      <c r="KH163" s="653"/>
      <c r="KI163" s="76">
        <f t="shared" si="2733"/>
        <v>2</v>
      </c>
      <c r="KJ163" s="576">
        <f t="shared" ref="KJ163" si="2809">KI163/KB162</f>
        <v>5.6148231330713087E-4</v>
      </c>
      <c r="KK163" s="76">
        <f t="shared" si="2735"/>
        <v>1</v>
      </c>
      <c r="KL163" s="570">
        <f t="shared" ref="KL163" si="2810">KK163/KD162</f>
        <v>2.6532236667551072E-4</v>
      </c>
      <c r="KM163" s="580">
        <f t="shared" ref="KM163" si="2811">KB162+KD162</f>
        <v>7331</v>
      </c>
      <c r="KN163" s="84">
        <f t="shared" si="2738"/>
        <v>3</v>
      </c>
      <c r="KO163" s="570">
        <f t="shared" si="2739"/>
        <v>4.0922111580957577E-4</v>
      </c>
      <c r="KP163" s="76">
        <f t="shared" si="2740"/>
        <v>2</v>
      </c>
      <c r="KQ163" s="570">
        <f t="shared" ref="KQ163" si="2812">KP163/KF162</f>
        <v>5.2994170641229468E-4</v>
      </c>
    </row>
    <row r="164" spans="1:303" ht="20.25" thickTop="1" thickBot="1" x14ac:dyDescent="0.3">
      <c r="A164" s="729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4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93">
        <f t="shared" si="2296"/>
        <v>0.52325581395348841</v>
      </c>
      <c r="JT164" s="23"/>
      <c r="JU164" s="525"/>
      <c r="JV164" s="530">
        <f t="shared" si="2724"/>
        <v>0.67849099099099097</v>
      </c>
      <c r="JW164" s="527">
        <f t="shared" si="2725"/>
        <v>0.66134610268688476</v>
      </c>
      <c r="JX164" s="532">
        <f t="shared" si="2726"/>
        <v>0.67729930887825629</v>
      </c>
      <c r="JY164" s="717"/>
      <c r="JZ164" s="720"/>
      <c r="KA164" s="723"/>
      <c r="KB164" s="654">
        <f t="shared" ref="KB164" si="2813">KB155+KB160</f>
        <v>163</v>
      </c>
      <c r="KC164" s="661">
        <f t="shared" ref="KC164" si="2814">KB164/$KB$10</f>
        <v>4.3876177658142668E-2</v>
      </c>
      <c r="KD164" s="655">
        <f t="shared" ref="KD164" si="2815">KD155+KD160</f>
        <v>119</v>
      </c>
      <c r="KE164" s="661">
        <f t="shared" ref="KE164" si="2816">KD164/$KD$10</f>
        <v>3.0685920577617327E-2</v>
      </c>
      <c r="KF164" s="655">
        <f t="shared" ref="KF164" si="2817">KF155+KF160</f>
        <v>176</v>
      </c>
      <c r="KG164" s="639">
        <f t="shared" ref="KG164" si="2818">KF164/$KF$10</f>
        <v>4.4692737430167599E-2</v>
      </c>
      <c r="KH164" s="641" t="s">
        <v>181</v>
      </c>
      <c r="KI164" s="320">
        <f t="shared" si="2733"/>
        <v>1</v>
      </c>
      <c r="KJ164" s="577">
        <f t="shared" ref="KJ164" si="2819">KI164/KB162</f>
        <v>2.8074115665356543E-4</v>
      </c>
      <c r="KK164" s="320">
        <f t="shared" si="2735"/>
        <v>1</v>
      </c>
      <c r="KL164" s="565">
        <f t="shared" ref="KL164" si="2820">KK164/KD162</f>
        <v>2.6532236667551072E-4</v>
      </c>
      <c r="KM164" s="580">
        <f t="shared" ref="KM164" si="2821">KB162+KD162</f>
        <v>7331</v>
      </c>
      <c r="KN164" s="84">
        <f t="shared" si="2738"/>
        <v>2</v>
      </c>
      <c r="KO164" s="570">
        <f t="shared" si="2739"/>
        <v>2.7281407720638383E-4</v>
      </c>
      <c r="KP164" s="320">
        <f t="shared" si="2740"/>
        <v>0</v>
      </c>
      <c r="KQ164" s="565">
        <f t="shared" ref="KQ164" si="2822">KP164/KF162</f>
        <v>0</v>
      </c>
    </row>
    <row r="165" spans="1:303" ht="19.5" thickBot="1" x14ac:dyDescent="0.3">
      <c r="A165" s="729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9">
        <f t="shared" si="2717"/>
        <v>2</v>
      </c>
      <c r="JI165" s="409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4">
        <f t="shared" si="2456"/>
        <v>95.801302165045499</v>
      </c>
      <c r="JR165" s="54">
        <f t="shared" ref="JR165" si="2826">SUM(JR158:JR164)</f>
        <v>1111</v>
      </c>
      <c r="JS165" s="394">
        <f t="shared" si="2296"/>
        <v>0.45985099337748342</v>
      </c>
      <c r="JT165" s="63" t="e">
        <f t="shared" ref="JT165:JU165" si="2827">JT163/JT162*100-100</f>
        <v>#DIV/0!</v>
      </c>
      <c r="JU165" s="334" t="e">
        <f t="shared" si="2827"/>
        <v>#DIV/0!</v>
      </c>
      <c r="JV165" s="536">
        <f t="shared" ref="JV165" si="2828">SUM(G165,I165,S165,U165,AE165,AG165,AQ165,AS165,BC165,BE165,BO165,BQ165,CA165,CC165)/7/SUM(E164,Q164,AC164,AO164,BA164,BM164,BY164)</f>
        <v>0.65898487773487779</v>
      </c>
      <c r="JW165" s="537">
        <f t="shared" ref="JW165" si="2829">SUM(CM165,CO165,CY165,DA165,DK165,DM165,DW165,DY165,EI165,EK165,EU165,EW165,FG165,FI165)/7/SUM(CK164,CW164,DI164,DU164,EG164,ES164,FE164)</f>
        <v>0.64181203207539994</v>
      </c>
      <c r="JX165" s="538">
        <f t="shared" ref="JX165" si="2830">SUM(FS165,FU165,GE165,GG165,GQ165,GS165,HC165,HE165,HO165,HQ165,IA165,IC165,IM165,IO165,)/7/SUM(FQ164,GC164,GO164,HA164,HM164,HY164,IK164)</f>
        <v>0.67285638338269915</v>
      </c>
      <c r="JY165" s="718"/>
      <c r="JZ165" s="721"/>
      <c r="KA165" s="724"/>
      <c r="KB165" s="660"/>
      <c r="KC165" s="662"/>
      <c r="KD165" s="663"/>
      <c r="KE165" s="662"/>
      <c r="KF165" s="663"/>
      <c r="KG165" s="640"/>
      <c r="KH165" s="642"/>
      <c r="KI165" s="559">
        <f t="shared" ref="KI165" si="2831">SUM(KI158:KI164)</f>
        <v>10</v>
      </c>
      <c r="KJ165" s="578">
        <f t="shared" ref="KJ165" si="2832">KI165/KB162</f>
        <v>2.807411566535654E-3</v>
      </c>
      <c r="KK165" s="559">
        <f t="shared" ref="KK165" si="2833">SUM(KK158:KK164)</f>
        <v>10</v>
      </c>
      <c r="KL165" s="572">
        <f t="shared" ref="KL165" si="2834">KK165/KD162</f>
        <v>2.6532236667551074E-3</v>
      </c>
      <c r="KM165" s="584">
        <f t="shared" ref="KM165" si="2835">KB162+KD162</f>
        <v>7331</v>
      </c>
      <c r="KN165" s="567">
        <f t="shared" si="2738"/>
        <v>20</v>
      </c>
      <c r="KO165" s="585">
        <f t="shared" si="2739"/>
        <v>2.7281407720638386E-3</v>
      </c>
      <c r="KP165" s="559">
        <f t="shared" ref="KP165" si="2836">SUM(KP158:KP164)</f>
        <v>12</v>
      </c>
      <c r="KQ165" s="572">
        <f t="shared" ref="KQ165" si="2837">KP165/KF162</f>
        <v>3.1796502384737681E-3</v>
      </c>
    </row>
    <row r="166" spans="1:303" ht="21.7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13">
        <f t="shared" ref="JH166" si="2839">JH165/JJ155</f>
        <v>2.1186440677966102E-3</v>
      </c>
      <c r="JI166" s="3"/>
      <c r="JJ166" s="4"/>
      <c r="JK166" s="4"/>
      <c r="JL166" s="405"/>
      <c r="JM166" s="4"/>
      <c r="JN166" s="4"/>
      <c r="JO166" s="4"/>
      <c r="JP166" s="406"/>
      <c r="JQ166" s="4"/>
      <c r="JR166" s="4"/>
      <c r="JS166" s="407"/>
      <c r="JT166" s="4"/>
      <c r="JU166" s="526"/>
      <c r="JV166" s="704"/>
      <c r="JW166" s="705"/>
      <c r="JX166" s="706"/>
      <c r="JY166" s="627"/>
      <c r="JZ166" s="628"/>
      <c r="KA166" s="629"/>
      <c r="KB166" s="643"/>
      <c r="KC166" s="644"/>
      <c r="KD166" s="644"/>
      <c r="KE166" s="644"/>
      <c r="KF166" s="644"/>
      <c r="KG166" s="644"/>
      <c r="KH166" s="645"/>
      <c r="KI166" s="557"/>
      <c r="KJ166" s="561"/>
      <c r="KK166" s="557"/>
      <c r="KL166" s="558"/>
      <c r="KM166" s="609"/>
      <c r="KN166" s="733"/>
      <c r="KO166" s="610"/>
      <c r="KP166" s="557"/>
      <c r="KQ166" s="558"/>
    </row>
    <row r="167" spans="1:303" ht="19.5" thickBot="1" x14ac:dyDescent="0.3">
      <c r="A167" s="728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403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90">
        <f t="shared" ref="JS167" si="2890">JR167/JM167</f>
        <v>0.54966887417218546</v>
      </c>
      <c r="JT167" s="48"/>
      <c r="JU167" s="300"/>
      <c r="JV167" s="528">
        <f t="shared" ref="JV167:JV173" si="2891">SUM(G167,I167,S167,U167,AE167,AG167,AQ167,AS167,BC167,BE167,BO167,BQ167,CA167,CC167)/SUM(E167,Q167,AC167,AO167,BA167,BM167,BY167)</f>
        <v>0.65718309859154933</v>
      </c>
      <c r="JW167" s="529">
        <f t="shared" ref="JW167:JW173" si="2892">SUM(CM167,CO167,CY167,DA167,DK167,DM167,DW167,DY167,EI167,EK167,EU167,EW167,FG167,FI167)/SUM(CK167,CW167,DI167,DU167,EG167,ES167,FE167)</f>
        <v>0.63348416289592757</v>
      </c>
      <c r="JX167" s="531">
        <f t="shared" ref="JX167:JX173" si="2893">SUM(FS167,FU167,GE167,GG167,GQ167,GS167,HC167,HE167,HO167,HQ167,IA167,IC167,IM167,IO167,)/SUM(FQ167,GC167,GO167,HA167,HM167,HY167,IK167)</f>
        <v>0.66613461026868848</v>
      </c>
      <c r="JY167" s="716">
        <f t="shared" ref="JY167" si="2894">SUM(I174,U174,AG174,AS174,BE174,BQ174,CC174)/SUM(G174,I174,S174,U174,AE174,AG174,AQ174,AS174,BC174,BE174,BO174,BQ174,CA174,CC174)</f>
        <v>5.9320477502295681E-2</v>
      </c>
      <c r="JZ167" s="719">
        <f t="shared" ref="JZ167" si="2895">SUM(CO174,DA174,DM174,DY174,EK174,EW174,FI174)/SUM(CM174,CO174,CY174,DA174,DK174,DM174,DW174,DY174,EI174,EK174,EU174,EW174,FG174,FI174)</f>
        <v>4.4185770281506116E-2</v>
      </c>
      <c r="KA167" s="722">
        <f t="shared" ref="KA167" si="2896">SUM(,FU174,GG174,GS174,HE174,HQ174,IC174,IO174)/SUM(FU174,FS174,GG174,GE174,GS174,GQ174,HE174,HC174,HQ174,HO174,IC174,IA174,IO174,IM174)</f>
        <v>3.3222591362126248E-2</v>
      </c>
      <c r="KB167" s="646">
        <f t="shared" ref="KB167" si="2897">KB169/KB171</f>
        <v>2.2522522522522522E-3</v>
      </c>
      <c r="KC167" s="647"/>
      <c r="KD167" s="647">
        <f t="shared" ref="KD167" si="2898">KD169/KD171</f>
        <v>3.9904229848363925E-3</v>
      </c>
      <c r="KE167" s="647"/>
      <c r="KF167" s="647">
        <f t="shared" ref="KF167" si="2899">KF169/KF171</f>
        <v>2.1265284423179162E-3</v>
      </c>
      <c r="KG167" s="650"/>
      <c r="KH167" s="652" t="s">
        <v>73</v>
      </c>
      <c r="KI167" s="560">
        <f t="shared" ref="KI167:KI173" si="2900">C167+AA167+AM167+AY167+BK167+BW167</f>
        <v>2</v>
      </c>
      <c r="KJ167" s="573">
        <f t="shared" ref="KJ167" si="2901">KI167/KB171</f>
        <v>5.6306306306306306E-4</v>
      </c>
      <c r="KK167" s="560">
        <f t="shared" ref="KK167:KK173" si="2902">CI167+CU167+DG167+EE167+EQ167+FC167+DS167</f>
        <v>2</v>
      </c>
      <c r="KL167" s="569">
        <f t="shared" ref="KL167" si="2903">KK167/KD171</f>
        <v>5.3205639797818572E-4</v>
      </c>
      <c r="KM167" s="562">
        <f t="shared" ref="KM167" si="2904">KB171+KD171</f>
        <v>7311</v>
      </c>
      <c r="KN167" s="322">
        <f t="shared" ref="KN167:KN174" si="2905">KI167+KK167</f>
        <v>4</v>
      </c>
      <c r="KO167" s="564">
        <f t="shared" ref="KO167:KO174" si="2906">KN167/KM167</f>
        <v>5.4712077691150324E-4</v>
      </c>
      <c r="KP167" s="560">
        <f t="shared" ref="KP167:KP173" si="2907">FO167+GA167+GM167+GY167+HK167+HW167+II167</f>
        <v>3</v>
      </c>
      <c r="KQ167" s="569">
        <f t="shared" ref="KQ167" si="2908">KP167/KF171</f>
        <v>7.9744816586921851E-4</v>
      </c>
    </row>
    <row r="168" spans="1:303" ht="19.5" thickBot="1" x14ac:dyDescent="0.3">
      <c r="A168" s="729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4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93">
        <f t="shared" si="2296"/>
        <v>0.48024316109422494</v>
      </c>
      <c r="JT168" s="15"/>
      <c r="JU168" s="301"/>
      <c r="JV168" s="530">
        <f t="shared" si="2891"/>
        <v>0.6499436302142052</v>
      </c>
      <c r="JW168" s="527">
        <f t="shared" si="2892"/>
        <v>0.64331379861481086</v>
      </c>
      <c r="JX168" s="532">
        <f t="shared" si="2893"/>
        <v>0.6671101649813731</v>
      </c>
      <c r="JY168" s="717"/>
      <c r="JZ168" s="720"/>
      <c r="KA168" s="723"/>
      <c r="KB168" s="648"/>
      <c r="KC168" s="649"/>
      <c r="KD168" s="649"/>
      <c r="KE168" s="649"/>
      <c r="KF168" s="649"/>
      <c r="KG168" s="651"/>
      <c r="KH168" s="653"/>
      <c r="KI168" s="76">
        <f t="shared" si="2900"/>
        <v>2</v>
      </c>
      <c r="KJ168" s="576">
        <f t="shared" ref="KJ168" si="2954">KI168/KB171</f>
        <v>5.6306306306306306E-4</v>
      </c>
      <c r="KK168" s="76">
        <f t="shared" si="2902"/>
        <v>3</v>
      </c>
      <c r="KL168" s="570">
        <f t="shared" ref="KL168" si="2955">KK168/KD171</f>
        <v>7.9808459696727857E-4</v>
      </c>
      <c r="KM168" s="580">
        <f t="shared" ref="KM168" si="2956">KB171+KD171</f>
        <v>7311</v>
      </c>
      <c r="KN168" s="84">
        <f t="shared" si="2905"/>
        <v>5</v>
      </c>
      <c r="KO168" s="570">
        <f t="shared" si="2906"/>
        <v>6.8390097113937896E-4</v>
      </c>
      <c r="KP168" s="76">
        <f t="shared" si="2907"/>
        <v>1</v>
      </c>
      <c r="KQ168" s="570">
        <f t="shared" ref="KQ168" si="2957">KP168/KF171</f>
        <v>2.6581605528973952E-4</v>
      </c>
    </row>
    <row r="169" spans="1:303" ht="19.5" thickTop="1" x14ac:dyDescent="0.25">
      <c r="A169" s="729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4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93">
        <f t="shared" si="2296"/>
        <v>0.42473118279569894</v>
      </c>
      <c r="JT169" s="15"/>
      <c r="JU169" s="301"/>
      <c r="JV169" s="530">
        <f t="shared" si="2891"/>
        <v>0.66563292923597406</v>
      </c>
      <c r="JW169" s="527">
        <f t="shared" si="2892"/>
        <v>0.64765458422174838</v>
      </c>
      <c r="JX169" s="532">
        <f t="shared" si="2893"/>
        <v>0.66072378924960085</v>
      </c>
      <c r="JY169" s="717"/>
      <c r="JZ169" s="720"/>
      <c r="KA169" s="723"/>
      <c r="KB169" s="654">
        <f t="shared" ref="KB169" si="2959">SUM(C174,O174,AA174,AM174,AY174,BK174,BW174)</f>
        <v>8</v>
      </c>
      <c r="KC169" s="655"/>
      <c r="KD169" s="655">
        <f t="shared" ref="KD169" si="2960">SUM(CI174,CU174,DG174,DS174,EE174,EQ174,FC174)</f>
        <v>15</v>
      </c>
      <c r="KE169" s="655"/>
      <c r="KF169" s="655">
        <f t="shared" ref="KF169" si="2961">SUM(FO174,GA174,GM174,GY174,HK174,HW174,II174)</f>
        <v>8</v>
      </c>
      <c r="KG169" s="658"/>
      <c r="KH169" s="641" t="s">
        <v>72</v>
      </c>
      <c r="KI169" s="76">
        <f t="shared" si="2900"/>
        <v>1</v>
      </c>
      <c r="KJ169" s="576">
        <f t="shared" ref="KJ169" si="2962">KI169/KB171</f>
        <v>2.8153153153153153E-4</v>
      </c>
      <c r="KK169" s="76">
        <f t="shared" si="2902"/>
        <v>2</v>
      </c>
      <c r="KL169" s="570">
        <f t="shared" ref="KL169" si="2963">KK169/KD171</f>
        <v>5.3205639797818572E-4</v>
      </c>
      <c r="KM169" s="580">
        <f t="shared" ref="KM169" si="2964">KB171+KD171</f>
        <v>7311</v>
      </c>
      <c r="KN169" s="84">
        <f t="shared" si="2905"/>
        <v>3</v>
      </c>
      <c r="KO169" s="570">
        <f t="shared" si="2906"/>
        <v>4.103405826836274E-4</v>
      </c>
      <c r="KP169" s="76">
        <f t="shared" si="2907"/>
        <v>0</v>
      </c>
      <c r="KQ169" s="570">
        <f t="shared" ref="KQ169" si="2965">KP169/KF171</f>
        <v>0</v>
      </c>
    </row>
    <row r="170" spans="1:303" ht="19.5" thickBot="1" x14ac:dyDescent="0.3">
      <c r="A170" s="729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4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93">
        <f t="shared" si="2296"/>
        <v>0.44636678200692043</v>
      </c>
      <c r="JT170" s="18"/>
      <c r="JU170" s="21"/>
      <c r="JV170" s="530">
        <f t="shared" si="2891"/>
        <v>0.63884973216802932</v>
      </c>
      <c r="JW170" s="527">
        <f t="shared" si="2892"/>
        <v>0.65866666666666662</v>
      </c>
      <c r="JX170" s="532">
        <f t="shared" si="2893"/>
        <v>0.68823216187433445</v>
      </c>
      <c r="JY170" s="717"/>
      <c r="JZ170" s="720"/>
      <c r="KA170" s="723"/>
      <c r="KB170" s="656"/>
      <c r="KC170" s="657"/>
      <c r="KD170" s="657"/>
      <c r="KE170" s="657"/>
      <c r="KF170" s="657"/>
      <c r="KG170" s="659"/>
      <c r="KH170" s="653"/>
      <c r="KI170" s="76">
        <f t="shared" si="2900"/>
        <v>0</v>
      </c>
      <c r="KJ170" s="576">
        <f t="shared" ref="KJ170" si="2966">KI170/KB171</f>
        <v>0</v>
      </c>
      <c r="KK170" s="76">
        <f t="shared" si="2902"/>
        <v>2</v>
      </c>
      <c r="KL170" s="570">
        <f t="shared" ref="KL170" si="2967">KK170/KD171</f>
        <v>5.3205639797818572E-4</v>
      </c>
      <c r="KM170" s="580">
        <f t="shared" ref="KM170" si="2968">KB171+KD171</f>
        <v>7311</v>
      </c>
      <c r="KN170" s="84">
        <f t="shared" si="2905"/>
        <v>2</v>
      </c>
      <c r="KO170" s="570">
        <f t="shared" si="2906"/>
        <v>2.7356038845575162E-4</v>
      </c>
      <c r="KP170" s="76">
        <f t="shared" si="2907"/>
        <v>2</v>
      </c>
      <c r="KQ170" s="570">
        <f t="shared" ref="KQ170" si="2969">KP170/KF171</f>
        <v>5.3163211057947904E-4</v>
      </c>
    </row>
    <row r="171" spans="1:303" ht="19.5" thickTop="1" x14ac:dyDescent="0.25">
      <c r="A171" s="729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4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93">
        <f t="shared" si="2296"/>
        <v>0.60350877192982455</v>
      </c>
      <c r="JT171" s="23"/>
      <c r="JU171" s="525"/>
      <c r="JV171" s="530">
        <f t="shared" si="2891"/>
        <v>0.67569091934574166</v>
      </c>
      <c r="JW171" s="527">
        <f t="shared" si="2892"/>
        <v>0.62646744930629672</v>
      </c>
      <c r="JX171" s="532">
        <f t="shared" si="2893"/>
        <v>0.65912117177097207</v>
      </c>
      <c r="JY171" s="717"/>
      <c r="JZ171" s="720"/>
      <c r="KA171" s="723"/>
      <c r="KB171" s="654">
        <f t="shared" ref="KB171" si="2970">SUM(E164,Q164,AC164,AO164,BA164,BM164,BY164)</f>
        <v>3552</v>
      </c>
      <c r="KC171" s="655"/>
      <c r="KD171" s="655">
        <f t="shared" ref="KD171" si="2971">SUM(CK164,CW164,DI164,DU164,EG164,ES164,FE164)</f>
        <v>3759</v>
      </c>
      <c r="KE171" s="655"/>
      <c r="KF171" s="655">
        <f t="shared" ref="KF171" si="2972">SUM(FQ164,GC164,GO164,HA164,HM164,HY164,IK164)</f>
        <v>3762</v>
      </c>
      <c r="KG171" s="658"/>
      <c r="KH171" s="641" t="s">
        <v>70</v>
      </c>
      <c r="KI171" s="76">
        <f t="shared" si="2900"/>
        <v>1</v>
      </c>
      <c r="KJ171" s="576">
        <f t="shared" ref="KJ171" si="2973">KI171/KB171</f>
        <v>2.8153153153153153E-4</v>
      </c>
      <c r="KK171" s="76">
        <f t="shared" si="2902"/>
        <v>2</v>
      </c>
      <c r="KL171" s="570">
        <f t="shared" ref="KL171" si="2974">KK171/KD171</f>
        <v>5.3205639797818572E-4</v>
      </c>
      <c r="KM171" s="580">
        <f t="shared" ref="KM171" si="2975">KB171+KD171</f>
        <v>7311</v>
      </c>
      <c r="KN171" s="84">
        <f t="shared" si="2905"/>
        <v>3</v>
      </c>
      <c r="KO171" s="570">
        <f t="shared" si="2906"/>
        <v>4.103405826836274E-4</v>
      </c>
      <c r="KP171" s="76">
        <f t="shared" si="2907"/>
        <v>1</v>
      </c>
      <c r="KQ171" s="570">
        <f t="shared" ref="KQ171" si="2976">KP171/KF171</f>
        <v>2.6581605528973952E-4</v>
      </c>
    </row>
    <row r="172" spans="1:303" ht="19.5" thickBot="1" x14ac:dyDescent="0.3">
      <c r="A172" s="729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4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93">
        <f t="shared" si="2296"/>
        <v>0.45294117647058824</v>
      </c>
      <c r="JT172" s="23"/>
      <c r="JU172" s="525"/>
      <c r="JV172" s="530">
        <f t="shared" si="2891"/>
        <v>0.64023702031602714</v>
      </c>
      <c r="JW172" s="527">
        <f t="shared" si="2892"/>
        <v>0.63214095034703688</v>
      </c>
      <c r="JX172" s="532">
        <f t="shared" si="2893"/>
        <v>0.65645805592543272</v>
      </c>
      <c r="JY172" s="717"/>
      <c r="JZ172" s="720"/>
      <c r="KA172" s="723"/>
      <c r="KB172" s="656"/>
      <c r="KC172" s="657"/>
      <c r="KD172" s="657"/>
      <c r="KE172" s="657"/>
      <c r="KF172" s="657"/>
      <c r="KG172" s="659"/>
      <c r="KH172" s="653"/>
      <c r="KI172" s="76">
        <f t="shared" si="2900"/>
        <v>1</v>
      </c>
      <c r="KJ172" s="576">
        <f t="shared" ref="KJ172" si="2977">KI172/KB171</f>
        <v>2.8153153153153153E-4</v>
      </c>
      <c r="KK172" s="76">
        <f t="shared" si="2902"/>
        <v>2</v>
      </c>
      <c r="KL172" s="570">
        <f t="shared" ref="KL172" si="2978">KK172/KD171</f>
        <v>5.3205639797818572E-4</v>
      </c>
      <c r="KM172" s="580">
        <f t="shared" ref="KM172" si="2979">KB171+KD171</f>
        <v>7311</v>
      </c>
      <c r="KN172" s="84">
        <f t="shared" si="2905"/>
        <v>3</v>
      </c>
      <c r="KO172" s="570">
        <f t="shared" si="2906"/>
        <v>4.103405826836274E-4</v>
      </c>
      <c r="KP172" s="76">
        <f t="shared" si="2907"/>
        <v>0</v>
      </c>
      <c r="KQ172" s="570">
        <f t="shared" ref="KQ172" si="2980">KP172/KF171</f>
        <v>0</v>
      </c>
    </row>
    <row r="173" spans="1:303" ht="20.25" thickTop="1" thickBot="1" x14ac:dyDescent="0.3">
      <c r="A173" s="729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4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93">
        <f t="shared" si="2296"/>
        <v>0.48138297872340424</v>
      </c>
      <c r="JT173" s="23"/>
      <c r="JU173" s="525"/>
      <c r="JV173" s="530">
        <f t="shared" si="2891"/>
        <v>0.67832957110609482</v>
      </c>
      <c r="JW173" s="527">
        <f t="shared" si="2892"/>
        <v>0.64823717948717952</v>
      </c>
      <c r="JX173" s="532">
        <f t="shared" si="2893"/>
        <v>0.64970697922216303</v>
      </c>
      <c r="JY173" s="717"/>
      <c r="JZ173" s="720"/>
      <c r="KA173" s="723"/>
      <c r="KB173" s="654">
        <f t="shared" ref="KB173" si="2981">KB164+KB169</f>
        <v>171</v>
      </c>
      <c r="KC173" s="661">
        <f t="shared" ref="KC173" si="2982">KB173/$KB$10</f>
        <v>4.6029609690444145E-2</v>
      </c>
      <c r="KD173" s="655">
        <f t="shared" ref="KD173" si="2983">KD164+KD169</f>
        <v>134</v>
      </c>
      <c r="KE173" s="661">
        <f t="shared" ref="KE173" si="2984">KD173/$KD$10</f>
        <v>3.4553893759669933E-2</v>
      </c>
      <c r="KF173" s="655">
        <f t="shared" ref="KF173" si="2985">KF164+KF169</f>
        <v>184</v>
      </c>
      <c r="KG173" s="639">
        <f t="shared" ref="KG173" si="2986">KF173/$KF$10</f>
        <v>4.6724225495175215E-2</v>
      </c>
      <c r="KH173" s="641" t="s">
        <v>181</v>
      </c>
      <c r="KI173" s="320">
        <f t="shared" si="2900"/>
        <v>0</v>
      </c>
      <c r="KJ173" s="577">
        <f t="shared" ref="KJ173" si="2987">KI173/KB171</f>
        <v>0</v>
      </c>
      <c r="KK173" s="320">
        <f t="shared" si="2902"/>
        <v>2</v>
      </c>
      <c r="KL173" s="565">
        <f t="shared" ref="KL173" si="2988">KK173/KD171</f>
        <v>5.3205639797818572E-4</v>
      </c>
      <c r="KM173" s="580">
        <f t="shared" ref="KM173" si="2989">KB171+KD171</f>
        <v>7311</v>
      </c>
      <c r="KN173" s="84">
        <f t="shared" si="2905"/>
        <v>2</v>
      </c>
      <c r="KO173" s="570">
        <f t="shared" si="2906"/>
        <v>2.7356038845575162E-4</v>
      </c>
      <c r="KP173" s="320">
        <f t="shared" si="2907"/>
        <v>1</v>
      </c>
      <c r="KQ173" s="565">
        <f t="shared" ref="KQ173" si="2990">KP173/KF171</f>
        <v>2.6581605528973952E-4</v>
      </c>
    </row>
    <row r="174" spans="1:303" ht="19.5" thickBot="1" x14ac:dyDescent="0.3">
      <c r="A174" s="729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9">
        <f t="shared" si="2884"/>
        <v>0</v>
      </c>
      <c r="JI174" s="409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4">
        <f t="shared" si="2456"/>
        <v>96.826055183583179</v>
      </c>
      <c r="JR174" s="54">
        <f t="shared" ref="JR174" si="2994">SUM(JR167:JR173)</f>
        <v>1118</v>
      </c>
      <c r="JS174" s="394">
        <f t="shared" si="2296"/>
        <v>0.48757086785870041</v>
      </c>
      <c r="JT174" s="63" t="e">
        <f t="shared" ref="JT174:JU174" si="2995">JT172/JT171*100-100</f>
        <v>#DIV/0!</v>
      </c>
      <c r="JU174" s="334" t="e">
        <f t="shared" si="2995"/>
        <v>#DIV/0!</v>
      </c>
      <c r="JV174" s="536">
        <f t="shared" ref="JV174" si="2996">SUM(G174,I174,S174,U174,AE174,AG174,AQ174,AS174,BC174,BE174,BO174,BQ174,CA174,CC174)/7/SUM(E173,Q173,AC173,AO173,BA173,BM173,BY173)</f>
        <v>0.65845694937117061</v>
      </c>
      <c r="JW174" s="537">
        <f t="shared" ref="JW174" si="2997">SUM(CM174,CO174,CY174,DA174,DK174,DM174,DW174,DY174,EI174,EK174,EU174,EW174,FG174,FI174)/7/SUM(CK173,CW173,DI173,DU173,EG173,ES173,FE173)</f>
        <v>0.64247557997558002</v>
      </c>
      <c r="JX174" s="538">
        <f t="shared" ref="JX174" si="2998">SUM(FS174,FU174,GE174,GG174,GQ174,GS174,HC174,HE174,HO174,HQ174,IA174,IC174,IM174,IO174,)/7/SUM(FQ173,GC173,GO173,HA173,HM173,HY173,IK173)</f>
        <v>0.66435801811401174</v>
      </c>
      <c r="JY174" s="718"/>
      <c r="JZ174" s="721"/>
      <c r="KA174" s="724"/>
      <c r="KB174" s="660"/>
      <c r="KC174" s="662"/>
      <c r="KD174" s="663"/>
      <c r="KE174" s="662"/>
      <c r="KF174" s="663"/>
      <c r="KG174" s="640"/>
      <c r="KH174" s="642"/>
      <c r="KI174" s="559">
        <f t="shared" ref="KI174" si="2999">SUM(KI167:KI173)</f>
        <v>7</v>
      </c>
      <c r="KJ174" s="578">
        <f t="shared" ref="KJ174" si="3000">KI174/KB171</f>
        <v>1.9707207207207205E-3</v>
      </c>
      <c r="KK174" s="559">
        <f t="shared" ref="KK174" si="3001">SUM(KK167:KK173)</f>
        <v>15</v>
      </c>
      <c r="KL174" s="572">
        <f t="shared" ref="KL174" si="3002">KK174/KD171</f>
        <v>3.9904229848363925E-3</v>
      </c>
      <c r="KM174" s="584">
        <f t="shared" ref="KM174" si="3003">KB171+KD171</f>
        <v>7311</v>
      </c>
      <c r="KN174" s="567">
        <f t="shared" si="2905"/>
        <v>22</v>
      </c>
      <c r="KO174" s="585">
        <f t="shared" si="2906"/>
        <v>3.0091642730132677E-3</v>
      </c>
      <c r="KP174" s="559">
        <f t="shared" ref="KP174" si="3004">SUM(KP167:KP173)</f>
        <v>8</v>
      </c>
      <c r="KQ174" s="572">
        <f t="shared" ref="KQ174" si="3005">KP174/KF171</f>
        <v>2.1265284423179162E-3</v>
      </c>
    </row>
    <row r="175" spans="1:303" ht="21.7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13">
        <f t="shared" ref="JH175" si="3007">JH174/JJ164</f>
        <v>0</v>
      </c>
      <c r="JI175" s="3"/>
      <c r="JJ175" s="4"/>
      <c r="JK175" s="4"/>
      <c r="JL175" s="405"/>
      <c r="JM175" s="4"/>
      <c r="JN175" s="4"/>
      <c r="JO175" s="4"/>
      <c r="JP175" s="406"/>
      <c r="JQ175" s="4"/>
      <c r="JR175" s="4"/>
      <c r="JS175" s="407"/>
      <c r="JT175" s="4"/>
      <c r="JU175" s="526"/>
      <c r="JV175" s="704"/>
      <c r="JW175" s="705"/>
      <c r="JX175" s="706"/>
      <c r="JY175" s="627"/>
      <c r="JZ175" s="628"/>
      <c r="KA175" s="629"/>
      <c r="KB175" s="643"/>
      <c r="KC175" s="644"/>
      <c r="KD175" s="644"/>
      <c r="KE175" s="644"/>
      <c r="KF175" s="644"/>
      <c r="KG175" s="644"/>
      <c r="KH175" s="645"/>
      <c r="KI175" s="557"/>
      <c r="KJ175" s="561"/>
      <c r="KK175" s="557"/>
      <c r="KL175" s="558"/>
      <c r="KM175" s="609"/>
      <c r="KN175" s="733"/>
      <c r="KO175" s="610"/>
      <c r="KP175" s="557"/>
      <c r="KQ175" s="558"/>
    </row>
    <row r="176" spans="1:303" x14ac:dyDescent="0.25">
      <c r="A176" s="728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403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90">
        <f t="shared" ref="JS176" si="3058">JR176/JM176</f>
        <v>0.60307692307692307</v>
      </c>
      <c r="JT176" s="48"/>
      <c r="JU176" s="300"/>
      <c r="JV176" s="528">
        <f t="shared" ref="JV176:JV182" si="3059">SUM(G176,I176,S176,U176,AE176,AG176,AQ176,AS176,BC176,BE176,BO176,BQ176,CA176,CC176)/SUM(E176,Q176,AC176,AO176,BA176,BM176,BY176)</f>
        <v>0.66309255079006768</v>
      </c>
      <c r="JW176" s="529">
        <f t="shared" ref="JW176:JW182" si="3060">SUM(CM176,CO176,CY176,DA176,DK176,DM176,DW176,DY176,EI176,EK176,EU176,EW176,FG176,FI176)/SUM(CK176,CW176,DI176,DU176,EG176,ES176,FE176)</f>
        <v>0.62980769230769229</v>
      </c>
      <c r="JX176" s="531">
        <f t="shared" ref="JX176:JX182" si="3061">SUM(FS176,FU176,GE176,GG176,GQ176,GS176,HC176,HE176,HO176,HQ176,IA176,IC176,IM176,IO176,)/SUM(FQ176,GC176,GO176,HA176,HM176,HY176,IK176)</f>
        <v>0.65734079403144152</v>
      </c>
      <c r="JY176" s="716">
        <f t="shared" ref="JY176" si="3062">SUM(I183,U183,AG183,AS183,BE183,BQ183,CC183)/SUM(G183,I183,S183,U183,AE183,AG183,AQ183,AS183,BC183,BE183,BO183,BQ183,CA183,CC183)</f>
        <v>6.3359310650700121E-2</v>
      </c>
      <c r="JZ176" s="719">
        <f t="shared" ref="JZ176" si="3063">SUM(CO183,DA183,DM183,DY183,EK183,EW183,FI183)/SUM(CM183,CO183,CY183,DA183,DK183,DM183,DW183,DY183,EI183,EK183,EU183,EW183,FG183,FI183)</f>
        <v>4.5609548167092923E-2</v>
      </c>
      <c r="KA176" s="722">
        <f t="shared" ref="KA176" si="3064">SUM(,FU183,GG183,GS183,HE183,HQ183,IC183,IO183)/SUM(FU183,FS183,GG183,GE183,GS183,GQ183,HE183,HC183,HQ183,HO183,IC183,IA183,IO183,IM183)</f>
        <v>3.6520311858842837E-2</v>
      </c>
      <c r="KB176" s="646">
        <f t="shared" ref="KB176" si="3065">KB178/KB180</f>
        <v>1.4108352144469526E-3</v>
      </c>
      <c r="KC176" s="647"/>
      <c r="KD176" s="647">
        <f t="shared" ref="KD176" si="3066">KD178/KD180</f>
        <v>1.0683760683760685E-3</v>
      </c>
      <c r="KE176" s="647"/>
      <c r="KF176" s="647">
        <f t="shared" ref="KF176" si="3067">KF178/KF180</f>
        <v>3.1965903036760787E-3</v>
      </c>
      <c r="KG176" s="650"/>
      <c r="KH176" s="652" t="s">
        <v>73</v>
      </c>
      <c r="KI176" s="560">
        <f t="shared" ref="KI176:KI182" si="3068">C176+AA176+AM176+AY176+BK176+BW176</f>
        <v>0</v>
      </c>
      <c r="KJ176" s="573">
        <f t="shared" ref="KJ176" si="3069">KI176/KB180</f>
        <v>0</v>
      </c>
      <c r="KK176" s="560">
        <f t="shared" ref="KK176:KK182" si="3070">CI176+CU176+DG176+EE176+EQ176+FC176+DS176</f>
        <v>0</v>
      </c>
      <c r="KL176" s="569">
        <f t="shared" ref="KL176" si="3071">KK176/KD180</f>
        <v>0</v>
      </c>
      <c r="KM176" s="562">
        <f t="shared" ref="KM176" si="3072">KB180+KD180</f>
        <v>7288</v>
      </c>
      <c r="KN176" s="322">
        <f t="shared" ref="KN176:KN183" si="3073">KI176+KK176</f>
        <v>0</v>
      </c>
      <c r="KO176" s="564">
        <f t="shared" ref="KO176:KO183" si="3074">KN176/KM176</f>
        <v>0</v>
      </c>
      <c r="KP176" s="560">
        <f t="shared" ref="KP176:KP182" si="3075">FO176+GA176+GM176+GY176+HK176+HW176+II176</f>
        <v>1</v>
      </c>
      <c r="KQ176" s="569">
        <f t="shared" ref="KQ176" si="3076">KP176/KF180</f>
        <v>2.6638252530633989E-4</v>
      </c>
    </row>
    <row r="177" spans="1:303" ht="19.5" thickBot="1" x14ac:dyDescent="0.3">
      <c r="A177" s="729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4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93">
        <f t="shared" si="2296"/>
        <v>0.53135313531353134</v>
      </c>
      <c r="JT177" s="15"/>
      <c r="JU177" s="301"/>
      <c r="JV177" s="530">
        <f t="shared" si="3059"/>
        <v>0.62517640417725096</v>
      </c>
      <c r="JW177" s="527">
        <f t="shared" si="3060"/>
        <v>0.63558642799893139</v>
      </c>
      <c r="JX177" s="532">
        <f t="shared" si="3061"/>
        <v>0.66551172707889128</v>
      </c>
      <c r="JY177" s="717"/>
      <c r="JZ177" s="720"/>
      <c r="KA177" s="723"/>
      <c r="KB177" s="648"/>
      <c r="KC177" s="649"/>
      <c r="KD177" s="649"/>
      <c r="KE177" s="649"/>
      <c r="KF177" s="649"/>
      <c r="KG177" s="651"/>
      <c r="KH177" s="653"/>
      <c r="KI177" s="76">
        <f t="shared" si="3068"/>
        <v>1</v>
      </c>
      <c r="KJ177" s="576">
        <f t="shared" ref="KJ177" si="3122">KI177/KB180</f>
        <v>2.821670428893905E-4</v>
      </c>
      <c r="KK177" s="76">
        <f t="shared" si="3070"/>
        <v>1</v>
      </c>
      <c r="KL177" s="570">
        <f t="shared" ref="KL177" si="3123">KK177/KD180</f>
        <v>2.6709401709401712E-4</v>
      </c>
      <c r="KM177" s="580">
        <f t="shared" ref="KM177" si="3124">KB180+KD180</f>
        <v>7288</v>
      </c>
      <c r="KN177" s="84">
        <f t="shared" si="3073"/>
        <v>2</v>
      </c>
      <c r="KO177" s="570">
        <f t="shared" si="3074"/>
        <v>2.7442371020856203E-4</v>
      </c>
      <c r="KP177" s="76">
        <f t="shared" si="3075"/>
        <v>1</v>
      </c>
      <c r="KQ177" s="570">
        <f t="shared" ref="KQ177" si="3125">KP177/KF180</f>
        <v>2.6638252530633989E-4</v>
      </c>
    </row>
    <row r="178" spans="1:303" ht="19.5" thickTop="1" x14ac:dyDescent="0.25">
      <c r="A178" s="729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4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93">
        <f t="shared" si="2296"/>
        <v>0.51335311572700293</v>
      </c>
      <c r="JT178" s="15"/>
      <c r="JU178" s="301"/>
      <c r="JV178" s="530">
        <f t="shared" si="3059"/>
        <v>0.63561953147050521</v>
      </c>
      <c r="JW178" s="527">
        <f t="shared" si="3060"/>
        <v>0.6286401282393802</v>
      </c>
      <c r="JX178" s="532">
        <f t="shared" si="3061"/>
        <v>0.65795787789922688</v>
      </c>
      <c r="JY178" s="717"/>
      <c r="JZ178" s="720"/>
      <c r="KA178" s="723"/>
      <c r="KB178" s="654">
        <f t="shared" ref="KB178" si="3127">SUM(C183,O183,AA183,AM183,AY183,BK183,BW183)</f>
        <v>5</v>
      </c>
      <c r="KC178" s="655"/>
      <c r="KD178" s="655">
        <f t="shared" ref="KD178" si="3128">SUM(CI183,CU183,DG183,DS183,EE183,EQ183,FC183)</f>
        <v>4</v>
      </c>
      <c r="KE178" s="655"/>
      <c r="KF178" s="655">
        <f t="shared" ref="KF178" si="3129">SUM(FO183,GA183,GM183,GY183,HK183,HW183,II183)</f>
        <v>12</v>
      </c>
      <c r="KG178" s="658"/>
      <c r="KH178" s="641" t="s">
        <v>72</v>
      </c>
      <c r="KI178" s="76">
        <f t="shared" si="3068"/>
        <v>0</v>
      </c>
      <c r="KJ178" s="576">
        <f t="shared" ref="KJ178" si="3130">KI178/KB180</f>
        <v>0</v>
      </c>
      <c r="KK178" s="76">
        <f t="shared" si="3070"/>
        <v>0</v>
      </c>
      <c r="KL178" s="570">
        <f t="shared" ref="KL178" si="3131">KK178/KD180</f>
        <v>0</v>
      </c>
      <c r="KM178" s="580">
        <f t="shared" ref="KM178" si="3132">KB180+KD180</f>
        <v>7288</v>
      </c>
      <c r="KN178" s="84">
        <f t="shared" si="3073"/>
        <v>0</v>
      </c>
      <c r="KO178" s="570">
        <f t="shared" si="3074"/>
        <v>0</v>
      </c>
      <c r="KP178" s="76">
        <f t="shared" si="3075"/>
        <v>1</v>
      </c>
      <c r="KQ178" s="570">
        <f t="shared" ref="KQ178" si="3133">KP178/KF180</f>
        <v>2.6638252530633989E-4</v>
      </c>
    </row>
    <row r="179" spans="1:303" ht="19.5" thickBot="1" x14ac:dyDescent="0.3">
      <c r="A179" s="729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4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93">
        <f t="shared" si="2296"/>
        <v>0.51129943502824859</v>
      </c>
      <c r="JT179" s="18"/>
      <c r="JU179" s="21"/>
      <c r="JV179" s="530">
        <f t="shared" si="3059"/>
        <v>0.65453005927180352</v>
      </c>
      <c r="JW179" s="527">
        <f t="shared" si="3060"/>
        <v>0.63077745124231899</v>
      </c>
      <c r="JX179" s="532">
        <f t="shared" si="3061"/>
        <v>0.61729383506805446</v>
      </c>
      <c r="JY179" s="717"/>
      <c r="JZ179" s="720"/>
      <c r="KA179" s="723"/>
      <c r="KB179" s="656"/>
      <c r="KC179" s="657"/>
      <c r="KD179" s="657"/>
      <c r="KE179" s="657"/>
      <c r="KF179" s="657"/>
      <c r="KG179" s="659"/>
      <c r="KH179" s="653"/>
      <c r="KI179" s="76">
        <f t="shared" si="3068"/>
        <v>0</v>
      </c>
      <c r="KJ179" s="576">
        <f t="shared" ref="KJ179" si="3134">KI179/KB180</f>
        <v>0</v>
      </c>
      <c r="KK179" s="76">
        <f t="shared" si="3070"/>
        <v>0</v>
      </c>
      <c r="KL179" s="570">
        <f t="shared" ref="KL179" si="3135">KK179/KD180</f>
        <v>0</v>
      </c>
      <c r="KM179" s="580">
        <f t="shared" ref="KM179" si="3136">KB180+KD180</f>
        <v>7288</v>
      </c>
      <c r="KN179" s="84">
        <f t="shared" si="3073"/>
        <v>0</v>
      </c>
      <c r="KO179" s="570">
        <f t="shared" si="3074"/>
        <v>0</v>
      </c>
      <c r="KP179" s="76">
        <f t="shared" si="3075"/>
        <v>4</v>
      </c>
      <c r="KQ179" s="570">
        <f t="shared" ref="KQ179" si="3137">KP179/KF180</f>
        <v>1.0655301012253596E-3</v>
      </c>
    </row>
    <row r="180" spans="1:303" ht="19.5" thickTop="1" x14ac:dyDescent="0.25">
      <c r="A180" s="729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4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93">
        <f t="shared" si="2296"/>
        <v>0.41449275362318838</v>
      </c>
      <c r="JT180" s="23"/>
      <c r="JU180" s="525"/>
      <c r="JV180" s="530">
        <f t="shared" si="3059"/>
        <v>0.59593105397004809</v>
      </c>
      <c r="JW180" s="527">
        <f t="shared" si="3060"/>
        <v>0.59914484233030463</v>
      </c>
      <c r="JX180" s="532">
        <f t="shared" si="3061"/>
        <v>0.64983974358974361</v>
      </c>
      <c r="JY180" s="717"/>
      <c r="JZ180" s="720"/>
      <c r="KA180" s="723"/>
      <c r="KB180" s="654">
        <f t="shared" ref="KB180" si="3138">SUM(E173,Q173,AC173,AO173,BA173,BM173,BY173)</f>
        <v>3544</v>
      </c>
      <c r="KC180" s="655"/>
      <c r="KD180" s="655">
        <f t="shared" ref="KD180" si="3139">SUM(CK173,CW173,DI173,DU173,EG173,ES173,FE173)</f>
        <v>3744</v>
      </c>
      <c r="KE180" s="655"/>
      <c r="KF180" s="655">
        <f t="shared" ref="KF180" si="3140">SUM(FQ173,GC173,GO173,HA173,HM173,HY173,IK173)</f>
        <v>3754</v>
      </c>
      <c r="KG180" s="658"/>
      <c r="KH180" s="641" t="s">
        <v>70</v>
      </c>
      <c r="KI180" s="76">
        <f t="shared" si="3068"/>
        <v>3</v>
      </c>
      <c r="KJ180" s="576">
        <f t="shared" ref="KJ180" si="3141">KI180/KB180</f>
        <v>8.4650112866817154E-4</v>
      </c>
      <c r="KK180" s="76">
        <f t="shared" si="3070"/>
        <v>1</v>
      </c>
      <c r="KL180" s="570">
        <f t="shared" ref="KL180" si="3142">KK180/KD180</f>
        <v>2.6709401709401712E-4</v>
      </c>
      <c r="KM180" s="580">
        <f t="shared" ref="KM180" si="3143">KB180+KD180</f>
        <v>7288</v>
      </c>
      <c r="KN180" s="84">
        <f t="shared" si="3073"/>
        <v>4</v>
      </c>
      <c r="KO180" s="570">
        <f t="shared" si="3074"/>
        <v>5.4884742041712406E-4</v>
      </c>
      <c r="KP180" s="76">
        <f t="shared" si="3075"/>
        <v>3</v>
      </c>
      <c r="KQ180" s="570">
        <f t="shared" ref="KQ180" si="3144">KP180/KF180</f>
        <v>7.9914757591901967E-4</v>
      </c>
    </row>
    <row r="181" spans="1:303" ht="19.5" thickBot="1" x14ac:dyDescent="0.3">
      <c r="A181" s="729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4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93">
        <f t="shared" si="2296"/>
        <v>0.45250000000000001</v>
      </c>
      <c r="JT181" s="23"/>
      <c r="JU181" s="525"/>
      <c r="JV181" s="530">
        <f t="shared" si="3059"/>
        <v>0.64453235377225204</v>
      </c>
      <c r="JW181" s="527">
        <f t="shared" si="3060"/>
        <v>0.62720470336718337</v>
      </c>
      <c r="JX181" s="532">
        <f t="shared" si="3061"/>
        <v>0.66266025641025639</v>
      </c>
      <c r="JY181" s="717"/>
      <c r="JZ181" s="720"/>
      <c r="KA181" s="723"/>
      <c r="KB181" s="656"/>
      <c r="KC181" s="657"/>
      <c r="KD181" s="657"/>
      <c r="KE181" s="657"/>
      <c r="KF181" s="657"/>
      <c r="KG181" s="659"/>
      <c r="KH181" s="653"/>
      <c r="KI181" s="76">
        <f t="shared" si="3068"/>
        <v>0</v>
      </c>
      <c r="KJ181" s="576">
        <f t="shared" ref="KJ181" si="3145">KI181/KB180</f>
        <v>0</v>
      </c>
      <c r="KK181" s="76">
        <f t="shared" si="3070"/>
        <v>0</v>
      </c>
      <c r="KL181" s="570">
        <f t="shared" ref="KL181" si="3146">KK181/KD180</f>
        <v>0</v>
      </c>
      <c r="KM181" s="580">
        <f t="shared" ref="KM181" si="3147">KB180+KD180</f>
        <v>7288</v>
      </c>
      <c r="KN181" s="84">
        <f t="shared" si="3073"/>
        <v>0</v>
      </c>
      <c r="KO181" s="570">
        <f t="shared" si="3074"/>
        <v>0</v>
      </c>
      <c r="KP181" s="76">
        <f t="shared" si="3075"/>
        <v>0</v>
      </c>
      <c r="KQ181" s="570">
        <f t="shared" ref="KQ181" si="3148">KP181/KF180</f>
        <v>0</v>
      </c>
    </row>
    <row r="182" spans="1:303" ht="20.25" thickTop="1" thickBot="1" x14ac:dyDescent="0.3">
      <c r="A182" s="729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4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93">
        <f t="shared" si="2296"/>
        <v>0.56493506493506496</v>
      </c>
      <c r="JT182" s="23"/>
      <c r="JU182" s="525"/>
      <c r="JV182" s="530">
        <f t="shared" si="3059"/>
        <v>0.63775077705566541</v>
      </c>
      <c r="JW182" s="527">
        <f t="shared" si="3060"/>
        <v>0.63689839572192508</v>
      </c>
      <c r="JX182" s="532">
        <f t="shared" si="3061"/>
        <v>0.64136825227151251</v>
      </c>
      <c r="JY182" s="717"/>
      <c r="JZ182" s="720"/>
      <c r="KA182" s="723"/>
      <c r="KB182" s="654">
        <f t="shared" ref="KB182" si="3149">KB173+KB178</f>
        <v>176</v>
      </c>
      <c r="KC182" s="661">
        <f t="shared" ref="KC182" si="3150">KB182/$KB$10</f>
        <v>4.7375504710632572E-2</v>
      </c>
      <c r="KD182" s="655">
        <f t="shared" ref="KD182" si="3151">KD173+KD178</f>
        <v>138</v>
      </c>
      <c r="KE182" s="661">
        <f t="shared" ref="KE182" si="3152">KD182/$KD$10</f>
        <v>3.5585353274883963E-2</v>
      </c>
      <c r="KF182" s="655">
        <f t="shared" ref="KF182" si="3153">KF173+KF178</f>
        <v>196</v>
      </c>
      <c r="KG182" s="639">
        <f t="shared" ref="KG182" si="3154">KF182/$KF$10</f>
        <v>4.9771457592686641E-2</v>
      </c>
      <c r="KH182" s="641" t="s">
        <v>181</v>
      </c>
      <c r="KI182" s="320">
        <f t="shared" si="3068"/>
        <v>0</v>
      </c>
      <c r="KJ182" s="577">
        <f t="shared" ref="KJ182" si="3155">KI182/KB180</f>
        <v>0</v>
      </c>
      <c r="KK182" s="320">
        <f t="shared" si="3070"/>
        <v>2</v>
      </c>
      <c r="KL182" s="565">
        <f t="shared" ref="KL182" si="3156">KK182/KD180</f>
        <v>5.3418803418803424E-4</v>
      </c>
      <c r="KM182" s="580">
        <f t="shared" ref="KM182" si="3157">KB180+KD180</f>
        <v>7288</v>
      </c>
      <c r="KN182" s="84">
        <f t="shared" si="3073"/>
        <v>2</v>
      </c>
      <c r="KO182" s="570">
        <f t="shared" si="3074"/>
        <v>2.7442371020856203E-4</v>
      </c>
      <c r="KP182" s="320">
        <f t="shared" si="3075"/>
        <v>2</v>
      </c>
      <c r="KQ182" s="565">
        <f t="shared" ref="KQ182" si="3158">KP182/KF180</f>
        <v>5.3276505061267978E-4</v>
      </c>
    </row>
    <row r="183" spans="1:303" ht="19.5" thickBot="1" x14ac:dyDescent="0.3">
      <c r="A183" s="729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9">
        <f t="shared" si="3052"/>
        <v>2</v>
      </c>
      <c r="JI183" s="409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4">
        <f t="shared" si="2456"/>
        <v>96.165556999025654</v>
      </c>
      <c r="JR183" s="54">
        <f t="shared" ref="JR183" si="3162">SUM(JR176:JR182)</f>
        <v>1209</v>
      </c>
      <c r="JS183" s="394">
        <f t="shared" si="2296"/>
        <v>0.5096964586846543</v>
      </c>
      <c r="JT183" s="63" t="e">
        <f t="shared" ref="JT183:JU183" si="3163">JT181/JT180*100-100</f>
        <v>#DIV/0!</v>
      </c>
      <c r="JU183" s="334" t="e">
        <f t="shared" si="3163"/>
        <v>#DIV/0!</v>
      </c>
      <c r="JV183" s="536">
        <f t="shared" ref="JV183" si="3164">SUM(G183,I183,S183,U183,AE183,AG183,AQ183,AS183,BC183,BE183,BO183,BQ183,CA183,CC183)/7/SUM(E182,Q182,AC182,AO182,BA182,BM182,BY182)</f>
        <v>0.63710491260646673</v>
      </c>
      <c r="JW183" s="537">
        <f t="shared" ref="JW183" si="3165">SUM(CM183,CO183,CY183,DA183,DK183,DM183,DW183,DY183,EI183,EK183,EU183,EW183,FG183,FI183)/7/SUM(CK182,CW182,DI182,DU182,EG182,ES182,FE182)</f>
        <v>0.62727272727272732</v>
      </c>
      <c r="JX183" s="538">
        <f t="shared" ref="JX183" si="3166">SUM(FS183,FU183,GE183,GG183,GQ183,GS183,HC183,HE183,HO183,HQ183,IA183,IC183,IM183,IO183,)/7/SUM(FQ182,GC182,GO182,HA182,HM182,HY182,IK182)</f>
        <v>0.65125601282736501</v>
      </c>
      <c r="JY183" s="718"/>
      <c r="JZ183" s="721"/>
      <c r="KA183" s="724"/>
      <c r="KB183" s="660"/>
      <c r="KC183" s="662"/>
      <c r="KD183" s="663"/>
      <c r="KE183" s="662"/>
      <c r="KF183" s="663"/>
      <c r="KG183" s="640"/>
      <c r="KH183" s="642"/>
      <c r="KI183" s="559">
        <f t="shared" ref="KI183" si="3167">SUM(KI176:KI182)</f>
        <v>4</v>
      </c>
      <c r="KJ183" s="578">
        <f t="shared" ref="KJ183" si="3168">KI183/KB180</f>
        <v>1.128668171557562E-3</v>
      </c>
      <c r="KK183" s="559">
        <f t="shared" ref="KK183" si="3169">SUM(KK176:KK182)</f>
        <v>4</v>
      </c>
      <c r="KL183" s="572">
        <f t="shared" ref="KL183" si="3170">KK183/KD180</f>
        <v>1.0683760683760685E-3</v>
      </c>
      <c r="KM183" s="584">
        <f t="shared" ref="KM183" si="3171">KB180+KD180</f>
        <v>7288</v>
      </c>
      <c r="KN183" s="567">
        <f t="shared" si="3073"/>
        <v>8</v>
      </c>
      <c r="KO183" s="585">
        <f t="shared" si="3074"/>
        <v>1.0976948408342481E-3</v>
      </c>
      <c r="KP183" s="559">
        <f t="shared" ref="KP183" si="3172">SUM(KP176:KP182)</f>
        <v>12</v>
      </c>
      <c r="KQ183" s="572">
        <f t="shared" ref="KQ183" si="3173">KP183/KF180</f>
        <v>3.1965903036760787E-3</v>
      </c>
    </row>
    <row r="184" spans="1:303" ht="21.7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13">
        <f t="shared" ref="JH184" si="3175">JH183/JJ173</f>
        <v>2.1231422505307855E-3</v>
      </c>
      <c r="JI184" s="3"/>
      <c r="JJ184" s="4"/>
      <c r="JK184" s="4"/>
      <c r="JL184" s="405"/>
      <c r="JM184" s="4"/>
      <c r="JN184" s="4"/>
      <c r="JO184" s="4"/>
      <c r="JP184" s="406"/>
      <c r="JQ184" s="4"/>
      <c r="JR184" s="4"/>
      <c r="JS184" s="407"/>
      <c r="JT184" s="4"/>
      <c r="JU184" s="526"/>
      <c r="JV184" s="704"/>
      <c r="JW184" s="705"/>
      <c r="JX184" s="706"/>
      <c r="JY184" s="627"/>
      <c r="JZ184" s="628"/>
      <c r="KA184" s="629"/>
      <c r="KB184" s="643"/>
      <c r="KC184" s="644"/>
      <c r="KD184" s="644"/>
      <c r="KE184" s="644"/>
      <c r="KF184" s="644"/>
      <c r="KG184" s="644"/>
      <c r="KH184" s="645"/>
      <c r="KI184" s="557"/>
      <c r="KJ184" s="561"/>
      <c r="KK184" s="557"/>
      <c r="KL184" s="558"/>
      <c r="KM184" s="609"/>
      <c r="KN184" s="733"/>
      <c r="KO184" s="610"/>
      <c r="KP184" s="557"/>
      <c r="KQ184" s="558"/>
    </row>
    <row r="185" spans="1:303" x14ac:dyDescent="0.25">
      <c r="A185" s="728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403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90">
        <f t="shared" ref="JS185" si="3226">JR185/JM185</f>
        <v>0.53299492385786806</v>
      </c>
      <c r="JT185" s="48"/>
      <c r="JU185" s="300"/>
      <c r="JV185" s="528">
        <f t="shared" ref="JV185:JV191" si="3227">SUM(G185,I185,S185,U185,AE185,AG185,AQ185,AS185,BC185,BE185,BO185,BQ185,CA185,CC185)/SUM(E185,Q185,AC185,AO185,BA185,BM185,BY185)</f>
        <v>0.64132278123233466</v>
      </c>
      <c r="JW185" s="529">
        <f t="shared" ref="JW185:JW191" si="3228">SUM(CM185,CO185,CY185,DA185,DK185,DM185,DW185,DY185,EI185,EK185,EU185,EW185,FG185,FI185)/SUM(CK185,CW185,DI185,DU185,EG185,ES185,FE185)</f>
        <v>0.60588235294117643</v>
      </c>
      <c r="JX185" s="531">
        <f t="shared" ref="JX185:JX191" si="3229">SUM(FS185,FU185,GE185,GG185,GQ185,GS185,HC185,HE185,HO185,HQ185,IA185,IC185,IM185,IO185,)/SUM(FQ185,GC185,GO185,HA185,HM185,HY185,IK185)</f>
        <v>0.63762693746659538</v>
      </c>
      <c r="JY185" s="716">
        <f t="shared" ref="JY185" si="3230">SUM(I192,U192,AG192,AS192,BE192,BQ192,CC192)/SUM(G192,I192,S192,U192,AE192,AG192,AQ192,AS192,BC192,BE192,BO192,BQ192,CA192,CC192)</f>
        <v>7.321439989769167E-2</v>
      </c>
      <c r="JZ185" s="719">
        <f t="shared" ref="JZ185" si="3231">SUM(CO192,DA192,DM192,DY192,EK192,EW192,FI192)/SUM(CM192,CO192,CY192,DA192,DK192,DM192,DW192,DY192,EI192,EK192,EU192,EW192,FG192,FI192)</f>
        <v>4.4667503136762862E-2</v>
      </c>
      <c r="KA185" s="722">
        <f t="shared" ref="KA185" si="3232">SUM(,FU192,GG192,GS192,HE192,HQ192,IC192,IO192)/SUM(FU192,FS192,GG192,GE192,GS192,GQ192,HE192,HC192,HQ192,HO192,IC192,IA192,IO192,IM192)</f>
        <v>3.3261026753434564E-2</v>
      </c>
      <c r="KB185" s="646">
        <f t="shared" ref="KB185" si="3233">KB187/KB189</f>
        <v>4.2384854478666294E-3</v>
      </c>
      <c r="KC185" s="647"/>
      <c r="KD185" s="647">
        <f t="shared" ref="KD185" si="3234">KD187/KD189</f>
        <v>1.3368983957219251E-3</v>
      </c>
      <c r="KE185" s="647"/>
      <c r="KF185" s="647">
        <f t="shared" ref="KF185" si="3235">KF187/KF189</f>
        <v>2.6723677177979692E-3</v>
      </c>
      <c r="KG185" s="650"/>
      <c r="KH185" s="652" t="s">
        <v>73</v>
      </c>
      <c r="KI185" s="560">
        <f t="shared" ref="KI185:KI191" si="3236">C185+AA185+AM185+AY185+BK185+BW185</f>
        <v>0</v>
      </c>
      <c r="KJ185" s="573">
        <f t="shared" ref="KJ185" si="3237">KI185/KB189</f>
        <v>0</v>
      </c>
      <c r="KK185" s="560">
        <f t="shared" ref="KK185:KK191" si="3238">CI185+CU185+DG185+EE185+EQ185+FC185+DS185</f>
        <v>0</v>
      </c>
      <c r="KL185" s="569">
        <f t="shared" ref="KL185" si="3239">KK185/KD189</f>
        <v>0</v>
      </c>
      <c r="KM185" s="562">
        <f t="shared" ref="KM185" si="3240">KB189+KD189</f>
        <v>7279</v>
      </c>
      <c r="KN185" s="322">
        <f t="shared" ref="KN185:KN192" si="3241">KI185+KK185</f>
        <v>0</v>
      </c>
      <c r="KO185" s="564">
        <f t="shared" ref="KO185:KO192" si="3242">KN185/KM185</f>
        <v>0</v>
      </c>
      <c r="KP185" s="560">
        <f t="shared" ref="KP185:KP191" si="3243">FO185+GA185+GM185+GY185+HK185+HW185+II185</f>
        <v>0</v>
      </c>
      <c r="KQ185" s="569">
        <f t="shared" ref="KQ185" si="3244">KP185/KF189</f>
        <v>0</v>
      </c>
    </row>
    <row r="186" spans="1:303" ht="19.5" thickBot="1" x14ac:dyDescent="0.3">
      <c r="A186" s="729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4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93">
        <f t="shared" si="2296"/>
        <v>0.60576923076923073</v>
      </c>
      <c r="JT186" s="15"/>
      <c r="JU186" s="301"/>
      <c r="JV186" s="530">
        <f t="shared" si="3227"/>
        <v>0.65572842998585568</v>
      </c>
      <c r="JW186" s="527">
        <f t="shared" si="3228"/>
        <v>0.63981803585763986</v>
      </c>
      <c r="JX186" s="532">
        <f t="shared" si="3229"/>
        <v>0.66016042780748663</v>
      </c>
      <c r="JY186" s="717"/>
      <c r="JZ186" s="720"/>
      <c r="KA186" s="723"/>
      <c r="KB186" s="648"/>
      <c r="KC186" s="649"/>
      <c r="KD186" s="649"/>
      <c r="KE186" s="649"/>
      <c r="KF186" s="649"/>
      <c r="KG186" s="651"/>
      <c r="KH186" s="653"/>
      <c r="KI186" s="76">
        <f t="shared" si="3236"/>
        <v>3</v>
      </c>
      <c r="KJ186" s="576">
        <f t="shared" ref="KJ186" si="3290">KI186/KB189</f>
        <v>8.4769708957332577E-4</v>
      </c>
      <c r="KK186" s="76">
        <f t="shared" si="3238"/>
        <v>3</v>
      </c>
      <c r="KL186" s="570">
        <f t="shared" ref="KL186" si="3291">KK186/KD189</f>
        <v>8.021390374331551E-4</v>
      </c>
      <c r="KM186" s="580">
        <f t="shared" ref="KM186" si="3292">KB189+KD189</f>
        <v>7279</v>
      </c>
      <c r="KN186" s="84">
        <f t="shared" si="3241"/>
        <v>6</v>
      </c>
      <c r="KO186" s="570">
        <f t="shared" si="3242"/>
        <v>8.2428905069377662E-4</v>
      </c>
      <c r="KP186" s="76">
        <f t="shared" si="3243"/>
        <v>2</v>
      </c>
      <c r="KQ186" s="570">
        <f t="shared" ref="KQ186" si="3293">KP186/KF189</f>
        <v>5.3447354355959376E-4</v>
      </c>
    </row>
    <row r="187" spans="1:303" ht="19.5" thickTop="1" x14ac:dyDescent="0.25">
      <c r="A187" s="729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4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93">
        <f t="shared" si="2296"/>
        <v>0.50406504065040647</v>
      </c>
      <c r="JT187" s="15"/>
      <c r="JU187" s="301"/>
      <c r="JV187" s="530">
        <f t="shared" si="3227"/>
        <v>0.60854797622417212</v>
      </c>
      <c r="JW187" s="527">
        <f t="shared" si="3228"/>
        <v>0.61937901498929337</v>
      </c>
      <c r="JX187" s="532">
        <f t="shared" si="3229"/>
        <v>0.62326203208556152</v>
      </c>
      <c r="JY187" s="717"/>
      <c r="JZ187" s="720"/>
      <c r="KA187" s="723"/>
      <c r="KB187" s="654">
        <f t="shared" ref="KB187" si="3294">SUM(C192,O192,AA192,AM192,AY192,BK192,BW192)</f>
        <v>15</v>
      </c>
      <c r="KC187" s="655"/>
      <c r="KD187" s="655">
        <f t="shared" ref="KD187" si="3295">SUM(CI192,CU192,DG192,DS192,EE192,EQ192,FC192)</f>
        <v>5</v>
      </c>
      <c r="KE187" s="655"/>
      <c r="KF187" s="655">
        <f t="shared" ref="KF187" si="3296">SUM(FO192,GA192,GM192,GY192,HK192,HW192,II192)</f>
        <v>10</v>
      </c>
      <c r="KG187" s="658"/>
      <c r="KH187" s="641" t="s">
        <v>72</v>
      </c>
      <c r="KI187" s="76">
        <f t="shared" si="3236"/>
        <v>2</v>
      </c>
      <c r="KJ187" s="576">
        <f t="shared" ref="KJ187" si="3297">KI187/KB189</f>
        <v>5.6513139304888388E-4</v>
      </c>
      <c r="KK187" s="76">
        <f t="shared" si="3238"/>
        <v>1</v>
      </c>
      <c r="KL187" s="570">
        <f t="shared" ref="KL187" si="3298">KK187/KD189</f>
        <v>2.6737967914438503E-4</v>
      </c>
      <c r="KM187" s="580">
        <f t="shared" ref="KM187" si="3299">KB189+KD189</f>
        <v>7279</v>
      </c>
      <c r="KN187" s="84">
        <f t="shared" si="3241"/>
        <v>3</v>
      </c>
      <c r="KO187" s="570">
        <f t="shared" si="3242"/>
        <v>4.1214452534688831E-4</v>
      </c>
      <c r="KP187" s="76">
        <f t="shared" si="3243"/>
        <v>0</v>
      </c>
      <c r="KQ187" s="570">
        <f t="shared" ref="KQ187" si="3300">KP187/KF189</f>
        <v>0</v>
      </c>
    </row>
    <row r="188" spans="1:303" ht="19.5" thickBot="1" x14ac:dyDescent="0.3">
      <c r="A188" s="729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4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93">
        <f t="shared" si="2296"/>
        <v>0.66355140186915884</v>
      </c>
      <c r="JT188" s="18"/>
      <c r="JU188" s="21"/>
      <c r="JV188" s="530">
        <f t="shared" si="3227"/>
        <v>0.61263814111646364</v>
      </c>
      <c r="JW188" s="527">
        <f t="shared" si="3228"/>
        <v>0.59903640256959312</v>
      </c>
      <c r="JX188" s="532">
        <f t="shared" si="3229"/>
        <v>0.63983957219251342</v>
      </c>
      <c r="JY188" s="717"/>
      <c r="JZ188" s="720"/>
      <c r="KA188" s="723"/>
      <c r="KB188" s="656"/>
      <c r="KC188" s="657"/>
      <c r="KD188" s="657"/>
      <c r="KE188" s="657"/>
      <c r="KF188" s="657"/>
      <c r="KG188" s="659"/>
      <c r="KH188" s="653"/>
      <c r="KI188" s="76">
        <f t="shared" si="3236"/>
        <v>4</v>
      </c>
      <c r="KJ188" s="576">
        <f t="shared" ref="KJ188" si="3301">KI188/KB189</f>
        <v>1.1302627860977678E-3</v>
      </c>
      <c r="KK188" s="76">
        <f t="shared" si="3238"/>
        <v>0</v>
      </c>
      <c r="KL188" s="570">
        <f t="shared" ref="KL188" si="3302">KK188/KD189</f>
        <v>0</v>
      </c>
      <c r="KM188" s="580">
        <f t="shared" ref="KM188" si="3303">KB189+KD189</f>
        <v>7279</v>
      </c>
      <c r="KN188" s="84">
        <f t="shared" si="3241"/>
        <v>4</v>
      </c>
      <c r="KO188" s="570">
        <f t="shared" si="3242"/>
        <v>5.4952603379585104E-4</v>
      </c>
      <c r="KP188" s="76">
        <f t="shared" si="3243"/>
        <v>0</v>
      </c>
      <c r="KQ188" s="570">
        <f t="shared" ref="KQ188" si="3304">KP188/KF189</f>
        <v>0</v>
      </c>
    </row>
    <row r="189" spans="1:303" ht="19.5" thickTop="1" x14ac:dyDescent="0.25">
      <c r="A189" s="729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4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93">
        <f t="shared" si="2296"/>
        <v>0.52392947103274556</v>
      </c>
      <c r="JT189" s="23"/>
      <c r="JU189" s="525"/>
      <c r="JV189" s="530">
        <f t="shared" si="3227"/>
        <v>0.64512471655328796</v>
      </c>
      <c r="JW189" s="527">
        <f t="shared" si="3228"/>
        <v>0.60519271948608133</v>
      </c>
      <c r="JX189" s="532">
        <f t="shared" si="3229"/>
        <v>0.62406417112299462</v>
      </c>
      <c r="JY189" s="717"/>
      <c r="JZ189" s="720"/>
      <c r="KA189" s="723"/>
      <c r="KB189" s="654">
        <f t="shared" ref="KB189" si="3305">SUM(E182,Q182,AC182,AO182,BA182,BM182,BY182)</f>
        <v>3539</v>
      </c>
      <c r="KC189" s="655"/>
      <c r="KD189" s="655">
        <f t="shared" ref="KD189" si="3306">SUM(CK182,CW182,DI182,DU182,EG182,ES182,FE182)</f>
        <v>3740</v>
      </c>
      <c r="KE189" s="655"/>
      <c r="KF189" s="655">
        <f t="shared" ref="KF189" si="3307">SUM(FQ182,GC182,GO182,HA182,HM182,HY182,IK182)</f>
        <v>3742</v>
      </c>
      <c r="KG189" s="658"/>
      <c r="KH189" s="641" t="s">
        <v>70</v>
      </c>
      <c r="KI189" s="76">
        <f t="shared" si="3236"/>
        <v>1</v>
      </c>
      <c r="KJ189" s="576">
        <f t="shared" ref="KJ189" si="3308">KI189/KB189</f>
        <v>2.8256569652444194E-4</v>
      </c>
      <c r="KK189" s="76">
        <f t="shared" si="3238"/>
        <v>0</v>
      </c>
      <c r="KL189" s="570">
        <f t="shared" ref="KL189" si="3309">KK189/KD189</f>
        <v>0</v>
      </c>
      <c r="KM189" s="580">
        <f t="shared" ref="KM189" si="3310">KB189+KD189</f>
        <v>7279</v>
      </c>
      <c r="KN189" s="84">
        <f t="shared" si="3241"/>
        <v>1</v>
      </c>
      <c r="KO189" s="570">
        <f t="shared" si="3242"/>
        <v>1.3738150844896276E-4</v>
      </c>
      <c r="KP189" s="76">
        <f t="shared" si="3243"/>
        <v>0</v>
      </c>
      <c r="KQ189" s="570">
        <f t="shared" ref="KQ189" si="3311">KP189/KF189</f>
        <v>0</v>
      </c>
    </row>
    <row r="190" spans="1:303" ht="19.5" thickBot="1" x14ac:dyDescent="0.3">
      <c r="A190" s="729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4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93">
        <f t="shared" si="2296"/>
        <v>0.60185185185185186</v>
      </c>
      <c r="JT190" s="23"/>
      <c r="JU190" s="525"/>
      <c r="JV190" s="530">
        <f t="shared" si="3227"/>
        <v>0.64870995180039692</v>
      </c>
      <c r="JW190" s="527">
        <f t="shared" si="3228"/>
        <v>0.60706638115631695</v>
      </c>
      <c r="JX190" s="532">
        <f t="shared" si="3229"/>
        <v>0.62489959839357434</v>
      </c>
      <c r="JY190" s="717"/>
      <c r="JZ190" s="720"/>
      <c r="KA190" s="723"/>
      <c r="KB190" s="656"/>
      <c r="KC190" s="657"/>
      <c r="KD190" s="657"/>
      <c r="KE190" s="657"/>
      <c r="KF190" s="657"/>
      <c r="KG190" s="659"/>
      <c r="KH190" s="653"/>
      <c r="KI190" s="76">
        <f t="shared" si="3236"/>
        <v>1</v>
      </c>
      <c r="KJ190" s="576">
        <f t="shared" ref="KJ190" si="3312">KI190/KB189</f>
        <v>2.8256569652444194E-4</v>
      </c>
      <c r="KK190" s="76">
        <f t="shared" si="3238"/>
        <v>0</v>
      </c>
      <c r="KL190" s="570">
        <f t="shared" ref="KL190" si="3313">KK190/KD189</f>
        <v>0</v>
      </c>
      <c r="KM190" s="580">
        <f t="shared" ref="KM190" si="3314">KB189+KD189</f>
        <v>7279</v>
      </c>
      <c r="KN190" s="84">
        <f t="shared" si="3241"/>
        <v>1</v>
      </c>
      <c r="KO190" s="570">
        <f t="shared" si="3242"/>
        <v>1.3738150844896276E-4</v>
      </c>
      <c r="KP190" s="76">
        <f t="shared" si="3243"/>
        <v>5</v>
      </c>
      <c r="KQ190" s="570">
        <f t="shared" ref="KQ190" si="3315">KP190/KF189</f>
        <v>1.3361838588989846E-3</v>
      </c>
    </row>
    <row r="191" spans="1:303" ht="20.25" thickTop="1" thickBot="1" x14ac:dyDescent="0.3">
      <c r="A191" s="729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4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93">
        <f t="shared" si="2296"/>
        <v>0.6952054794520548</v>
      </c>
      <c r="JT191" s="23"/>
      <c r="JU191" s="525"/>
      <c r="JV191" s="530">
        <f t="shared" si="3227"/>
        <v>0.61748013620885356</v>
      </c>
      <c r="JW191" s="527">
        <f t="shared" si="3228"/>
        <v>0.58955823293172693</v>
      </c>
      <c r="JX191" s="532">
        <f t="shared" si="3229"/>
        <v>0.62942122186495175</v>
      </c>
      <c r="JY191" s="717"/>
      <c r="JZ191" s="720"/>
      <c r="KA191" s="723"/>
      <c r="KB191" s="654">
        <f t="shared" ref="KB191" si="3316">KB182+KB187</f>
        <v>191</v>
      </c>
      <c r="KC191" s="661">
        <f t="shared" ref="KC191" si="3317">KB191/$KB$10</f>
        <v>5.1413189771197847E-2</v>
      </c>
      <c r="KD191" s="655">
        <f t="shared" ref="KD191" si="3318">KD182+KD187</f>
        <v>143</v>
      </c>
      <c r="KE191" s="661">
        <f t="shared" ref="KE191" si="3319">KD191/$KD$10</f>
        <v>3.6874677668901498E-2</v>
      </c>
      <c r="KF191" s="655">
        <f t="shared" ref="KF191" si="3320">KF182+KF187</f>
        <v>206</v>
      </c>
      <c r="KG191" s="639">
        <f t="shared" ref="KG191" si="3321">KF191/$KF$10</f>
        <v>5.2310817673946165E-2</v>
      </c>
      <c r="KH191" s="641" t="s">
        <v>181</v>
      </c>
      <c r="KI191" s="320">
        <f t="shared" si="3236"/>
        <v>2</v>
      </c>
      <c r="KJ191" s="577">
        <f t="shared" ref="KJ191" si="3322">KI191/KB189</f>
        <v>5.6513139304888388E-4</v>
      </c>
      <c r="KK191" s="320">
        <f t="shared" si="3238"/>
        <v>1</v>
      </c>
      <c r="KL191" s="565">
        <f t="shared" ref="KL191" si="3323">KK191/KD189</f>
        <v>2.6737967914438503E-4</v>
      </c>
      <c r="KM191" s="580">
        <f t="shared" ref="KM191" si="3324">KB189+KD189</f>
        <v>7279</v>
      </c>
      <c r="KN191" s="84">
        <f t="shared" si="3241"/>
        <v>3</v>
      </c>
      <c r="KO191" s="570">
        <f t="shared" si="3242"/>
        <v>4.1214452534688831E-4</v>
      </c>
      <c r="KP191" s="320">
        <f t="shared" si="3243"/>
        <v>3</v>
      </c>
      <c r="KQ191" s="565">
        <f t="shared" ref="KQ191" si="3325">KP191/KF189</f>
        <v>8.0171031533939074E-4</v>
      </c>
    </row>
    <row r="192" spans="1:303" ht="19.5" thickBot="1" x14ac:dyDescent="0.3">
      <c r="A192" s="729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9">
        <f t="shared" si="3220"/>
        <v>2</v>
      </c>
      <c r="JI192" s="409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4">
        <f t="shared" si="2456"/>
        <v>96.39231966787753</v>
      </c>
      <c r="JR192" s="54">
        <f t="shared" ref="JR192" si="3329">SUM(JR185:JR191)</f>
        <v>1404</v>
      </c>
      <c r="JS192" s="394">
        <f t="shared" si="2296"/>
        <v>0.58281444582814446</v>
      </c>
      <c r="JT192" s="63" t="e">
        <f t="shared" ref="JT192:JU192" si="3330">JT190/JT189*100-100</f>
        <v>#DIV/0!</v>
      </c>
      <c r="JU192" s="334" t="e">
        <f t="shared" si="3330"/>
        <v>#DIV/0!</v>
      </c>
      <c r="JV192" s="536">
        <f t="shared" ref="JV192" si="3331">SUM(G192,I192,S192,U192,AE192,AG192,AQ192,AS192,BC192,BE192,BO192,BQ192,CA192,CC192)/7/SUM(E191,Q191,AC191,AO191,BA191,BM191,BY191)</f>
        <v>0.6339792443651695</v>
      </c>
      <c r="JW192" s="537">
        <f t="shared" ref="JW192" si="3332">SUM(CM192,CO192,CY192,DA192,DK192,DM192,DW192,DY192,EI192,EK192,EU192,EW192,FG192,FI192)/7/SUM(CK191,CW191,DI191,DU191,EG191,ES191,FE191)</f>
        <v>0.6096768024478868</v>
      </c>
      <c r="JX192" s="538">
        <f t="shared" ref="JX192" si="3333">SUM(FS192,FU192,GE192,GG192,GQ192,GS192,HC192,HE192,HO192,HQ192,IA192,IC192,IM192,IO192,)/7/SUM(FQ191,GC191,GO191,HA191,HM191,HY191,IK191)</f>
        <v>0.63527790537436835</v>
      </c>
      <c r="JY192" s="718"/>
      <c r="JZ192" s="721"/>
      <c r="KA192" s="724"/>
      <c r="KB192" s="660"/>
      <c r="KC192" s="662"/>
      <c r="KD192" s="663"/>
      <c r="KE192" s="662"/>
      <c r="KF192" s="663"/>
      <c r="KG192" s="640"/>
      <c r="KH192" s="642"/>
      <c r="KI192" s="559">
        <f t="shared" ref="KI192" si="3334">SUM(KI185:KI191)</f>
        <v>13</v>
      </c>
      <c r="KJ192" s="578">
        <f t="shared" ref="KJ192" si="3335">KI192/KB189</f>
        <v>3.6733540548177452E-3</v>
      </c>
      <c r="KK192" s="559">
        <f t="shared" ref="KK192" si="3336">SUM(KK185:KK191)</f>
        <v>5</v>
      </c>
      <c r="KL192" s="572">
        <f t="shared" ref="KL192" si="3337">KK192/KD189</f>
        <v>1.3368983957219251E-3</v>
      </c>
      <c r="KM192" s="584">
        <f t="shared" ref="KM192" si="3338">KB189+KD189</f>
        <v>7279</v>
      </c>
      <c r="KN192" s="567">
        <f t="shared" si="3241"/>
        <v>18</v>
      </c>
      <c r="KO192" s="585">
        <f t="shared" si="3242"/>
        <v>2.4728671520813299E-3</v>
      </c>
      <c r="KP192" s="559">
        <f t="shared" ref="KP192" si="3339">SUM(KP185:KP191)</f>
        <v>10</v>
      </c>
      <c r="KQ192" s="572">
        <f t="shared" ref="KQ192" si="3340">KP192/KF189</f>
        <v>2.6723677177979692E-3</v>
      </c>
    </row>
    <row r="193" spans="1:303" ht="21.7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13">
        <f t="shared" ref="JH193" si="3342">JH192/JJ182</f>
        <v>2.1276595744680851E-3</v>
      </c>
      <c r="JI193" s="3"/>
      <c r="JJ193" s="4"/>
      <c r="JK193" s="4"/>
      <c r="JL193" s="405"/>
      <c r="JM193" s="4"/>
      <c r="JN193" s="4"/>
      <c r="JO193" s="4"/>
      <c r="JP193" s="406"/>
      <c r="JQ193" s="4"/>
      <c r="JR193" s="4"/>
      <c r="JS193" s="407"/>
      <c r="JT193" s="4"/>
      <c r="JU193" s="526"/>
      <c r="JV193" s="704"/>
      <c r="JW193" s="705"/>
      <c r="JX193" s="706"/>
      <c r="JY193" s="627"/>
      <c r="JZ193" s="628"/>
      <c r="KA193" s="629"/>
      <c r="KB193" s="643"/>
      <c r="KC193" s="644"/>
      <c r="KD193" s="644"/>
      <c r="KE193" s="644"/>
      <c r="KF193" s="644"/>
      <c r="KG193" s="644"/>
      <c r="KH193" s="645"/>
      <c r="KI193" s="557"/>
      <c r="KJ193" s="561"/>
      <c r="KK193" s="557"/>
      <c r="KL193" s="558"/>
      <c r="KM193" s="609"/>
      <c r="KN193" s="733"/>
      <c r="KO193" s="610"/>
      <c r="KP193" s="557"/>
      <c r="KQ193" s="558"/>
    </row>
    <row r="194" spans="1:303" x14ac:dyDescent="0.25">
      <c r="A194" s="728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403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90">
        <f t="shared" ref="JS194" si="3393">JR194/JM194</f>
        <v>0.5121293800539084</v>
      </c>
      <c r="JT194" s="48"/>
      <c r="JU194" s="300"/>
      <c r="JV194" s="528">
        <f t="shared" ref="JV194:JV200" si="3394">SUM(G194,I194,S194,U194,AE194,AG194,AQ194,AS194,BC194,BE194,BO194,BQ194,CA194,CC194)/SUM(E194,Q194,AC194,AO194,BA194,BM194,BY194)</f>
        <v>0.62890403180011356</v>
      </c>
      <c r="JW194" s="529">
        <f t="shared" ref="JW194:JW200" si="3395">SUM(CM194,CO194,CY194,DA194,DK194,DM194,DW194,DY194,EI194,EK194,EU194,EW194,FG194,FI194)/SUM(CK194,CW194,DI194,DU194,EG194,ES194,FE194)</f>
        <v>0.61649705409748257</v>
      </c>
      <c r="JX194" s="531">
        <f t="shared" ref="JX194:JX200" si="3396">SUM(FS194,FU194,GE194,GG194,GQ194,GS194,HC194,HE194,HO194,HQ194,IA194,IC194,IM194,IO194,)/SUM(FQ194,GC194,GO194,HA194,HM194,HY194,IK194)</f>
        <v>0.64969177164299119</v>
      </c>
      <c r="JY194" s="716">
        <f t="shared" ref="JY194" si="3397">SUM(I201,U201,AG201,AS201,BE201,BQ201,CC201)/SUM(G201,I201,S201,U201,AE201,AG201,AQ201,AS201,BC201,BE201,BO201,BQ201,CA201,CC201)</f>
        <v>7.4960855949895613E-2</v>
      </c>
      <c r="JZ194" s="719">
        <f t="shared" ref="JZ194" si="3398">SUM(CO201,DA201,DM201,DY201,EK201,EW201,FI201)/SUM(CM201,CO201,CY201,DA201,DK201,DM201,DW201,DY201,EI201,EK201,EU201,EW201,FG201,FI201)</f>
        <v>4.822605965463108E-2</v>
      </c>
      <c r="KA194" s="722">
        <f t="shared" ref="KA194" si="3399">SUM(,FU201,GG201,GS201,HE201,HQ201,IC201,IO201)/SUM(FU201,FS201,GG201,GE201,GS201,GQ201,HE201,HC201,HQ201,HO201,IC201,IA201,IO201,IM201)</f>
        <v>3.7687986954158363E-2</v>
      </c>
      <c r="KB194" s="646">
        <f t="shared" ref="KB194" si="3400">KB196/KB198</f>
        <v>2.553916004540295E-3</v>
      </c>
      <c r="KC194" s="647"/>
      <c r="KD194" s="647">
        <f t="shared" ref="KD194" si="3401">KD196/KD198</f>
        <v>1.606425702811245E-3</v>
      </c>
      <c r="KE194" s="647"/>
      <c r="KF194" s="647">
        <f t="shared" ref="KF194" si="3402">KF196/KF198</f>
        <v>2.9474812433011792E-3</v>
      </c>
      <c r="KG194" s="650"/>
      <c r="KH194" s="652" t="s">
        <v>73</v>
      </c>
      <c r="KI194" s="560">
        <f t="shared" ref="KI194:KI200" si="3403">C194+AA194+AM194+AY194+BK194+BW194</f>
        <v>2</v>
      </c>
      <c r="KJ194" s="573">
        <f t="shared" ref="KJ194" si="3404">KI194/KB198</f>
        <v>5.6753688989784334E-4</v>
      </c>
      <c r="KK194" s="560">
        <f t="shared" ref="KK194:KK200" si="3405">CI194+CU194+DG194+EE194+EQ194+FC194+DS194</f>
        <v>1</v>
      </c>
      <c r="KL194" s="569">
        <f t="shared" ref="KL194" si="3406">KK194/KD198</f>
        <v>2.6773761713520751E-4</v>
      </c>
      <c r="KM194" s="562">
        <f t="shared" ref="KM194" si="3407">KB198+KD198</f>
        <v>7259</v>
      </c>
      <c r="KN194" s="322">
        <f t="shared" ref="KN194:KN201" si="3408">KI194+KK194</f>
        <v>3</v>
      </c>
      <c r="KO194" s="564">
        <f t="shared" ref="KO194:KO201" si="3409">KN194/KM194</f>
        <v>4.1328006612481057E-4</v>
      </c>
      <c r="KP194" s="560">
        <f t="shared" ref="KP194:KP200" si="3410">FO194+GA194+GM194+GY194+HK194+HW194+II194</f>
        <v>1</v>
      </c>
      <c r="KQ194" s="569">
        <f t="shared" ref="KQ194" si="3411">KP194/KF198</f>
        <v>2.6795284030010718E-4</v>
      </c>
    </row>
    <row r="195" spans="1:303" ht="19.5" thickBot="1" x14ac:dyDescent="0.3">
      <c r="A195" s="729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4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93">
        <f t="shared" si="2296"/>
        <v>0.61281337047353757</v>
      </c>
      <c r="JT195" s="15"/>
      <c r="JU195" s="301"/>
      <c r="JV195" s="530">
        <f t="shared" si="3394"/>
        <v>0.6310707185458676</v>
      </c>
      <c r="JW195" s="527">
        <f t="shared" si="3395"/>
        <v>0.61639432092151081</v>
      </c>
      <c r="JX195" s="532">
        <f t="shared" si="3396"/>
        <v>0.63387831680514606</v>
      </c>
      <c r="JY195" s="717"/>
      <c r="JZ195" s="720"/>
      <c r="KA195" s="723"/>
      <c r="KB195" s="648"/>
      <c r="KC195" s="649"/>
      <c r="KD195" s="649"/>
      <c r="KE195" s="649"/>
      <c r="KF195" s="649"/>
      <c r="KG195" s="651"/>
      <c r="KH195" s="653"/>
      <c r="KI195" s="76">
        <f t="shared" si="3403"/>
        <v>1</v>
      </c>
      <c r="KJ195" s="576">
        <f t="shared" ref="KJ195" si="3457">KI195/KB198</f>
        <v>2.8376844494892167E-4</v>
      </c>
      <c r="KK195" s="76">
        <f t="shared" si="3405"/>
        <v>1</v>
      </c>
      <c r="KL195" s="570">
        <f t="shared" ref="KL195" si="3458">KK195/KD198</f>
        <v>2.6773761713520751E-4</v>
      </c>
      <c r="KM195" s="580">
        <f t="shared" ref="KM195" si="3459">KB198+KD198</f>
        <v>7259</v>
      </c>
      <c r="KN195" s="84">
        <f t="shared" si="3408"/>
        <v>2</v>
      </c>
      <c r="KO195" s="570">
        <f t="shared" si="3409"/>
        <v>2.7552004408320705E-4</v>
      </c>
      <c r="KP195" s="76">
        <f t="shared" si="3410"/>
        <v>0</v>
      </c>
      <c r="KQ195" s="570">
        <f t="shared" ref="KQ195" si="3460">KP195/KF198</f>
        <v>0</v>
      </c>
    </row>
    <row r="196" spans="1:303" ht="19.5" thickTop="1" x14ac:dyDescent="0.25">
      <c r="A196" s="729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4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93">
        <f t="shared" si="2296"/>
        <v>0.57783641160949872</v>
      </c>
      <c r="JT196" s="15"/>
      <c r="JU196" s="301"/>
      <c r="JV196" s="530">
        <f t="shared" si="3394"/>
        <v>0.62603012219380505</v>
      </c>
      <c r="JW196" s="527">
        <f t="shared" si="3395"/>
        <v>0.62540192926045013</v>
      </c>
      <c r="JX196" s="532">
        <f t="shared" si="3396"/>
        <v>0.62929184549356221</v>
      </c>
      <c r="JY196" s="717"/>
      <c r="JZ196" s="720"/>
      <c r="KA196" s="723"/>
      <c r="KB196" s="654">
        <f t="shared" ref="KB196" si="3461">SUM(C201,O201,AA201,AM201,AY201,BK201,BW201)</f>
        <v>9</v>
      </c>
      <c r="KC196" s="655"/>
      <c r="KD196" s="655">
        <f t="shared" ref="KD196" si="3462">SUM(CI201,CU201,DG201,DS201,EE201,EQ201,FC201)</f>
        <v>6</v>
      </c>
      <c r="KE196" s="655"/>
      <c r="KF196" s="655">
        <f t="shared" ref="KF196" si="3463">SUM(FO201,GA201,GM201,GY201,HK201,HW201,II201)</f>
        <v>11</v>
      </c>
      <c r="KG196" s="658"/>
      <c r="KH196" s="641" t="s">
        <v>72</v>
      </c>
      <c r="KI196" s="76">
        <f t="shared" si="3403"/>
        <v>2</v>
      </c>
      <c r="KJ196" s="576">
        <f t="shared" ref="KJ196" si="3464">KI196/KB198</f>
        <v>5.6753688989784334E-4</v>
      </c>
      <c r="KK196" s="76">
        <f t="shared" si="3405"/>
        <v>1</v>
      </c>
      <c r="KL196" s="570">
        <f t="shared" ref="KL196" si="3465">KK196/KD198</f>
        <v>2.6773761713520751E-4</v>
      </c>
      <c r="KM196" s="580">
        <f t="shared" ref="KM196" si="3466">KB198+KD198</f>
        <v>7259</v>
      </c>
      <c r="KN196" s="84">
        <f t="shared" si="3408"/>
        <v>3</v>
      </c>
      <c r="KO196" s="570">
        <f t="shared" si="3409"/>
        <v>4.1328006612481057E-4</v>
      </c>
      <c r="KP196" s="76">
        <f t="shared" si="3410"/>
        <v>3</v>
      </c>
      <c r="KQ196" s="570">
        <f t="shared" ref="KQ196" si="3467">KP196/KF198</f>
        <v>8.0385852090032153E-4</v>
      </c>
    </row>
    <row r="197" spans="1:303" ht="19.5" thickBot="1" x14ac:dyDescent="0.3">
      <c r="A197" s="729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4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93">
        <f t="shared" si="2296"/>
        <v>0.78191489361702127</v>
      </c>
      <c r="JT197" s="18"/>
      <c r="JU197" s="21"/>
      <c r="JV197" s="530">
        <f t="shared" si="3394"/>
        <v>0.61284820920977834</v>
      </c>
      <c r="JW197" s="527">
        <f t="shared" si="3395"/>
        <v>0.56219839142091155</v>
      </c>
      <c r="JX197" s="532">
        <f t="shared" si="3396"/>
        <v>0.63812080536912752</v>
      </c>
      <c r="JY197" s="717"/>
      <c r="JZ197" s="720"/>
      <c r="KA197" s="723"/>
      <c r="KB197" s="656"/>
      <c r="KC197" s="657"/>
      <c r="KD197" s="657"/>
      <c r="KE197" s="657"/>
      <c r="KF197" s="657"/>
      <c r="KG197" s="659"/>
      <c r="KH197" s="653"/>
      <c r="KI197" s="76">
        <f t="shared" si="3403"/>
        <v>1</v>
      </c>
      <c r="KJ197" s="576">
        <f t="shared" ref="KJ197" si="3468">KI197/KB198</f>
        <v>2.8376844494892167E-4</v>
      </c>
      <c r="KK197" s="76">
        <f t="shared" si="3405"/>
        <v>2</v>
      </c>
      <c r="KL197" s="570">
        <f t="shared" ref="KL197" si="3469">KK197/KD198</f>
        <v>5.3547523427041502E-4</v>
      </c>
      <c r="KM197" s="580">
        <f t="shared" ref="KM197" si="3470">KB198+KD198</f>
        <v>7259</v>
      </c>
      <c r="KN197" s="84">
        <f t="shared" si="3408"/>
        <v>3</v>
      </c>
      <c r="KO197" s="570">
        <f t="shared" si="3409"/>
        <v>4.1328006612481057E-4</v>
      </c>
      <c r="KP197" s="76">
        <f t="shared" si="3410"/>
        <v>3</v>
      </c>
      <c r="KQ197" s="570">
        <f t="shared" ref="KQ197" si="3471">KP197/KF198</f>
        <v>8.0385852090032153E-4</v>
      </c>
    </row>
    <row r="198" spans="1:303" ht="19.5" thickTop="1" x14ac:dyDescent="0.25">
      <c r="A198" s="729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4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93">
        <f t="shared" ref="JS198:JS261" si="3472">JR198/JM198</f>
        <v>0.49104859335038364</v>
      </c>
      <c r="JT198" s="23"/>
      <c r="JU198" s="525"/>
      <c r="JV198" s="530">
        <f t="shared" si="3394"/>
        <v>0.63178845607051459</v>
      </c>
      <c r="JW198" s="527">
        <f t="shared" si="3395"/>
        <v>0.64289544235924934</v>
      </c>
      <c r="JX198" s="532">
        <f t="shared" si="3396"/>
        <v>0.63164965072541646</v>
      </c>
      <c r="JY198" s="717"/>
      <c r="JZ198" s="720"/>
      <c r="KA198" s="723"/>
      <c r="KB198" s="654">
        <f t="shared" ref="KB198" si="3473">SUM(E191,Q191,AC191,AO191,BA191,BM191,BY191)</f>
        <v>3524</v>
      </c>
      <c r="KC198" s="655"/>
      <c r="KD198" s="655">
        <f t="shared" ref="KD198" si="3474">SUM(CK191,CW191,DI191,DU191,EG191,ES191,FE191)</f>
        <v>3735</v>
      </c>
      <c r="KE198" s="655"/>
      <c r="KF198" s="655">
        <f t="shared" ref="KF198" si="3475">SUM(FQ191,GC191,GO191,HA191,HM191,HY191,IK191)</f>
        <v>3732</v>
      </c>
      <c r="KG198" s="658"/>
      <c r="KH198" s="641" t="s">
        <v>70</v>
      </c>
      <c r="KI198" s="76">
        <f t="shared" si="3403"/>
        <v>1</v>
      </c>
      <c r="KJ198" s="576">
        <f t="shared" ref="KJ198" si="3476">KI198/KB198</f>
        <v>2.8376844494892167E-4</v>
      </c>
      <c r="KK198" s="76">
        <f t="shared" si="3405"/>
        <v>0</v>
      </c>
      <c r="KL198" s="570">
        <f t="shared" ref="KL198" si="3477">KK198/KD198</f>
        <v>0</v>
      </c>
      <c r="KM198" s="580">
        <f t="shared" ref="KM198" si="3478">KB198+KD198</f>
        <v>7259</v>
      </c>
      <c r="KN198" s="84">
        <f t="shared" si="3408"/>
        <v>1</v>
      </c>
      <c r="KO198" s="570">
        <f t="shared" si="3409"/>
        <v>1.3776002204160352E-4</v>
      </c>
      <c r="KP198" s="76">
        <f t="shared" si="3410"/>
        <v>3</v>
      </c>
      <c r="KQ198" s="570">
        <f t="shared" ref="KQ198" si="3479">KP198/KF198</f>
        <v>8.0385852090032153E-4</v>
      </c>
    </row>
    <row r="199" spans="1:303" ht="19.5" thickBot="1" x14ac:dyDescent="0.3">
      <c r="A199" s="729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4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93">
        <f t="shared" si="3472"/>
        <v>0.54984894259818728</v>
      </c>
      <c r="JT199" s="23"/>
      <c r="JU199" s="525"/>
      <c r="JV199" s="530">
        <f t="shared" si="3394"/>
        <v>0.6186006825938567</v>
      </c>
      <c r="JW199" s="527">
        <f t="shared" si="3395"/>
        <v>0.60723860589812328</v>
      </c>
      <c r="JX199" s="532">
        <f t="shared" si="3396"/>
        <v>0.63343187315237837</v>
      </c>
      <c r="JY199" s="717"/>
      <c r="JZ199" s="720"/>
      <c r="KA199" s="723"/>
      <c r="KB199" s="656"/>
      <c r="KC199" s="657"/>
      <c r="KD199" s="657"/>
      <c r="KE199" s="657"/>
      <c r="KF199" s="657"/>
      <c r="KG199" s="659"/>
      <c r="KH199" s="653"/>
      <c r="KI199" s="76">
        <f t="shared" si="3403"/>
        <v>1</v>
      </c>
      <c r="KJ199" s="576">
        <f t="shared" ref="KJ199" si="3560">KI199/KB198</f>
        <v>2.8376844494892167E-4</v>
      </c>
      <c r="KK199" s="76">
        <f t="shared" si="3405"/>
        <v>0</v>
      </c>
      <c r="KL199" s="570">
        <f t="shared" ref="KL199" si="3561">KK199/KD198</f>
        <v>0</v>
      </c>
      <c r="KM199" s="580">
        <f t="shared" ref="KM199" si="3562">KB198+KD198</f>
        <v>7259</v>
      </c>
      <c r="KN199" s="84">
        <f t="shared" si="3408"/>
        <v>1</v>
      </c>
      <c r="KO199" s="570">
        <f t="shared" si="3409"/>
        <v>1.3776002204160352E-4</v>
      </c>
      <c r="KP199" s="76">
        <f t="shared" si="3410"/>
        <v>1</v>
      </c>
      <c r="KQ199" s="570">
        <f t="shared" ref="KQ199" si="3563">KP199/KF198</f>
        <v>2.6795284030010718E-4</v>
      </c>
    </row>
    <row r="200" spans="1:303" ht="20.25" thickTop="1" thickBot="1" x14ac:dyDescent="0.3">
      <c r="A200" s="729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4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93">
        <f t="shared" si="3472"/>
        <v>0.57784431137724546</v>
      </c>
      <c r="JT200" s="23"/>
      <c r="JU200" s="525"/>
      <c r="JV200" s="530">
        <f t="shared" si="3394"/>
        <v>0.60739687055476532</v>
      </c>
      <c r="JW200" s="527">
        <f t="shared" si="3395"/>
        <v>0.59747921694824346</v>
      </c>
      <c r="JX200" s="532">
        <f t="shared" si="3396"/>
        <v>0.62805697393173876</v>
      </c>
      <c r="JY200" s="717"/>
      <c r="JZ200" s="720"/>
      <c r="KA200" s="723"/>
      <c r="KB200" s="654">
        <f t="shared" ref="KB200" si="3566">KB191+KB196</f>
        <v>200</v>
      </c>
      <c r="KC200" s="661">
        <f t="shared" ref="KC200" si="3567">KB200/$KB$10</f>
        <v>5.3835800807537013E-2</v>
      </c>
      <c r="KD200" s="655">
        <f t="shared" ref="KD200" si="3568">KD191+KD196</f>
        <v>149</v>
      </c>
      <c r="KE200" s="661">
        <f t="shared" ref="KE200" si="3569">KD200/$KD$10</f>
        <v>3.8421866941722539E-2</v>
      </c>
      <c r="KF200" s="655">
        <f t="shared" ref="KF200" si="3570">KF191+KF196</f>
        <v>217</v>
      </c>
      <c r="KG200" s="639">
        <f t="shared" ref="KG200" si="3571">KF200/$KF$10</f>
        <v>5.5104113763331637E-2</v>
      </c>
      <c r="KH200" s="641" t="s">
        <v>181</v>
      </c>
      <c r="KI200" s="320">
        <f t="shared" si="3403"/>
        <v>1</v>
      </c>
      <c r="KJ200" s="577">
        <f t="shared" ref="KJ200" si="3572">KI200/KB198</f>
        <v>2.8376844494892167E-4</v>
      </c>
      <c r="KK200" s="320">
        <f t="shared" si="3405"/>
        <v>1</v>
      </c>
      <c r="KL200" s="565">
        <f t="shared" ref="KL200" si="3573">KK200/KD198</f>
        <v>2.6773761713520751E-4</v>
      </c>
      <c r="KM200" s="580">
        <f t="shared" ref="KM200" si="3574">KB198+KD198</f>
        <v>7259</v>
      </c>
      <c r="KN200" s="84">
        <f t="shared" si="3408"/>
        <v>2</v>
      </c>
      <c r="KO200" s="570">
        <f t="shared" si="3409"/>
        <v>2.7552004408320705E-4</v>
      </c>
      <c r="KP200" s="320">
        <f t="shared" si="3410"/>
        <v>0</v>
      </c>
      <c r="KQ200" s="565">
        <f t="shared" ref="KQ200" si="3575">KP200/KF198</f>
        <v>0</v>
      </c>
    </row>
    <row r="201" spans="1:303" ht="19.5" thickBot="1" x14ac:dyDescent="0.3">
      <c r="A201" s="729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9">
        <f t="shared" si="3387"/>
        <v>1</v>
      </c>
      <c r="JI201" s="409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4">
        <f t="shared" si="2456"/>
        <v>95.862790211252886</v>
      </c>
      <c r="JR201" s="54">
        <f t="shared" ref="JR201" si="3579">SUM(JR194:JR200)</f>
        <v>1490</v>
      </c>
      <c r="JS201" s="394">
        <f t="shared" si="3472"/>
        <v>0.58638331365604091</v>
      </c>
      <c r="JT201" s="63" t="e">
        <f t="shared" ref="JT201:JU201" si="3580">JT199/JT198*100-100</f>
        <v>#DIV/0!</v>
      </c>
      <c r="JU201" s="334" t="e">
        <f t="shared" si="3580"/>
        <v>#DIV/0!</v>
      </c>
      <c r="JV201" s="536">
        <f t="shared" ref="JV201" si="3581">SUM(G201,I201,S201,U201,AE201,AG201,AQ201,AS201,BC201,BE201,BO201,BQ201,CA201,CC201)/7/SUM(E200,Q200,AC200,AO200,BA200,BM200,BY200)</f>
        <v>0.62296281243649665</v>
      </c>
      <c r="JW201" s="537">
        <f t="shared" ref="JW201" si="3582">SUM(CM201,CO201,CY201,DA201,DK201,DM201,DW201,DY201,EI201,EK201,EU201,EW201,FG201,FI201)/7/SUM(CK200,CW200,DI200,DU200,EG200,ES200,FE200)</f>
        <v>0.61008313220702604</v>
      </c>
      <c r="JX201" s="538">
        <f t="shared" ref="JX201" si="3583">SUM(FS201,FU201,GE201,GG201,GQ201,GS201,HC201,HE201,HO201,HQ201,IA201,IC201,IM201,IO201,)/7/SUM(FQ200,GC200,GO200,HA200,HM200,HY200,IK200)</f>
        <v>0.63565861711521476</v>
      </c>
      <c r="JY201" s="718"/>
      <c r="JZ201" s="721"/>
      <c r="KA201" s="724"/>
      <c r="KB201" s="660"/>
      <c r="KC201" s="662"/>
      <c r="KD201" s="663"/>
      <c r="KE201" s="662"/>
      <c r="KF201" s="663"/>
      <c r="KG201" s="640"/>
      <c r="KH201" s="642"/>
      <c r="KI201" s="559">
        <f t="shared" ref="KI201" si="3584">SUM(KI194:KI200)</f>
        <v>9</v>
      </c>
      <c r="KJ201" s="578">
        <f t="shared" ref="KJ201" si="3585">KI201/KB198</f>
        <v>2.553916004540295E-3</v>
      </c>
      <c r="KK201" s="559">
        <f t="shared" ref="KK201" si="3586">SUM(KK194:KK200)</f>
        <v>6</v>
      </c>
      <c r="KL201" s="572">
        <f t="shared" ref="KL201" si="3587">KK201/KD198</f>
        <v>1.606425702811245E-3</v>
      </c>
      <c r="KM201" s="584">
        <f t="shared" ref="KM201" si="3588">KB198+KD198</f>
        <v>7259</v>
      </c>
      <c r="KN201" s="567">
        <f t="shared" si="3408"/>
        <v>15</v>
      </c>
      <c r="KO201" s="585">
        <f t="shared" si="3409"/>
        <v>2.0664003306240528E-3</v>
      </c>
      <c r="KP201" s="559">
        <f t="shared" ref="KP201" si="3589">SUM(KP194:KP200)</f>
        <v>11</v>
      </c>
      <c r="KQ201" s="572">
        <f t="shared" ref="KQ201" si="3590">KP201/KF198</f>
        <v>2.9474812433011792E-3</v>
      </c>
    </row>
    <row r="202" spans="1:303" ht="21.7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13">
        <f t="shared" ref="JH202" si="3592">JH201/JJ191</f>
        <v>1.0660980810234541E-3</v>
      </c>
      <c r="JI202" s="3"/>
      <c r="JJ202" s="4"/>
      <c r="JK202" s="4"/>
      <c r="JL202" s="405"/>
      <c r="JM202" s="4"/>
      <c r="JN202" s="4"/>
      <c r="JO202" s="4"/>
      <c r="JP202" s="406"/>
      <c r="JQ202" s="4"/>
      <c r="JR202" s="4"/>
      <c r="JS202" s="407"/>
      <c r="JT202" s="4"/>
      <c r="JU202" s="526"/>
      <c r="JV202" s="704"/>
      <c r="JW202" s="705"/>
      <c r="JX202" s="706"/>
      <c r="JY202" s="627"/>
      <c r="JZ202" s="628"/>
      <c r="KA202" s="629"/>
      <c r="KB202" s="643"/>
      <c r="KC202" s="644"/>
      <c r="KD202" s="644"/>
      <c r="KE202" s="644"/>
      <c r="KF202" s="644"/>
      <c r="KG202" s="644"/>
      <c r="KH202" s="645"/>
      <c r="KI202" s="557"/>
      <c r="KJ202" s="561"/>
      <c r="KK202" s="557"/>
      <c r="KL202" s="558"/>
      <c r="KM202" s="609"/>
      <c r="KN202" s="733"/>
      <c r="KO202" s="610"/>
      <c r="KP202" s="557"/>
      <c r="KQ202" s="558"/>
    </row>
    <row r="203" spans="1:303" x14ac:dyDescent="0.25">
      <c r="A203" s="728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403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90">
        <f t="shared" ref="JS203" si="3643">JR203/JM203</f>
        <v>0.54202898550724643</v>
      </c>
      <c r="JT203" s="48"/>
      <c r="JU203" s="300"/>
      <c r="JV203" s="528">
        <f t="shared" ref="JV203:JV209" si="3644">SUM(G203,I203,S203,U203,AE203,AG203,AQ203,AS203,BC203,BE203,BO203,BQ203,CA203,CC203)/SUM(E203,Q203,AC203,AO203,BA203,BM203,BY203)</f>
        <v>0.6494874715261959</v>
      </c>
      <c r="JW203" s="529">
        <f t="shared" ref="JW203:JW209" si="3645">SUM(CM203,CO203,CY203,DA203,DK203,DM203,DW203,DY203,EI203,EK203,EU203,EW203,FG203,FI203)/SUM(CK203,CW203,DI203,DU203,EG203,ES203,FE203)</f>
        <v>0.61872819962436276</v>
      </c>
      <c r="JX203" s="531">
        <f t="shared" ref="JX203:JX209" si="3646">SUM(FS203,FU203,GE203,GG203,GQ203,GS203,HC203,HE203,HO203,HQ203,IA203,IC203,IM203,IO203,)/SUM(FQ203,GC203,GO203,HA203,HM203,HY203,IK203)</f>
        <v>0.62725073904864281</v>
      </c>
      <c r="JY203" s="716">
        <f t="shared" ref="JY203" si="3647">SUM(I210,U210,AG210,AS210,BE210,BQ210,CC210)/SUM(G210,I210,S210,U210,AE210,AG210,AQ210,AS210,BC210,BE210,BO210,BQ210,CA210,CC210)</f>
        <v>7.2177789432280051E-2</v>
      </c>
      <c r="JZ203" s="719">
        <f t="shared" ref="JZ203" si="3648">SUM(CO210,DA210,DM210,DY210,EK210,EW210,FI210)/SUM(CM210,CO210,CY210,DA210,DK210,DM210,DW210,DY210,EI210,EK210,EU210,EW210,FG210,FI210)</f>
        <v>4.3658381134480562E-2</v>
      </c>
      <c r="KA203" s="722">
        <f t="shared" ref="KA203" si="3649">SUM(,FU210,GG210,GS210,HE210,HQ210,IC210,IO210)/SUM(FU210,FS210,GG210,GE210,GS210,GQ210,HE210,HC210,HQ210,HO210,IC210,IA210,IO210,IM210)</f>
        <v>3.3896245899647674E-2</v>
      </c>
      <c r="KB203" s="646">
        <f t="shared" ref="KB203" si="3650">KB205/KB207</f>
        <v>4.551920341394026E-3</v>
      </c>
      <c r="KC203" s="647"/>
      <c r="KD203" s="647">
        <f t="shared" ref="KD203" si="3651">KD205/KD207</f>
        <v>2.6816840976133013E-3</v>
      </c>
      <c r="KE203" s="647"/>
      <c r="KF203" s="647">
        <f t="shared" ref="KF203" si="3652">KF205/KF207</f>
        <v>8.0623488309594193E-4</v>
      </c>
      <c r="KG203" s="650"/>
      <c r="KH203" s="652" t="s">
        <v>73</v>
      </c>
      <c r="KI203" s="560">
        <f t="shared" ref="KI203:KI209" si="3653">C203+AA203+AM203+AY203+BK203+BW203</f>
        <v>3</v>
      </c>
      <c r="KJ203" s="573">
        <f t="shared" ref="KJ203" si="3654">KI203/KB207</f>
        <v>8.5348506401137982E-4</v>
      </c>
      <c r="KK203" s="560">
        <f t="shared" ref="KK203:KK209" si="3655">CI203+CU203+DG203+EE203+EQ203+FC203+DS203</f>
        <v>2</v>
      </c>
      <c r="KL203" s="569">
        <f t="shared" ref="KL203" si="3656">KK203/KD207</f>
        <v>5.3633681952266023E-4</v>
      </c>
      <c r="KM203" s="562">
        <f t="shared" ref="KM203" si="3657">KB207+KD207</f>
        <v>7244</v>
      </c>
      <c r="KN203" s="322">
        <f t="shared" ref="KN203:KN210" si="3658">KI203+KK203</f>
        <v>5</v>
      </c>
      <c r="KO203" s="564">
        <f t="shared" ref="KO203:KO210" si="3659">KN203/KM203</f>
        <v>6.9022639425731641E-4</v>
      </c>
      <c r="KP203" s="560">
        <f t="shared" ref="KP203:KP209" si="3660">FO203+GA203+GM203+GY203+HK203+HW203+II203</f>
        <v>0</v>
      </c>
      <c r="KQ203" s="569">
        <f t="shared" ref="KQ203" si="3661">KP203/KF207</f>
        <v>0</v>
      </c>
    </row>
    <row r="204" spans="1:303" ht="19.5" thickBot="1" x14ac:dyDescent="0.3">
      <c r="A204" s="729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4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93">
        <f t="shared" si="3472"/>
        <v>0.50961538461538458</v>
      </c>
      <c r="JT204" s="15"/>
      <c r="JU204" s="301"/>
      <c r="JV204" s="530">
        <f t="shared" si="3644"/>
        <v>0.61965811965811968</v>
      </c>
      <c r="JW204" s="527">
        <f t="shared" si="3645"/>
        <v>0.5979602791196994</v>
      </c>
      <c r="JX204" s="532">
        <f t="shared" si="3646"/>
        <v>0.63826928245095405</v>
      </c>
      <c r="JY204" s="717"/>
      <c r="JZ204" s="720"/>
      <c r="KA204" s="723"/>
      <c r="KB204" s="648"/>
      <c r="KC204" s="649"/>
      <c r="KD204" s="649"/>
      <c r="KE204" s="649"/>
      <c r="KF204" s="649"/>
      <c r="KG204" s="651"/>
      <c r="KH204" s="653"/>
      <c r="KI204" s="76">
        <f t="shared" si="3653"/>
        <v>1</v>
      </c>
      <c r="KJ204" s="576">
        <f t="shared" ref="KJ204" si="3707">KI204/KB207</f>
        <v>2.8449502133712662E-4</v>
      </c>
      <c r="KK204" s="76">
        <f t="shared" si="3655"/>
        <v>1</v>
      </c>
      <c r="KL204" s="570">
        <f t="shared" ref="KL204" si="3708">KK204/KD207</f>
        <v>2.6816840976133012E-4</v>
      </c>
      <c r="KM204" s="580">
        <f t="shared" ref="KM204" si="3709">KB207+KD207</f>
        <v>7244</v>
      </c>
      <c r="KN204" s="84">
        <f t="shared" si="3658"/>
        <v>2</v>
      </c>
      <c r="KO204" s="570">
        <f t="shared" si="3659"/>
        <v>2.7609055770292659E-4</v>
      </c>
      <c r="KP204" s="76">
        <f t="shared" si="3660"/>
        <v>0</v>
      </c>
      <c r="KQ204" s="570">
        <f t="shared" ref="KQ204" si="3710">KP204/KF207</f>
        <v>0</v>
      </c>
    </row>
    <row r="205" spans="1:303" ht="19.5" thickTop="1" x14ac:dyDescent="0.25">
      <c r="A205" s="729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4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93">
        <f t="shared" si="3472"/>
        <v>0.53239436619718306</v>
      </c>
      <c r="JT205" s="15"/>
      <c r="JU205" s="301"/>
      <c r="JV205" s="530">
        <f t="shared" si="3644"/>
        <v>0.62931280296549763</v>
      </c>
      <c r="JW205" s="527">
        <f t="shared" si="3645"/>
        <v>0.61761546723952743</v>
      </c>
      <c r="JX205" s="532">
        <f t="shared" si="3646"/>
        <v>0.62429454447729105</v>
      </c>
      <c r="JY205" s="717"/>
      <c r="JZ205" s="720"/>
      <c r="KA205" s="723"/>
      <c r="KB205" s="654">
        <f t="shared" ref="KB205" si="3711">SUM(C210,O210,AA210,AM210,AY210,BK210,BW210)</f>
        <v>16</v>
      </c>
      <c r="KC205" s="655"/>
      <c r="KD205" s="655">
        <f t="shared" ref="KD205" si="3712">SUM(CI210,CU210,DG210,DS210,EE210,EQ210,FC210)</f>
        <v>10</v>
      </c>
      <c r="KE205" s="655"/>
      <c r="KF205" s="655">
        <f t="shared" ref="KF205" si="3713">SUM(FO210,GA210,GM210,GY210,HK210,HW210,II210)</f>
        <v>3</v>
      </c>
      <c r="KG205" s="658"/>
      <c r="KH205" s="641" t="s">
        <v>72</v>
      </c>
      <c r="KI205" s="76">
        <f t="shared" si="3653"/>
        <v>3</v>
      </c>
      <c r="KJ205" s="576">
        <f t="shared" ref="KJ205" si="3714">KI205/KB207</f>
        <v>8.5348506401137982E-4</v>
      </c>
      <c r="KK205" s="76">
        <f t="shared" si="3655"/>
        <v>2</v>
      </c>
      <c r="KL205" s="570">
        <f t="shared" ref="KL205" si="3715">KK205/KD207</f>
        <v>5.3633681952266023E-4</v>
      </c>
      <c r="KM205" s="580">
        <f t="shared" ref="KM205" si="3716">KB207+KD207</f>
        <v>7244</v>
      </c>
      <c r="KN205" s="84">
        <f t="shared" si="3658"/>
        <v>5</v>
      </c>
      <c r="KO205" s="570">
        <f t="shared" si="3659"/>
        <v>6.9022639425731641E-4</v>
      </c>
      <c r="KP205" s="76">
        <f t="shared" si="3660"/>
        <v>0</v>
      </c>
      <c r="KQ205" s="570">
        <f t="shared" ref="KQ205" si="3717">KP205/KF207</f>
        <v>0</v>
      </c>
    </row>
    <row r="206" spans="1:303" ht="19.5" thickBot="1" x14ac:dyDescent="0.3">
      <c r="A206" s="729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4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93">
        <f t="shared" si="3472"/>
        <v>0.43795620437956206</v>
      </c>
      <c r="JT206" s="18"/>
      <c r="JU206" s="21"/>
      <c r="JV206" s="530">
        <f t="shared" si="3644"/>
        <v>0.59942938659058487</v>
      </c>
      <c r="JW206" s="527">
        <f t="shared" si="3645"/>
        <v>0.57653061224489799</v>
      </c>
      <c r="JX206" s="532">
        <f t="shared" si="3646"/>
        <v>0.65044366765259476</v>
      </c>
      <c r="JY206" s="717"/>
      <c r="JZ206" s="720"/>
      <c r="KA206" s="723"/>
      <c r="KB206" s="656"/>
      <c r="KC206" s="657"/>
      <c r="KD206" s="657"/>
      <c r="KE206" s="657"/>
      <c r="KF206" s="657"/>
      <c r="KG206" s="659"/>
      <c r="KH206" s="653"/>
      <c r="KI206" s="76">
        <f t="shared" si="3653"/>
        <v>2</v>
      </c>
      <c r="KJ206" s="576">
        <f t="shared" ref="KJ206" si="3719">KI206/KB207</f>
        <v>5.6899004267425325E-4</v>
      </c>
      <c r="KK206" s="76">
        <f t="shared" si="3655"/>
        <v>0</v>
      </c>
      <c r="KL206" s="570">
        <f t="shared" ref="KL206" si="3720">KK206/KD207</f>
        <v>0</v>
      </c>
      <c r="KM206" s="580">
        <f t="shared" ref="KM206" si="3721">KB207+KD207</f>
        <v>7244</v>
      </c>
      <c r="KN206" s="84">
        <f t="shared" si="3658"/>
        <v>2</v>
      </c>
      <c r="KO206" s="570">
        <f t="shared" si="3659"/>
        <v>2.7609055770292659E-4</v>
      </c>
      <c r="KP206" s="76">
        <f t="shared" si="3660"/>
        <v>2</v>
      </c>
      <c r="KQ206" s="570">
        <f t="shared" ref="KQ206" si="3722">KP206/KF207</f>
        <v>5.3748992206396125E-4</v>
      </c>
    </row>
    <row r="207" spans="1:303" ht="19.5" thickTop="1" x14ac:dyDescent="0.25">
      <c r="A207" s="729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4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93">
        <f t="shared" si="3472"/>
        <v>0.44230769230769229</v>
      </c>
      <c r="JT207" s="23"/>
      <c r="JU207" s="525"/>
      <c r="JV207" s="530">
        <f t="shared" si="3644"/>
        <v>0.59971428571428576</v>
      </c>
      <c r="JW207" s="527">
        <f t="shared" si="3645"/>
        <v>0.59924791834542035</v>
      </c>
      <c r="JX207" s="532">
        <f t="shared" si="3646"/>
        <v>0.61495025544501214</v>
      </c>
      <c r="JY207" s="717"/>
      <c r="JZ207" s="720"/>
      <c r="KA207" s="723"/>
      <c r="KB207" s="654">
        <f t="shared" ref="KB207" si="3723">SUM(E200,Q200,AC200,AO200,BA200,BM200,BY200)</f>
        <v>3515</v>
      </c>
      <c r="KC207" s="655"/>
      <c r="KD207" s="655">
        <f t="shared" ref="KD207" si="3724">SUM(CK200,CW200,DI200,DU200,EG200,ES200,FE200)</f>
        <v>3729</v>
      </c>
      <c r="KE207" s="655"/>
      <c r="KF207" s="655">
        <f t="shared" ref="KF207" si="3725">SUM(FQ200,GC200,GO200,HA200,HM200,HY200,IK200)</f>
        <v>3721</v>
      </c>
      <c r="KG207" s="658"/>
      <c r="KH207" s="641" t="s">
        <v>70</v>
      </c>
      <c r="KI207" s="76">
        <f t="shared" si="3653"/>
        <v>5</v>
      </c>
      <c r="KJ207" s="576">
        <f t="shared" ref="KJ207" si="3726">KI207/KB207</f>
        <v>1.4224751066856331E-3</v>
      </c>
      <c r="KK207" s="76">
        <f t="shared" si="3655"/>
        <v>1</v>
      </c>
      <c r="KL207" s="570">
        <f t="shared" ref="KL207" si="3727">KK207/KD207</f>
        <v>2.6816840976133012E-4</v>
      </c>
      <c r="KM207" s="580">
        <f t="shared" ref="KM207" si="3728">KB207+KD207</f>
        <v>7244</v>
      </c>
      <c r="KN207" s="84">
        <f t="shared" si="3658"/>
        <v>6</v>
      </c>
      <c r="KO207" s="570">
        <f t="shared" si="3659"/>
        <v>8.2827167310877965E-4</v>
      </c>
      <c r="KP207" s="76">
        <f t="shared" si="3660"/>
        <v>0</v>
      </c>
      <c r="KQ207" s="570">
        <f t="shared" ref="KQ207" si="3729">KP207/KF207</f>
        <v>0</v>
      </c>
    </row>
    <row r="208" spans="1:303" ht="19.5" thickBot="1" x14ac:dyDescent="0.3">
      <c r="A208" s="729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4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93">
        <f t="shared" si="3472"/>
        <v>0.44174757281553401</v>
      </c>
      <c r="JT208" s="23"/>
      <c r="JU208" s="525"/>
      <c r="JV208" s="530">
        <f t="shared" si="3644"/>
        <v>0.61446127464989997</v>
      </c>
      <c r="JW208" s="527">
        <f t="shared" si="3645"/>
        <v>0.62009672219236966</v>
      </c>
      <c r="JX208" s="532">
        <f t="shared" si="3646"/>
        <v>0.63915030922290939</v>
      </c>
      <c r="JY208" s="717"/>
      <c r="JZ208" s="720"/>
      <c r="KA208" s="723"/>
      <c r="KB208" s="656"/>
      <c r="KC208" s="657"/>
      <c r="KD208" s="657"/>
      <c r="KE208" s="657"/>
      <c r="KF208" s="657"/>
      <c r="KG208" s="659"/>
      <c r="KH208" s="653"/>
      <c r="KI208" s="76">
        <f t="shared" si="3653"/>
        <v>1</v>
      </c>
      <c r="KJ208" s="576">
        <f t="shared" ref="KJ208" si="3730">KI208/KB207</f>
        <v>2.8449502133712662E-4</v>
      </c>
      <c r="KK208" s="76">
        <f t="shared" si="3655"/>
        <v>1</v>
      </c>
      <c r="KL208" s="570">
        <f t="shared" ref="KL208" si="3731">KK208/KD207</f>
        <v>2.6816840976133012E-4</v>
      </c>
      <c r="KM208" s="580">
        <f t="shared" ref="KM208" si="3732">KB207+KD207</f>
        <v>7244</v>
      </c>
      <c r="KN208" s="84">
        <f t="shared" si="3658"/>
        <v>2</v>
      </c>
      <c r="KO208" s="570">
        <f t="shared" si="3659"/>
        <v>2.7609055770292659E-4</v>
      </c>
      <c r="KP208" s="76">
        <f t="shared" si="3660"/>
        <v>0</v>
      </c>
      <c r="KQ208" s="570">
        <f t="shared" ref="KQ208" si="3733">KP208/KF207</f>
        <v>0</v>
      </c>
    </row>
    <row r="209" spans="1:303" ht="20.25" thickTop="1" thickBot="1" x14ac:dyDescent="0.3">
      <c r="A209" s="729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4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93">
        <f t="shared" si="3472"/>
        <v>0.50299401197604787</v>
      </c>
      <c r="JT209" s="23"/>
      <c r="JU209" s="525"/>
      <c r="JV209" s="530">
        <f t="shared" si="3644"/>
        <v>0.64046870534438416</v>
      </c>
      <c r="JW209" s="527">
        <f t="shared" si="3645"/>
        <v>0.58349018553374565</v>
      </c>
      <c r="JX209" s="532">
        <f t="shared" si="3646"/>
        <v>0.63125336202259275</v>
      </c>
      <c r="JY209" s="717"/>
      <c r="JZ209" s="720"/>
      <c r="KA209" s="723"/>
      <c r="KB209" s="654">
        <f t="shared" ref="KB209" si="3734">KB200+KB205</f>
        <v>216</v>
      </c>
      <c r="KC209" s="661">
        <f t="shared" ref="KC209" si="3735">KB209/$KB$10</f>
        <v>5.8142664872139975E-2</v>
      </c>
      <c r="KD209" s="655">
        <f t="shared" ref="KD209" si="3736">KD200+KD205</f>
        <v>159</v>
      </c>
      <c r="KE209" s="661">
        <f t="shared" ref="KE209" si="3737">KD209/$KD$10</f>
        <v>4.100051572975761E-2</v>
      </c>
      <c r="KF209" s="655">
        <f t="shared" ref="KF209" si="3738">KF200+KF205</f>
        <v>220</v>
      </c>
      <c r="KG209" s="639">
        <f t="shared" ref="KG209" si="3739">KF209/$KF$10</f>
        <v>5.5865921787709494E-2</v>
      </c>
      <c r="KH209" s="641" t="s">
        <v>181</v>
      </c>
      <c r="KI209" s="320">
        <f t="shared" si="3653"/>
        <v>0</v>
      </c>
      <c r="KJ209" s="577">
        <f t="shared" ref="KJ209" si="3740">KI209/KB207</f>
        <v>0</v>
      </c>
      <c r="KK209" s="320">
        <f t="shared" si="3655"/>
        <v>3</v>
      </c>
      <c r="KL209" s="565">
        <f t="shared" ref="KL209" si="3741">KK209/KD207</f>
        <v>8.045052292839903E-4</v>
      </c>
      <c r="KM209" s="580">
        <f t="shared" ref="KM209" si="3742">KB207+KD207</f>
        <v>7244</v>
      </c>
      <c r="KN209" s="84">
        <f t="shared" si="3658"/>
        <v>3</v>
      </c>
      <c r="KO209" s="570">
        <f t="shared" si="3659"/>
        <v>4.1413583655438983E-4</v>
      </c>
      <c r="KP209" s="320">
        <f t="shared" si="3660"/>
        <v>1</v>
      </c>
      <c r="KQ209" s="565">
        <f t="shared" ref="KQ209" si="3743">KP209/KF207</f>
        <v>2.6874496103198063E-4</v>
      </c>
    </row>
    <row r="210" spans="1:303" ht="19.5" thickBot="1" x14ac:dyDescent="0.3">
      <c r="A210" s="729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9">
        <f t="shared" si="3637"/>
        <v>0</v>
      </c>
      <c r="JI210" s="409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4">
        <f t="shared" si="3718"/>
        <v>95.920347635320425</v>
      </c>
      <c r="JR210" s="54">
        <f t="shared" ref="JR210" si="3747">SUM(JR203:JR209)</f>
        <v>1143</v>
      </c>
      <c r="JS210" s="394">
        <f t="shared" si="3472"/>
        <v>0.48762798634812288</v>
      </c>
      <c r="JT210" s="63" t="e">
        <f t="shared" ref="JT210:JU210" si="3748">JT208/JT207*100-100</f>
        <v>#DIV/0!</v>
      </c>
      <c r="JU210" s="334" t="e">
        <f t="shared" si="3748"/>
        <v>#DIV/0!</v>
      </c>
      <c r="JV210" s="536">
        <f t="shared" ref="JV210" si="3749">SUM(G210,I210,S210,U210,AE210,AG210,AQ210,AS210,BC210,BE210,BO210,BQ210,CA210,CC210)/7/SUM(E209,Q209,AC209,AO209,BA209,BM209,BY209)</f>
        <v>0.62279018495080229</v>
      </c>
      <c r="JW210" s="537">
        <f t="shared" ref="JW210" si="3750">SUM(CM210,CO210,CY210,DA210,DK210,DM210,DW210,DY210,EI210,EK210,EU210,EW210,FG210,FI210)/7/SUM(CK209,CW209,DI209,DU209,EG209,ES209,FE209)</f>
        <v>0.60269657742096572</v>
      </c>
      <c r="JX210" s="538">
        <f t="shared" ref="JX210" si="3751">SUM(FS210,FU210,GE210,GG210,GQ210,GS210,HC210,HE210,HO210,HQ210,IA210,IC210,IM210,IO210,)/7/SUM(FQ209,GC209,GO209,HA209,HM209,HY209,IK209)</f>
        <v>0.63252132482901713</v>
      </c>
      <c r="JY210" s="718"/>
      <c r="JZ210" s="721"/>
      <c r="KA210" s="724"/>
      <c r="KB210" s="660"/>
      <c r="KC210" s="662"/>
      <c r="KD210" s="663"/>
      <c r="KE210" s="662"/>
      <c r="KF210" s="663"/>
      <c r="KG210" s="640"/>
      <c r="KH210" s="642"/>
      <c r="KI210" s="559">
        <f t="shared" ref="KI210" si="3752">SUM(KI203:KI209)</f>
        <v>15</v>
      </c>
      <c r="KJ210" s="578">
        <f t="shared" ref="KJ210" si="3753">KI210/KB207</f>
        <v>4.2674253200568994E-3</v>
      </c>
      <c r="KK210" s="559">
        <f t="shared" ref="KK210" si="3754">SUM(KK203:KK209)</f>
        <v>10</v>
      </c>
      <c r="KL210" s="572">
        <f t="shared" ref="KL210" si="3755">KK210/KD207</f>
        <v>2.6816840976133013E-3</v>
      </c>
      <c r="KM210" s="584">
        <f t="shared" ref="KM210" si="3756">KB207+KD207</f>
        <v>7244</v>
      </c>
      <c r="KN210" s="567">
        <f t="shared" si="3658"/>
        <v>25</v>
      </c>
      <c r="KO210" s="585">
        <f t="shared" si="3659"/>
        <v>3.4511319712865821E-3</v>
      </c>
      <c r="KP210" s="559">
        <f t="shared" ref="KP210" si="3757">SUM(KP203:KP209)</f>
        <v>3</v>
      </c>
      <c r="KQ210" s="572">
        <f t="shared" ref="KQ210" si="3758">KP210/KF207</f>
        <v>8.0623488309594193E-4</v>
      </c>
    </row>
    <row r="211" spans="1:303" ht="21.7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13">
        <f t="shared" ref="JH211" si="3760">JH210/JJ200</f>
        <v>0</v>
      </c>
      <c r="JI211" s="3"/>
      <c r="JJ211" s="4"/>
      <c r="JK211" s="4"/>
      <c r="JL211" s="405"/>
      <c r="JM211" s="4"/>
      <c r="JN211" s="4"/>
      <c r="JO211" s="4"/>
      <c r="JP211" s="406"/>
      <c r="JQ211" s="4"/>
      <c r="JR211" s="4"/>
      <c r="JS211" s="407"/>
      <c r="JT211" s="4"/>
      <c r="JU211" s="526"/>
      <c r="JV211" s="704"/>
      <c r="JW211" s="705"/>
      <c r="JX211" s="706"/>
      <c r="JY211" s="627"/>
      <c r="JZ211" s="628"/>
      <c r="KA211" s="629"/>
      <c r="KB211" s="643"/>
      <c r="KC211" s="644"/>
      <c r="KD211" s="644"/>
      <c r="KE211" s="644"/>
      <c r="KF211" s="644"/>
      <c r="KG211" s="644"/>
      <c r="KH211" s="645"/>
      <c r="KI211" s="557"/>
      <c r="KJ211" s="561"/>
      <c r="KK211" s="557"/>
      <c r="KL211" s="558"/>
      <c r="KM211" s="609"/>
      <c r="KN211" s="733"/>
      <c r="KO211" s="610"/>
      <c r="KP211" s="557"/>
      <c r="KQ211" s="558"/>
    </row>
    <row r="212" spans="1:303" x14ac:dyDescent="0.25">
      <c r="A212" s="728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403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90">
        <f t="shared" ref="JS212" si="3811">JR212/JM212</f>
        <v>0.52020202020202022</v>
      </c>
      <c r="JT212" s="48"/>
      <c r="JU212" s="300"/>
      <c r="JV212" s="528">
        <f t="shared" ref="JV212:JV218" si="3812">SUM(G212,I212,S212,U212,AE212,AG212,AQ212,AS212,BC212,BE212,BO212,BQ212,CA212,CC212)/SUM(E212,Q212,AC212,AO212,BA212,BM212,BY212)</f>
        <v>0.62932266361817657</v>
      </c>
      <c r="JW212" s="529">
        <f t="shared" ref="JW212:JW218" si="3813">SUM(CM212,CO212,CY212,DA212,DK212,DM212,DW212,DY212,EI212,EK212,EU212,EW212,FG212,FI212)/SUM(CK212,CW212,DI212,DU212,EG212,ES212,FE212)</f>
        <v>0.60973641742872509</v>
      </c>
      <c r="JX212" s="531">
        <f t="shared" ref="JX212:JX218" si="3814">SUM(FS212,FU212,GE212,GG212,GQ212,GS212,HC212,HE212,HO212,HQ212,IA212,IC212,IM212,IO212,)/SUM(FQ212,GC212,GO212,HA212,HM212,HY212,IK212)</f>
        <v>0.59149623250807315</v>
      </c>
      <c r="JY212" s="716">
        <f t="shared" ref="JY212" si="3815">SUM(I219,U219,AG219,AS219,BE219,BQ219,CC219)/SUM(G219,I219,S219,U219,AE219,AG219,AQ219,AS219,BC219,BE219,BO219,BQ219,CA219,CC219)</f>
        <v>7.7833837874201145E-2</v>
      </c>
      <c r="JZ212" s="719">
        <f t="shared" ref="JZ212" si="3816">SUM(CO219,DA219,DM219,DY219,EK219,EW219,FI219)/SUM(CM219,CO219,CY219,DA219,DK219,DM219,DW219,DY219,EI219,EK219,EU219,EW219,FG219,FI219)</f>
        <v>5.6551277903591074E-2</v>
      </c>
      <c r="KA212" s="722">
        <f t="shared" ref="KA212" si="3817">SUM(,FU219,GG219,GS219,HE219,HQ219,IC219,IO219)/SUM(FU219,FS219,GG219,GE219,GS219,GQ219,HE219,HC219,HQ219,HO219,IC219,IA219,IO219,IM219)</f>
        <v>3.6468450404160663E-2</v>
      </c>
      <c r="KB212" s="646">
        <f t="shared" ref="KB212" si="3818">KB214/KB216</f>
        <v>1.4289797084881394E-3</v>
      </c>
      <c r="KC212" s="647"/>
      <c r="KD212" s="647">
        <f t="shared" ref="KD212" si="3819">KD214/KD216</f>
        <v>1.6133369185264857E-3</v>
      </c>
      <c r="KE212" s="647"/>
      <c r="KF212" s="647">
        <f t="shared" ref="KF212" si="3820">KF214/KF216</f>
        <v>1.6137708445400753E-3</v>
      </c>
      <c r="KG212" s="650"/>
      <c r="KH212" s="652" t="s">
        <v>73</v>
      </c>
      <c r="KI212" s="560">
        <f t="shared" ref="KI212:KI218" si="3821">C212+AA212+AM212+AY212+BK212+BW212</f>
        <v>0</v>
      </c>
      <c r="KJ212" s="573">
        <f t="shared" ref="KJ212" si="3822">KI212/KB216</f>
        <v>0</v>
      </c>
      <c r="KK212" s="560">
        <f t="shared" ref="KK212:KK218" si="3823">CI212+CU212+DG212+EE212+EQ212+FC212+DS212</f>
        <v>1</v>
      </c>
      <c r="KL212" s="569">
        <f t="shared" ref="KL212" si="3824">KK212/KD216</f>
        <v>2.6888948642108095E-4</v>
      </c>
      <c r="KM212" s="562">
        <f t="shared" ref="KM212" si="3825">KB216+KD216</f>
        <v>7218</v>
      </c>
      <c r="KN212" s="322">
        <f t="shared" ref="KN212:KN219" si="3826">KI212+KK212</f>
        <v>1</v>
      </c>
      <c r="KO212" s="564">
        <f t="shared" ref="KO212:KO219" si="3827">KN212/KM212</f>
        <v>1.3854253255749516E-4</v>
      </c>
      <c r="KP212" s="560">
        <f t="shared" ref="KP212:KP218" si="3828">FO212+GA212+GM212+GY212+HK212+HW212+II212</f>
        <v>2</v>
      </c>
      <c r="KQ212" s="569">
        <f t="shared" ref="KQ212" si="3829">KP212/KF216</f>
        <v>5.3792361484669173E-4</v>
      </c>
    </row>
    <row r="213" spans="1:303" ht="19.5" thickBot="1" x14ac:dyDescent="0.3">
      <c r="A213" s="729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4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93">
        <f t="shared" si="3472"/>
        <v>0.52839506172839501</v>
      </c>
      <c r="JT213" s="15"/>
      <c r="JU213" s="301"/>
      <c r="JV213" s="530">
        <f t="shared" si="3812"/>
        <v>0.59748427672955973</v>
      </c>
      <c r="JW213" s="527">
        <f t="shared" si="3813"/>
        <v>0.60623991393222165</v>
      </c>
      <c r="JX213" s="532">
        <f t="shared" si="3814"/>
        <v>0.62341857335127859</v>
      </c>
      <c r="JY213" s="717"/>
      <c r="JZ213" s="720"/>
      <c r="KA213" s="723"/>
      <c r="KB213" s="648"/>
      <c r="KC213" s="649"/>
      <c r="KD213" s="649"/>
      <c r="KE213" s="649"/>
      <c r="KF213" s="649"/>
      <c r="KG213" s="651"/>
      <c r="KH213" s="653"/>
      <c r="KI213" s="76">
        <f t="shared" si="3821"/>
        <v>0</v>
      </c>
      <c r="KJ213" s="576">
        <f t="shared" ref="KJ213" si="3875">KI213/KB216</f>
        <v>0</v>
      </c>
      <c r="KK213" s="76">
        <f t="shared" si="3823"/>
        <v>0</v>
      </c>
      <c r="KL213" s="570">
        <f t="shared" ref="KL213" si="3876">KK213/KD216</f>
        <v>0</v>
      </c>
      <c r="KM213" s="580">
        <f t="shared" ref="KM213" si="3877">KB216+KD216</f>
        <v>7218</v>
      </c>
      <c r="KN213" s="84">
        <f t="shared" si="3826"/>
        <v>0</v>
      </c>
      <c r="KO213" s="570">
        <f t="shared" si="3827"/>
        <v>0</v>
      </c>
      <c r="KP213" s="76">
        <f t="shared" si="3828"/>
        <v>1</v>
      </c>
      <c r="KQ213" s="570">
        <f t="shared" ref="KQ213" si="3878">KP213/KF216</f>
        <v>2.6896180742334586E-4</v>
      </c>
    </row>
    <row r="214" spans="1:303" ht="19.5" thickTop="1" x14ac:dyDescent="0.25">
      <c r="A214" s="729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4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93">
        <f t="shared" si="3472"/>
        <v>0.57386363636363635</v>
      </c>
      <c r="JT214" s="15"/>
      <c r="JU214" s="301"/>
      <c r="JV214" s="530">
        <f t="shared" si="3812"/>
        <v>0.59765513297111805</v>
      </c>
      <c r="JW214" s="527">
        <f t="shared" si="3813"/>
        <v>0.59790209790209792</v>
      </c>
      <c r="JX214" s="532">
        <f t="shared" si="3814"/>
        <v>0.63533530837597629</v>
      </c>
      <c r="JY214" s="717"/>
      <c r="JZ214" s="720"/>
      <c r="KA214" s="723"/>
      <c r="KB214" s="654">
        <f t="shared" ref="KB214" si="3879">SUM(C219,O219,AA219,AM219,AY219,BK219,BW219)</f>
        <v>5</v>
      </c>
      <c r="KC214" s="655"/>
      <c r="KD214" s="655">
        <f t="shared" ref="KD214" si="3880">SUM(CI219,CU219,DG219,DS219,EE219,EQ219,FC219)</f>
        <v>6</v>
      </c>
      <c r="KE214" s="655"/>
      <c r="KF214" s="655">
        <f t="shared" ref="KF214" si="3881">SUM(FO219,GA219,GM219,GY219,HK219,HW219,II219)</f>
        <v>6</v>
      </c>
      <c r="KG214" s="658"/>
      <c r="KH214" s="641" t="s">
        <v>72</v>
      </c>
      <c r="KI214" s="76">
        <f t="shared" si="3821"/>
        <v>1</v>
      </c>
      <c r="KJ214" s="576">
        <f t="shared" ref="KJ214" si="3882">KI214/KB216</f>
        <v>2.857959416976279E-4</v>
      </c>
      <c r="KK214" s="76">
        <f t="shared" si="3823"/>
        <v>0</v>
      </c>
      <c r="KL214" s="570">
        <f t="shared" ref="KL214" si="3883">KK214/KD216</f>
        <v>0</v>
      </c>
      <c r="KM214" s="580">
        <f t="shared" ref="KM214" si="3884">KB216+KD216</f>
        <v>7218</v>
      </c>
      <c r="KN214" s="84">
        <f t="shared" si="3826"/>
        <v>1</v>
      </c>
      <c r="KO214" s="570">
        <f t="shared" si="3827"/>
        <v>1.3854253255749516E-4</v>
      </c>
      <c r="KP214" s="76">
        <f t="shared" si="3828"/>
        <v>2</v>
      </c>
      <c r="KQ214" s="570">
        <f t="shared" ref="KQ214" si="3885">KP214/KF216</f>
        <v>5.3792361484669173E-4</v>
      </c>
    </row>
    <row r="215" spans="1:303" ht="19.5" thickBot="1" x14ac:dyDescent="0.3">
      <c r="A215" s="729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4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93">
        <f t="shared" si="3472"/>
        <v>0.45088161209068012</v>
      </c>
      <c r="JT215" s="18"/>
      <c r="JU215" s="21"/>
      <c r="JV215" s="530">
        <f t="shared" si="3812"/>
        <v>0.60823563054046326</v>
      </c>
      <c r="JW215" s="527">
        <f t="shared" si="3813"/>
        <v>0.57949959644874904</v>
      </c>
      <c r="JX215" s="532">
        <f t="shared" si="3814"/>
        <v>0.60695043103448276</v>
      </c>
      <c r="JY215" s="717"/>
      <c r="JZ215" s="720"/>
      <c r="KA215" s="723"/>
      <c r="KB215" s="656"/>
      <c r="KC215" s="657"/>
      <c r="KD215" s="657"/>
      <c r="KE215" s="657"/>
      <c r="KF215" s="657"/>
      <c r="KG215" s="659"/>
      <c r="KH215" s="653"/>
      <c r="KI215" s="76">
        <f t="shared" si="3821"/>
        <v>0</v>
      </c>
      <c r="KJ215" s="576">
        <f t="shared" ref="KJ215" si="3886">KI215/KB216</f>
        <v>0</v>
      </c>
      <c r="KK215" s="76">
        <f t="shared" si="3823"/>
        <v>1</v>
      </c>
      <c r="KL215" s="570">
        <f t="shared" ref="KL215" si="3887">KK215/KD216</f>
        <v>2.6888948642108095E-4</v>
      </c>
      <c r="KM215" s="580">
        <f t="shared" ref="KM215" si="3888">KB216+KD216</f>
        <v>7218</v>
      </c>
      <c r="KN215" s="84">
        <f t="shared" si="3826"/>
        <v>1</v>
      </c>
      <c r="KO215" s="570">
        <f t="shared" si="3827"/>
        <v>1.3854253255749516E-4</v>
      </c>
      <c r="KP215" s="76">
        <f t="shared" si="3828"/>
        <v>1</v>
      </c>
      <c r="KQ215" s="570">
        <f t="shared" ref="KQ215" si="3889">KP215/KF216</f>
        <v>2.6896180742334586E-4</v>
      </c>
    </row>
    <row r="216" spans="1:303" ht="19.5" thickTop="1" x14ac:dyDescent="0.25">
      <c r="A216" s="729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4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93">
        <f t="shared" si="3472"/>
        <v>0.43710691823899372</v>
      </c>
      <c r="JT216" s="23"/>
      <c r="JU216" s="525"/>
      <c r="JV216" s="530">
        <f t="shared" si="3812"/>
        <v>0.61052330569059199</v>
      </c>
      <c r="JW216" s="527">
        <f t="shared" si="3813"/>
        <v>0.58696822832525575</v>
      </c>
      <c r="JX216" s="532">
        <f t="shared" si="3814"/>
        <v>0.60210129310344829</v>
      </c>
      <c r="JY216" s="717"/>
      <c r="JZ216" s="720"/>
      <c r="KA216" s="723"/>
      <c r="KB216" s="654">
        <f t="shared" ref="KB216" si="3890">SUM(E209,Q209,AC209,AO209,BA209,BM209,BY209)</f>
        <v>3499</v>
      </c>
      <c r="KC216" s="655"/>
      <c r="KD216" s="655">
        <f t="shared" ref="KD216" si="3891">SUM(CK209,CW209,DI209,DU209,EG209,ES209,FE209)</f>
        <v>3719</v>
      </c>
      <c r="KE216" s="655"/>
      <c r="KF216" s="655">
        <f t="shared" ref="KF216" si="3892">SUM(FQ209,GC209,GO209,HA209,HM209,HY209,IK209)</f>
        <v>3718</v>
      </c>
      <c r="KG216" s="658"/>
      <c r="KH216" s="641" t="s">
        <v>70</v>
      </c>
      <c r="KI216" s="76">
        <f t="shared" si="3821"/>
        <v>0</v>
      </c>
      <c r="KJ216" s="576">
        <f t="shared" ref="KJ216" si="3893">KI216/KB216</f>
        <v>0</v>
      </c>
      <c r="KK216" s="76">
        <f t="shared" si="3823"/>
        <v>3</v>
      </c>
      <c r="KL216" s="570">
        <f t="shared" ref="KL216" si="3894">KK216/KD216</f>
        <v>8.0666845926324286E-4</v>
      </c>
      <c r="KM216" s="580">
        <f t="shared" ref="KM216" si="3895">KB216+KD216</f>
        <v>7218</v>
      </c>
      <c r="KN216" s="84">
        <f t="shared" si="3826"/>
        <v>3</v>
      </c>
      <c r="KO216" s="570">
        <f t="shared" si="3827"/>
        <v>4.1562759767248546E-4</v>
      </c>
      <c r="KP216" s="76">
        <f t="shared" si="3828"/>
        <v>0</v>
      </c>
      <c r="KQ216" s="570">
        <f t="shared" ref="KQ216" si="3896">KP216/KF216</f>
        <v>0</v>
      </c>
    </row>
    <row r="217" spans="1:303" ht="19.5" thickBot="1" x14ac:dyDescent="0.3">
      <c r="A217" s="729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4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93">
        <f t="shared" si="3472"/>
        <v>0.52356020942408377</v>
      </c>
      <c r="JT217" s="23"/>
      <c r="JU217" s="525"/>
      <c r="JV217" s="530">
        <f t="shared" si="3812"/>
        <v>0.58941344778254645</v>
      </c>
      <c r="JW217" s="527">
        <f t="shared" si="3813"/>
        <v>0.57592891760904685</v>
      </c>
      <c r="JX217" s="532">
        <f t="shared" si="3814"/>
        <v>0.59967672413793105</v>
      </c>
      <c r="JY217" s="717"/>
      <c r="JZ217" s="720"/>
      <c r="KA217" s="723"/>
      <c r="KB217" s="656"/>
      <c r="KC217" s="657"/>
      <c r="KD217" s="657"/>
      <c r="KE217" s="657"/>
      <c r="KF217" s="657"/>
      <c r="KG217" s="659"/>
      <c r="KH217" s="653"/>
      <c r="KI217" s="76">
        <f t="shared" si="3821"/>
        <v>1</v>
      </c>
      <c r="KJ217" s="576">
        <f t="shared" ref="KJ217" si="3897">KI217/KB216</f>
        <v>2.857959416976279E-4</v>
      </c>
      <c r="KK217" s="76">
        <f t="shared" si="3823"/>
        <v>0</v>
      </c>
      <c r="KL217" s="570">
        <f t="shared" ref="KL217" si="3898">KK217/KD216</f>
        <v>0</v>
      </c>
      <c r="KM217" s="580">
        <f t="shared" ref="KM217" si="3899">KB216+KD216</f>
        <v>7218</v>
      </c>
      <c r="KN217" s="84">
        <f t="shared" si="3826"/>
        <v>1</v>
      </c>
      <c r="KO217" s="570">
        <f t="shared" si="3827"/>
        <v>1.3854253255749516E-4</v>
      </c>
      <c r="KP217" s="76">
        <f t="shared" si="3828"/>
        <v>0</v>
      </c>
      <c r="KQ217" s="570">
        <f t="shared" ref="KQ217" si="3900">KP217/KF216</f>
        <v>0</v>
      </c>
    </row>
    <row r="218" spans="1:303" ht="20.25" thickTop="1" thickBot="1" x14ac:dyDescent="0.3">
      <c r="A218" s="729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4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93">
        <f t="shared" si="3472"/>
        <v>0.51239669421487599</v>
      </c>
      <c r="JT218" s="23"/>
      <c r="JU218" s="525"/>
      <c r="JV218" s="530">
        <f t="shared" si="3812"/>
        <v>0.61831187410586552</v>
      </c>
      <c r="JW218" s="527">
        <f t="shared" si="3813"/>
        <v>0.60274710476703475</v>
      </c>
      <c r="JX218" s="532">
        <f t="shared" si="3814"/>
        <v>0.63900862068965514</v>
      </c>
      <c r="JY218" s="717"/>
      <c r="JZ218" s="720"/>
      <c r="KA218" s="723"/>
      <c r="KB218" s="654">
        <f t="shared" ref="KB218" si="3901">KB209+KB214</f>
        <v>221</v>
      </c>
      <c r="KC218" s="661">
        <f t="shared" ref="KC218" si="3902">KB218/$KB$10</f>
        <v>5.9488559892328395E-2</v>
      </c>
      <c r="KD218" s="655">
        <f t="shared" ref="KD218" si="3903">KD209+KD214</f>
        <v>165</v>
      </c>
      <c r="KE218" s="661">
        <f t="shared" ref="KE218" si="3904">KD218/$KD$10</f>
        <v>4.2547705002578651E-2</v>
      </c>
      <c r="KF218" s="655">
        <f t="shared" ref="KF218" si="3905">KF209+KF214</f>
        <v>226</v>
      </c>
      <c r="KG218" s="639">
        <f t="shared" ref="KG218" si="3906">KF218/$KF$10</f>
        <v>5.7389537836465214E-2</v>
      </c>
      <c r="KH218" s="641" t="s">
        <v>181</v>
      </c>
      <c r="KI218" s="320">
        <f t="shared" si="3821"/>
        <v>0</v>
      </c>
      <c r="KJ218" s="577">
        <f t="shared" ref="KJ218" si="3907">KI218/KB216</f>
        <v>0</v>
      </c>
      <c r="KK218" s="320">
        <f t="shared" si="3823"/>
        <v>1</v>
      </c>
      <c r="KL218" s="565">
        <f t="shared" ref="KL218" si="3908">KK218/KD216</f>
        <v>2.6888948642108095E-4</v>
      </c>
      <c r="KM218" s="580">
        <f t="shared" ref="KM218" si="3909">KB216+KD216</f>
        <v>7218</v>
      </c>
      <c r="KN218" s="84">
        <f t="shared" si="3826"/>
        <v>1</v>
      </c>
      <c r="KO218" s="570">
        <f t="shared" si="3827"/>
        <v>1.3854253255749516E-4</v>
      </c>
      <c r="KP218" s="320">
        <f t="shared" si="3828"/>
        <v>0</v>
      </c>
      <c r="KQ218" s="565">
        <f t="shared" ref="KQ218" si="3910">KP218/KF216</f>
        <v>0</v>
      </c>
    </row>
    <row r="219" spans="1:303" ht="19.5" thickBot="1" x14ac:dyDescent="0.3">
      <c r="A219" s="729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9">
        <f t="shared" si="3805"/>
        <v>2</v>
      </c>
      <c r="JI219" s="409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4">
        <f t="shared" si="3718"/>
        <v>95.581149117310233</v>
      </c>
      <c r="JR219" s="54">
        <f t="shared" ref="JR219" si="3914">SUM(JR212:JR218)</f>
        <v>1326</v>
      </c>
      <c r="JS219" s="394">
        <f t="shared" si="3472"/>
        <v>0.5074626865671642</v>
      </c>
      <c r="JT219" s="63" t="e">
        <f t="shared" ref="JT219:JU219" si="3915">JT217/JT216*100-100</f>
        <v>#DIV/0!</v>
      </c>
      <c r="JU219" s="334" t="e">
        <f t="shared" si="3915"/>
        <v>#DIV/0!</v>
      </c>
      <c r="JV219" s="536">
        <f t="shared" ref="JV219" si="3916">SUM(G219,I219,S219,U219,AE219,AG219,AQ219,AS219,BC219,BE219,BO219,BQ219,CA219,CC219)/7/SUM(E218,Q218,AC218,AO218,BA218,BM218,BY218)</f>
        <v>0.60760269773145303</v>
      </c>
      <c r="JW219" s="537">
        <f t="shared" ref="JW219" si="3917">SUM(CM219,CO219,CY219,DA219,DK219,DM219,DW219,DY219,EI219,EK219,EU219,EW219,FG219,FI219)/7/SUM(CK218,CW218,DI218,DU218,EG218,ES218,FE218)</f>
        <v>0.59462891000731022</v>
      </c>
      <c r="JX219" s="538">
        <f t="shared" ref="JX219" si="3918">SUM(FS219,FU219,GE219,GG219,GQ219,GS219,HC219,HE219,HO219,HQ219,IA219,IC219,IM219,IO219,)/7/SUM(FQ218,GC218,GO218,HA218,HM218,HY218,IK218)</f>
        <v>0.61418565270935954</v>
      </c>
      <c r="JY219" s="718"/>
      <c r="JZ219" s="721"/>
      <c r="KA219" s="724"/>
      <c r="KB219" s="660"/>
      <c r="KC219" s="662"/>
      <c r="KD219" s="663"/>
      <c r="KE219" s="662"/>
      <c r="KF219" s="663"/>
      <c r="KG219" s="640"/>
      <c r="KH219" s="642"/>
      <c r="KI219" s="559">
        <f t="shared" ref="KI219" si="3919">SUM(KI212:KI218)</f>
        <v>2</v>
      </c>
      <c r="KJ219" s="578">
        <f t="shared" ref="KJ219" si="3920">KI219/KB216</f>
        <v>5.715918833952558E-4</v>
      </c>
      <c r="KK219" s="559">
        <f t="shared" ref="KK219" si="3921">SUM(KK212:KK218)</f>
        <v>6</v>
      </c>
      <c r="KL219" s="572">
        <f t="shared" ref="KL219" si="3922">KK219/KD216</f>
        <v>1.6133369185264857E-3</v>
      </c>
      <c r="KM219" s="584">
        <f t="shared" ref="KM219" si="3923">KB216+KD216</f>
        <v>7218</v>
      </c>
      <c r="KN219" s="567">
        <f t="shared" si="3826"/>
        <v>8</v>
      </c>
      <c r="KO219" s="585">
        <f t="shared" si="3827"/>
        <v>1.1083402604599613E-3</v>
      </c>
      <c r="KP219" s="559">
        <f t="shared" ref="KP219" si="3924">SUM(KP212:KP218)</f>
        <v>6</v>
      </c>
      <c r="KQ219" s="572">
        <f t="shared" ref="KQ219" si="3925">KP219/KF216</f>
        <v>1.6137708445400753E-3</v>
      </c>
    </row>
    <row r="220" spans="1:303" ht="21.7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13">
        <f t="shared" ref="JH220" si="3927">JH219/JJ209</f>
        <v>2.1344717182497333E-3</v>
      </c>
      <c r="JI220" s="3"/>
      <c r="JJ220" s="4"/>
      <c r="JK220" s="4"/>
      <c r="JL220" s="405"/>
      <c r="JM220" s="4"/>
      <c r="JN220" s="4"/>
      <c r="JO220" s="4"/>
      <c r="JP220" s="406"/>
      <c r="JQ220" s="4"/>
      <c r="JR220" s="4"/>
      <c r="JS220" s="407"/>
      <c r="JT220" s="4"/>
      <c r="JU220" s="526"/>
      <c r="JV220" s="704"/>
      <c r="JW220" s="705"/>
      <c r="JX220" s="706"/>
      <c r="JY220" s="627"/>
      <c r="JZ220" s="628"/>
      <c r="KA220" s="629"/>
      <c r="KB220" s="643"/>
      <c r="KC220" s="644"/>
      <c r="KD220" s="644"/>
      <c r="KE220" s="644"/>
      <c r="KF220" s="644"/>
      <c r="KG220" s="644"/>
      <c r="KH220" s="645"/>
      <c r="KI220" s="557"/>
      <c r="KJ220" s="561"/>
      <c r="KK220" s="557"/>
      <c r="KL220" s="558"/>
      <c r="KM220" s="609"/>
      <c r="KN220" s="733"/>
      <c r="KO220" s="610"/>
      <c r="KP220" s="557"/>
      <c r="KQ220" s="558"/>
    </row>
    <row r="221" spans="1:303" x14ac:dyDescent="0.25">
      <c r="A221" s="728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403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90">
        <f t="shared" ref="JS221" si="3978">JR221/JM221</f>
        <v>0.56122448979591832</v>
      </c>
      <c r="JT221" s="48"/>
      <c r="JU221" s="300"/>
      <c r="JV221" s="528">
        <f t="shared" ref="JV221:JV227" si="3979">SUM(G221,I221,S221,U221,AE221,AG221,AQ221,AS221,BC221,BE221,BO221,BQ221,CA221,CC221)/SUM(E221,Q221,AC221,AO221,BA221,BM221,BY221)</f>
        <v>0.58116232464929862</v>
      </c>
      <c r="JW221" s="529">
        <f t="shared" ref="JW221:JW227" si="3980">SUM(CM221,CO221,CY221,DA221,DK221,DM221,DW221,DY221,EI221,EK221,EU221,EW221,FG221,FI221)/SUM(CK221,CW221,DI221,DU221,EG221,ES221,FE221)</f>
        <v>0.58378232758620685</v>
      </c>
      <c r="JX221" s="531">
        <f t="shared" ref="JX221:JX227" si="3981">SUM(FS221,FU221,GE221,GG221,GQ221,GS221,HC221,HE221,HO221,HQ221,IA221,IC221,IM221,IO221,)/SUM(FQ221,GC221,GO221,HA221,HM221,HY221,IK221)</f>
        <v>0.60091619509566152</v>
      </c>
      <c r="JY221" s="716">
        <f t="shared" ref="JY221" si="3982">SUM(I228,U228,AG228,AS228,BE228,BQ228,CC228)/SUM(G228,I228,S228,U228,AE228,AG228,AQ228,AS228,BC228,BE228,BO228,BQ228,CA228,CC228)</f>
        <v>6.6126575266583582E-2</v>
      </c>
      <c r="JZ221" s="719">
        <f t="shared" ref="JZ221" si="3983">SUM(CO228,DA228,DM228,DY228,EK228,EW228,FI228)/SUM(CM228,CO228,CY228,DA228,DK228,DM228,DW228,DY228,EI228,EK228,EU228,EW228,FG228,FI228)</f>
        <v>5.0333778371161549E-2</v>
      </c>
      <c r="KA221" s="722">
        <f t="shared" ref="KA221" si="3984">SUM(,FU228,GG228,GS228,HE228,HQ228,IC228,IO228)/SUM(FU228,FS228,GG228,GE228,GS228,GQ228,HE228,HC228,HQ228,HO228,IC228,IA228,IO228,IM228)</f>
        <v>3.400367950263275E-2</v>
      </c>
      <c r="KB221" s="646">
        <f t="shared" ref="KB221" si="3985">KB223/KB225</f>
        <v>3.4334763948497852E-3</v>
      </c>
      <c r="KC221" s="647"/>
      <c r="KD221" s="647">
        <f t="shared" ref="KD221" si="3986">KD223/KD225</f>
        <v>3.5012119579854563E-3</v>
      </c>
      <c r="KE221" s="647"/>
      <c r="KF221" s="647">
        <f t="shared" ref="KF221" si="3987">KF223/KF225</f>
        <v>1.6163793103448276E-3</v>
      </c>
      <c r="KG221" s="650"/>
      <c r="KH221" s="652" t="s">
        <v>73</v>
      </c>
      <c r="KI221" s="560">
        <f t="shared" ref="KI221:KI227" si="3988">C221+AA221+AM221+AY221+BK221+BW221</f>
        <v>1</v>
      </c>
      <c r="KJ221" s="573">
        <f t="shared" ref="KJ221" si="3989">KI221/KB225</f>
        <v>2.861230329041488E-4</v>
      </c>
      <c r="KK221" s="560">
        <f t="shared" ref="KK221:KK227" si="3990">CI221+CU221+DG221+EE221+EQ221+FC221+DS221</f>
        <v>1</v>
      </c>
      <c r="KL221" s="569">
        <f t="shared" ref="KL221" si="3991">KK221/KD225</f>
        <v>2.6932399676811203E-4</v>
      </c>
      <c r="KM221" s="562">
        <f t="shared" ref="KM221" si="3992">KB225+KD225</f>
        <v>7208</v>
      </c>
      <c r="KN221" s="322">
        <f t="shared" ref="KN221:KN228" si="3993">KI221+KK221</f>
        <v>2</v>
      </c>
      <c r="KO221" s="564">
        <f t="shared" ref="KO221:KO228" si="3994">KN221/KM221</f>
        <v>2.7746947835738069E-4</v>
      </c>
      <c r="KP221" s="560">
        <f t="shared" ref="KP221:KP227" si="3995">FO221+GA221+GM221+GY221+HK221+HW221+II221</f>
        <v>1</v>
      </c>
      <c r="KQ221" s="569">
        <f t="shared" ref="KQ221" si="3996">KP221/KF225</f>
        <v>2.6939655172413793E-4</v>
      </c>
    </row>
    <row r="222" spans="1:303" ht="19.5" thickBot="1" x14ac:dyDescent="0.3">
      <c r="A222" s="729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4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93">
        <f t="shared" si="3472"/>
        <v>0.52492668621700878</v>
      </c>
      <c r="JT222" s="15"/>
      <c r="JU222" s="301"/>
      <c r="JV222" s="530">
        <f t="shared" si="3979"/>
        <v>0.61747851002865328</v>
      </c>
      <c r="JW222" s="527">
        <f t="shared" si="3980"/>
        <v>0.58052333423253299</v>
      </c>
      <c r="JX222" s="532">
        <f t="shared" si="3981"/>
        <v>0.62021563342318065</v>
      </c>
      <c r="JY222" s="717"/>
      <c r="JZ222" s="720"/>
      <c r="KA222" s="723"/>
      <c r="KB222" s="648"/>
      <c r="KC222" s="649"/>
      <c r="KD222" s="649"/>
      <c r="KE222" s="649"/>
      <c r="KF222" s="649"/>
      <c r="KG222" s="651"/>
      <c r="KH222" s="653"/>
      <c r="KI222" s="76">
        <f t="shared" si="3988"/>
        <v>3</v>
      </c>
      <c r="KJ222" s="576">
        <f t="shared" ref="KJ222" si="4042">KI222/KB225</f>
        <v>8.5836909871244631E-4</v>
      </c>
      <c r="KK222" s="76">
        <f t="shared" si="3990"/>
        <v>5</v>
      </c>
      <c r="KL222" s="570">
        <f t="shared" ref="KL222" si="4043">KK222/KD225</f>
        <v>1.3466199838405601E-3</v>
      </c>
      <c r="KM222" s="580">
        <f t="shared" ref="KM222" si="4044">KB225+KD225</f>
        <v>7208</v>
      </c>
      <c r="KN222" s="84">
        <f t="shared" si="3993"/>
        <v>8</v>
      </c>
      <c r="KO222" s="570">
        <f t="shared" si="3994"/>
        <v>1.1098779134295228E-3</v>
      </c>
      <c r="KP222" s="76">
        <f t="shared" si="3995"/>
        <v>1</v>
      </c>
      <c r="KQ222" s="570">
        <f t="shared" ref="KQ222" si="4045">KP222/KF225</f>
        <v>2.6939655172413793E-4</v>
      </c>
    </row>
    <row r="223" spans="1:303" ht="19.5" thickTop="1" x14ac:dyDescent="0.25">
      <c r="A223" s="729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4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93">
        <f t="shared" si="3472"/>
        <v>0.597444089456869</v>
      </c>
      <c r="JT223" s="15"/>
      <c r="JU223" s="301"/>
      <c r="JV223" s="530">
        <f t="shared" si="3979"/>
        <v>0.59415305245055894</v>
      </c>
      <c r="JW223" s="527">
        <f t="shared" si="3980"/>
        <v>0.58256880733944949</v>
      </c>
      <c r="JX223" s="532">
        <f t="shared" si="3981"/>
        <v>0.62038285252089509</v>
      </c>
      <c r="JY223" s="717"/>
      <c r="JZ223" s="720"/>
      <c r="KA223" s="723"/>
      <c r="KB223" s="654">
        <f t="shared" ref="KB223" si="4046">SUM(C228,O228,AA228,AM228,AY228,BK228,BW228)</f>
        <v>12</v>
      </c>
      <c r="KC223" s="655"/>
      <c r="KD223" s="655">
        <f t="shared" ref="KD223" si="4047">SUM(CI228,CU228,DG228,DS228,EE228,EQ228,FC228)</f>
        <v>13</v>
      </c>
      <c r="KE223" s="655"/>
      <c r="KF223" s="655">
        <f t="shared" ref="KF223" si="4048">SUM(FO228,GA228,GM228,GY228,HK228,HW228,II228)</f>
        <v>6</v>
      </c>
      <c r="KG223" s="658"/>
      <c r="KH223" s="641" t="s">
        <v>72</v>
      </c>
      <c r="KI223" s="76">
        <f t="shared" si="3988"/>
        <v>1</v>
      </c>
      <c r="KJ223" s="576">
        <f t="shared" ref="KJ223" si="4049">KI223/KB225</f>
        <v>2.861230329041488E-4</v>
      </c>
      <c r="KK223" s="76">
        <f t="shared" si="3990"/>
        <v>1</v>
      </c>
      <c r="KL223" s="570">
        <f t="shared" ref="KL223" si="4050">KK223/KD225</f>
        <v>2.6932399676811203E-4</v>
      </c>
      <c r="KM223" s="580">
        <f t="shared" ref="KM223" si="4051">KB225+KD225</f>
        <v>7208</v>
      </c>
      <c r="KN223" s="84">
        <f t="shared" si="3993"/>
        <v>2</v>
      </c>
      <c r="KO223" s="570">
        <f t="shared" si="3994"/>
        <v>2.7746947835738069E-4</v>
      </c>
      <c r="KP223" s="76">
        <f t="shared" si="3995"/>
        <v>1</v>
      </c>
      <c r="KQ223" s="570">
        <f t="shared" ref="KQ223" si="4052">KP223/KF225</f>
        <v>2.6939655172413793E-4</v>
      </c>
    </row>
    <row r="224" spans="1:303" ht="19.5" thickBot="1" x14ac:dyDescent="0.3">
      <c r="A224" s="729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4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93">
        <f t="shared" si="3472"/>
        <v>0.52287581699346408</v>
      </c>
      <c r="JT224" s="18"/>
      <c r="JU224" s="21"/>
      <c r="JV224" s="530">
        <f t="shared" si="3979"/>
        <v>0.57826834862385323</v>
      </c>
      <c r="JW224" s="527">
        <f t="shared" si="3980"/>
        <v>0.57786774628879889</v>
      </c>
      <c r="JX224" s="532">
        <f t="shared" si="3981"/>
        <v>0.60625674217907233</v>
      </c>
      <c r="JY224" s="717"/>
      <c r="JZ224" s="720"/>
      <c r="KA224" s="723"/>
      <c r="KB224" s="656"/>
      <c r="KC224" s="657"/>
      <c r="KD224" s="657"/>
      <c r="KE224" s="657"/>
      <c r="KF224" s="657"/>
      <c r="KG224" s="659"/>
      <c r="KH224" s="653"/>
      <c r="KI224" s="76">
        <f t="shared" si="3988"/>
        <v>1</v>
      </c>
      <c r="KJ224" s="576">
        <f t="shared" ref="KJ224" si="4053">KI224/KB225</f>
        <v>2.861230329041488E-4</v>
      </c>
      <c r="KK224" s="76">
        <f t="shared" si="3990"/>
        <v>1</v>
      </c>
      <c r="KL224" s="570">
        <f t="shared" ref="KL224" si="4054">KK224/KD225</f>
        <v>2.6932399676811203E-4</v>
      </c>
      <c r="KM224" s="580">
        <f t="shared" ref="KM224" si="4055">KB225+KD225</f>
        <v>7208</v>
      </c>
      <c r="KN224" s="84">
        <f t="shared" si="3993"/>
        <v>2</v>
      </c>
      <c r="KO224" s="570">
        <f t="shared" si="3994"/>
        <v>2.7746947835738069E-4</v>
      </c>
      <c r="KP224" s="76">
        <f t="shared" si="3995"/>
        <v>1</v>
      </c>
      <c r="KQ224" s="570">
        <f t="shared" ref="KQ224" si="4056">KP224/KF225</f>
        <v>2.6939655172413793E-4</v>
      </c>
    </row>
    <row r="225" spans="1:303" ht="19.5" thickTop="1" x14ac:dyDescent="0.25">
      <c r="A225" s="729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4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93">
        <f t="shared" si="3472"/>
        <v>0.4662756598240469</v>
      </c>
      <c r="JT225" s="23"/>
      <c r="JU225" s="525"/>
      <c r="JV225" s="530">
        <f t="shared" si="3979"/>
        <v>0.59392027530828795</v>
      </c>
      <c r="JW225" s="527">
        <f t="shared" si="3980"/>
        <v>0.59049162614802808</v>
      </c>
      <c r="JX225" s="532">
        <f t="shared" si="3981"/>
        <v>0.60118726389638422</v>
      </c>
      <c r="JY225" s="717"/>
      <c r="JZ225" s="720"/>
      <c r="KA225" s="723"/>
      <c r="KB225" s="654">
        <f t="shared" ref="KB225" si="4057">SUM(E218,Q218,AC218,AO218,BA218,BM218,BY218)</f>
        <v>3495</v>
      </c>
      <c r="KC225" s="655"/>
      <c r="KD225" s="655">
        <f t="shared" ref="KD225" si="4058">SUM(CK218,CW218,DI218,DU218,EG218,ES218,FE218)</f>
        <v>3713</v>
      </c>
      <c r="KE225" s="655"/>
      <c r="KF225" s="655">
        <f t="shared" ref="KF225" si="4059">SUM(FQ218,GC218,GO218,HA218,HM218,HY218,IK218)</f>
        <v>3712</v>
      </c>
      <c r="KG225" s="658"/>
      <c r="KH225" s="641" t="s">
        <v>70</v>
      </c>
      <c r="KI225" s="76">
        <f t="shared" si="3988"/>
        <v>1</v>
      </c>
      <c r="KJ225" s="576">
        <f t="shared" ref="KJ225" si="4060">KI225/KB225</f>
        <v>2.861230329041488E-4</v>
      </c>
      <c r="KK225" s="76">
        <f t="shared" si="3990"/>
        <v>3</v>
      </c>
      <c r="KL225" s="570">
        <f t="shared" ref="KL225" si="4061">KK225/KD225</f>
        <v>8.0797199030433614E-4</v>
      </c>
      <c r="KM225" s="580">
        <f t="shared" ref="KM225" si="4062">KB225+KD225</f>
        <v>7208</v>
      </c>
      <c r="KN225" s="84">
        <f t="shared" si="3993"/>
        <v>4</v>
      </c>
      <c r="KO225" s="570">
        <f t="shared" si="3994"/>
        <v>5.5493895671476139E-4</v>
      </c>
      <c r="KP225" s="76">
        <f t="shared" si="3995"/>
        <v>2</v>
      </c>
      <c r="KQ225" s="570">
        <f t="shared" ref="KQ225" si="4063">KP225/KF225</f>
        <v>5.3879310344827585E-4</v>
      </c>
    </row>
    <row r="226" spans="1:303" ht="19.5" thickBot="1" x14ac:dyDescent="0.3">
      <c r="A226" s="729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4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93">
        <f t="shared" si="3472"/>
        <v>0.60597014925373138</v>
      </c>
      <c r="JT226" s="23"/>
      <c r="JU226" s="525"/>
      <c r="JV226" s="530">
        <f t="shared" si="3979"/>
        <v>0.58577165806081466</v>
      </c>
      <c r="JW226" s="527">
        <f t="shared" si="3980"/>
        <v>0.56567567567567567</v>
      </c>
      <c r="JX226" s="532">
        <f t="shared" si="3981"/>
        <v>0.62655153804641117</v>
      </c>
      <c r="JY226" s="717"/>
      <c r="JZ226" s="720"/>
      <c r="KA226" s="723"/>
      <c r="KB226" s="656"/>
      <c r="KC226" s="657"/>
      <c r="KD226" s="657"/>
      <c r="KE226" s="657"/>
      <c r="KF226" s="657"/>
      <c r="KG226" s="659"/>
      <c r="KH226" s="653"/>
      <c r="KI226" s="76">
        <f t="shared" si="3988"/>
        <v>0</v>
      </c>
      <c r="KJ226" s="576">
        <f t="shared" ref="KJ226" si="4064">KI226/KB225</f>
        <v>0</v>
      </c>
      <c r="KK226" s="76">
        <f t="shared" si="3990"/>
        <v>2</v>
      </c>
      <c r="KL226" s="570">
        <f t="shared" ref="KL226" si="4065">KK226/KD225</f>
        <v>5.3864799353622406E-4</v>
      </c>
      <c r="KM226" s="580">
        <f t="shared" ref="KM226" si="4066">KB225+KD225</f>
        <v>7208</v>
      </c>
      <c r="KN226" s="84">
        <f t="shared" si="3993"/>
        <v>2</v>
      </c>
      <c r="KO226" s="570">
        <f t="shared" si="3994"/>
        <v>2.7746947835738069E-4</v>
      </c>
      <c r="KP226" s="76">
        <f t="shared" si="3995"/>
        <v>0</v>
      </c>
      <c r="KQ226" s="570">
        <f t="shared" ref="KQ226" si="4067">KP226/KF225</f>
        <v>0</v>
      </c>
    </row>
    <row r="227" spans="1:303" ht="20.25" thickTop="1" thickBot="1" x14ac:dyDescent="0.3">
      <c r="A227" s="729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4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93">
        <f t="shared" si="3472"/>
        <v>0.6063492063492063</v>
      </c>
      <c r="JT227" s="23"/>
      <c r="JU227" s="525"/>
      <c r="JV227" s="530">
        <f t="shared" si="3979"/>
        <v>0.58972150445018667</v>
      </c>
      <c r="JW227" s="527">
        <f t="shared" si="3980"/>
        <v>0.56270270270270273</v>
      </c>
      <c r="JX227" s="532">
        <f t="shared" si="3981"/>
        <v>0.57555315704263355</v>
      </c>
      <c r="JY227" s="717"/>
      <c r="JZ227" s="720"/>
      <c r="KA227" s="723"/>
      <c r="KB227" s="654">
        <f t="shared" ref="KB227" si="4068">KB218+KB223</f>
        <v>233</v>
      </c>
      <c r="KC227" s="661">
        <f t="shared" ref="KC227" si="4069">KB227/$KB$10</f>
        <v>6.2718707940780619E-2</v>
      </c>
      <c r="KD227" s="655">
        <f t="shared" ref="KD227" si="4070">KD218+KD223</f>
        <v>178</v>
      </c>
      <c r="KE227" s="661">
        <f t="shared" ref="KE227" si="4071">KD227/$KD$10</f>
        <v>4.5899948427024238E-2</v>
      </c>
      <c r="KF227" s="655">
        <f t="shared" ref="KF227" si="4072">KF218+KF223</f>
        <v>232</v>
      </c>
      <c r="KG227" s="639">
        <f t="shared" ref="KG227" si="4073">KF227/$KF$10</f>
        <v>5.8913153885220927E-2</v>
      </c>
      <c r="KH227" s="641" t="s">
        <v>181</v>
      </c>
      <c r="KI227" s="320">
        <f t="shared" si="3988"/>
        <v>3</v>
      </c>
      <c r="KJ227" s="577">
        <f t="shared" ref="KJ227" si="4074">KI227/KB225</f>
        <v>8.5836909871244631E-4</v>
      </c>
      <c r="KK227" s="320">
        <f t="shared" si="3990"/>
        <v>0</v>
      </c>
      <c r="KL227" s="565">
        <f t="shared" ref="KL227" si="4075">KK227/KD225</f>
        <v>0</v>
      </c>
      <c r="KM227" s="580">
        <f t="shared" ref="KM227" si="4076">KB225+KD225</f>
        <v>7208</v>
      </c>
      <c r="KN227" s="84">
        <f t="shared" si="3993"/>
        <v>3</v>
      </c>
      <c r="KO227" s="570">
        <f t="shared" si="3994"/>
        <v>4.1620421753607101E-4</v>
      </c>
      <c r="KP227" s="320">
        <f t="shared" si="3995"/>
        <v>0</v>
      </c>
      <c r="KQ227" s="565">
        <f t="shared" ref="KQ227" si="4077">KP227/KF225</f>
        <v>0</v>
      </c>
    </row>
    <row r="228" spans="1:303" ht="19.5" thickBot="1" x14ac:dyDescent="0.3">
      <c r="A228" s="729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9">
        <f t="shared" si="3972"/>
        <v>1</v>
      </c>
      <c r="JI228" s="409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4">
        <f t="shared" si="3718"/>
        <v>96.127033307513557</v>
      </c>
      <c r="JR228" s="54">
        <f t="shared" ref="JR228" si="4081">SUM(JR221:JR227)</f>
        <v>1244</v>
      </c>
      <c r="JS228" s="394">
        <f t="shared" si="3472"/>
        <v>0.55412026726057906</v>
      </c>
      <c r="JT228" s="63" t="e">
        <f t="shared" ref="JT228:JU228" si="4082">JT226/JT225*100-100</f>
        <v>#DIV/0!</v>
      </c>
      <c r="JU228" s="334" t="e">
        <f t="shared" si="4082"/>
        <v>#DIV/0!</v>
      </c>
      <c r="JV228" s="536">
        <f t="shared" ref="JV228" si="4083">SUM(G228,I228,S228,U228,AE228,AG228,AQ228,AS228,BC228,BE228,BO228,BQ228,CA228,CC228)/7/SUM(E227,Q227,AC227,AO227,BA227,BM227,BY227)</f>
        <v>0.59234649932324357</v>
      </c>
      <c r="JW228" s="537">
        <f t="shared" ref="JW228" si="4084">SUM(CM228,CO228,CY228,DA228,DK228,DM228,DW228,DY228,EI228,EK228,EU228,EW228,FG228,FI228)/7/SUM(CK227,CW227,DI227,DU227,EG227,ES227,FE227)</f>
        <v>0.57837837837837835</v>
      </c>
      <c r="JX228" s="538">
        <f t="shared" ref="JX228" si="4085">SUM(FS228,FU228,GE228,GG228,GQ228,GS228,HC228,HE228,HO228,HQ228,IA228,IC228,IM228,IO228,)/7/SUM(FQ227,GC227,GO227,HA227,HM227,HY227,IK227)</f>
        <v>0.60762470125664936</v>
      </c>
      <c r="JY228" s="718"/>
      <c r="JZ228" s="721"/>
      <c r="KA228" s="724"/>
      <c r="KB228" s="660"/>
      <c r="KC228" s="662"/>
      <c r="KD228" s="663"/>
      <c r="KE228" s="662"/>
      <c r="KF228" s="663"/>
      <c r="KG228" s="640"/>
      <c r="KH228" s="642"/>
      <c r="KI228" s="559">
        <f t="shared" ref="KI228" si="4086">SUM(KI221:KI227)</f>
        <v>10</v>
      </c>
      <c r="KJ228" s="578">
        <f t="shared" ref="KJ228" si="4087">KI228/KB225</f>
        <v>2.8612303290414878E-3</v>
      </c>
      <c r="KK228" s="559">
        <f t="shared" ref="KK228" si="4088">SUM(KK221:KK227)</f>
        <v>13</v>
      </c>
      <c r="KL228" s="572">
        <f t="shared" ref="KL228" si="4089">KK228/KD225</f>
        <v>3.5012119579854563E-3</v>
      </c>
      <c r="KM228" s="584">
        <f t="shared" ref="KM228" si="4090">KB225+KD225</f>
        <v>7208</v>
      </c>
      <c r="KN228" s="567">
        <f t="shared" si="3993"/>
        <v>23</v>
      </c>
      <c r="KO228" s="585">
        <f t="shared" si="3994"/>
        <v>3.1908990011098779E-3</v>
      </c>
      <c r="KP228" s="559">
        <f t="shared" ref="KP228" si="4091">SUM(KP221:KP227)</f>
        <v>6</v>
      </c>
      <c r="KQ228" s="572">
        <f t="shared" ref="KQ228" si="4092">KP228/KF225</f>
        <v>1.6163793103448276E-3</v>
      </c>
    </row>
    <row r="229" spans="1:303" ht="21.7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13">
        <f t="shared" ref="JH229" si="4094">JH228/JJ218</f>
        <v>1.0952902519167579E-3</v>
      </c>
      <c r="JI229" s="3"/>
      <c r="JJ229" s="4"/>
      <c r="JK229" s="4"/>
      <c r="JL229" s="405"/>
      <c r="JM229" s="4"/>
      <c r="JN229" s="4"/>
      <c r="JO229" s="4"/>
      <c r="JP229" s="406"/>
      <c r="JQ229" s="4"/>
      <c r="JR229" s="4"/>
      <c r="JS229" s="407"/>
      <c r="JT229" s="4"/>
      <c r="JU229" s="526"/>
      <c r="JV229" s="704"/>
      <c r="JW229" s="705"/>
      <c r="JX229" s="706"/>
      <c r="JY229" s="627"/>
      <c r="JZ229" s="628"/>
      <c r="KA229" s="629"/>
      <c r="KB229" s="643"/>
      <c r="KC229" s="644"/>
      <c r="KD229" s="644"/>
      <c r="KE229" s="644"/>
      <c r="KF229" s="644"/>
      <c r="KG229" s="644"/>
      <c r="KH229" s="645"/>
      <c r="KI229" s="557"/>
      <c r="KJ229" s="561"/>
      <c r="KK229" s="557"/>
      <c r="KL229" s="558"/>
      <c r="KM229" s="609"/>
      <c r="KN229" s="733"/>
      <c r="KO229" s="610"/>
      <c r="KP229" s="557"/>
      <c r="KQ229" s="558"/>
    </row>
    <row r="230" spans="1:303" x14ac:dyDescent="0.25">
      <c r="A230" s="728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403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90">
        <f t="shared" ref="JS230" si="4143">JR230/JM230</f>
        <v>0.54022988505747127</v>
      </c>
      <c r="JT230" s="48"/>
      <c r="JU230" s="300"/>
      <c r="JV230" s="528">
        <f t="shared" ref="JV230:JV236" si="4144">SUM(G230,I230,S230,U230,AE230,AG230,AQ230,AS230,BC230,BE230,BO230,BQ230,CA230,CC230)/SUM(E230,Q230,AC230,AO230,BA230,BM230,BY230)</f>
        <v>0.58053402239448748</v>
      </c>
      <c r="JW230" s="529">
        <f t="shared" ref="JW230:JW236" si="4145">SUM(CM230,CO230,CY230,DA230,DK230,DM230,DW230,DY230,EI230,EK230,EU230,EW230,FG230,FI230)/SUM(CK230,CW230,DI230,DU230,EG230,ES230,FE230)</f>
        <v>0.57583130575831309</v>
      </c>
      <c r="JX230" s="531">
        <f t="shared" ref="JX230:JX236" si="4146">SUM(FS230,FU230,GE230,GG230,GQ230,GS230,HC230,HE230,HO230,HQ230,IA230,IC230,IM230,IO230,)/SUM(FQ230,GC230,GO230,HA230,HM230,HY230,IK230)</f>
        <v>0.59649122807017541</v>
      </c>
      <c r="JY230" s="716">
        <f t="shared" ref="JY230" si="4147">SUM(I237,U237,AG237,AS237,BE237,BQ237,CC237)/SUM(G237,I237,S237,U237,AE237,AG237,AQ237,AS237,BC237,BE237,BO237,BQ237,CA237,CC237)</f>
        <v>7.4985891647855532E-2</v>
      </c>
      <c r="JZ230" s="719">
        <f t="shared" ref="JZ230" si="4148">SUM(CO237,DA237,DM237,DY237,EK237,EW237,FI237)/SUM(CM237,CO237,CY237,DA237,DK237,DM237,DW237,DY237,EI237,EK237,EU237,EW237,FG237,FI237)</f>
        <v>5.7031356976584964E-2</v>
      </c>
      <c r="KA230" s="722">
        <f t="shared" ref="KA230" si="4149">SUM(,FU237,GG237,GS237,HE237,HQ237,IC237,IO237)/SUM(FU237,FS237,GG237,GE237,GS237,GQ237,HE237,HC237,HQ237,HO237,IC237,IA237,IO237,IM237)</f>
        <v>3.5889711179514047E-2</v>
      </c>
      <c r="KB230" s="646">
        <f t="shared" ref="KB230" si="4150">KB232/KB234</f>
        <v>3.7324145851277634E-3</v>
      </c>
      <c r="KC230" s="647"/>
      <c r="KD230" s="647">
        <f t="shared" ref="KD230" si="4151">KD232/KD234</f>
        <v>2.4324324324324323E-3</v>
      </c>
      <c r="KE230" s="647"/>
      <c r="KF230" s="647">
        <f t="shared" ref="KF230" si="4152">KF232/KF234</f>
        <v>3.7776578521316784E-3</v>
      </c>
      <c r="KG230" s="650"/>
      <c r="KH230" s="652" t="s">
        <v>73</v>
      </c>
      <c r="KI230" s="560">
        <f t="shared" ref="KI230:KI236" si="4153">C230+AA230+AM230+AY230+BK230+BW230</f>
        <v>0</v>
      </c>
      <c r="KJ230" s="573">
        <f t="shared" ref="KJ230" si="4154">KI230/KB234</f>
        <v>0</v>
      </c>
      <c r="KK230" s="560">
        <f t="shared" ref="KK230:KK236" si="4155">CI230+CU230+DG230+EE230+EQ230+FC230+DS230</f>
        <v>1</v>
      </c>
      <c r="KL230" s="569">
        <f t="shared" ref="KL230" si="4156">KK230/KD234</f>
        <v>2.7027027027027027E-4</v>
      </c>
      <c r="KM230" s="562">
        <f t="shared" ref="KM230" si="4157">KB234+KD234</f>
        <v>7183</v>
      </c>
      <c r="KN230" s="322">
        <f t="shared" ref="KN230:KN237" si="4158">KI230+KK230</f>
        <v>1</v>
      </c>
      <c r="KO230" s="564">
        <f t="shared" ref="KO230:KO237" si="4159">KN230/KM230</f>
        <v>1.3921759710427398E-4</v>
      </c>
      <c r="KP230" s="560">
        <f t="shared" ref="KP230:KP236" si="4160">FO230+GA230+GM230+GY230+HK230+HW230+II230</f>
        <v>1</v>
      </c>
      <c r="KQ230" s="569">
        <f t="shared" ref="KQ230" si="4161">KP230/KF234</f>
        <v>2.6983270372369131E-4</v>
      </c>
    </row>
    <row r="231" spans="1:303" ht="19.5" thickBot="1" x14ac:dyDescent="0.3">
      <c r="A231" s="729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4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93">
        <f t="shared" si="3472"/>
        <v>0.52148997134670483</v>
      </c>
      <c r="JT231" s="15"/>
      <c r="JU231" s="301"/>
      <c r="JV231" s="530">
        <f t="shared" si="4144"/>
        <v>0.58977305372019539</v>
      </c>
      <c r="JW231" s="527">
        <f t="shared" si="4145"/>
        <v>0.55813953488372092</v>
      </c>
      <c r="JX231" s="532">
        <f t="shared" si="4146"/>
        <v>0.6049716292893812</v>
      </c>
      <c r="JY231" s="717"/>
      <c r="JZ231" s="720"/>
      <c r="KA231" s="723"/>
      <c r="KB231" s="648"/>
      <c r="KC231" s="649"/>
      <c r="KD231" s="649"/>
      <c r="KE231" s="649"/>
      <c r="KF231" s="649"/>
      <c r="KG231" s="651"/>
      <c r="KH231" s="653"/>
      <c r="KI231" s="76">
        <f t="shared" si="4153"/>
        <v>2</v>
      </c>
      <c r="KJ231" s="576">
        <f t="shared" ref="KJ231" si="4196">KI231/KB234</f>
        <v>5.7421762848119441E-4</v>
      </c>
      <c r="KK231" s="76">
        <f t="shared" si="4155"/>
        <v>1</v>
      </c>
      <c r="KL231" s="570">
        <f t="shared" ref="KL231" si="4197">KK231/KD234</f>
        <v>2.7027027027027027E-4</v>
      </c>
      <c r="KM231" s="580">
        <f t="shared" ref="KM231" si="4198">KB234+KD234</f>
        <v>7183</v>
      </c>
      <c r="KN231" s="84">
        <f t="shared" si="4158"/>
        <v>3</v>
      </c>
      <c r="KO231" s="570">
        <f t="shared" si="4159"/>
        <v>4.1765279131282193E-4</v>
      </c>
      <c r="KP231" s="76">
        <f t="shared" si="4160"/>
        <v>4</v>
      </c>
      <c r="KQ231" s="570">
        <f t="shared" ref="KQ231" si="4199">KP231/KF234</f>
        <v>1.0793308148947653E-3</v>
      </c>
    </row>
    <row r="232" spans="1:303" ht="19.5" thickTop="1" x14ac:dyDescent="0.25">
      <c r="A232" s="729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4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93">
        <f t="shared" si="3472"/>
        <v>0.52023121387283233</v>
      </c>
      <c r="JT232" s="15"/>
      <c r="JU232" s="301"/>
      <c r="JV232" s="530">
        <f t="shared" si="4144"/>
        <v>0.60540696002300831</v>
      </c>
      <c r="JW232" s="527">
        <f t="shared" si="4145"/>
        <v>0.59469696969696972</v>
      </c>
      <c r="JX232" s="532">
        <f t="shared" si="4146"/>
        <v>0.60329908058409953</v>
      </c>
      <c r="JY232" s="717"/>
      <c r="JZ232" s="720"/>
      <c r="KA232" s="723"/>
      <c r="KB232" s="654">
        <f t="shared" ref="KB232" si="4213">SUM(C237,O237,AA237,AM237,AY237,BK237,BW237)</f>
        <v>13</v>
      </c>
      <c r="KC232" s="655"/>
      <c r="KD232" s="655">
        <f t="shared" ref="KD232" si="4214">SUM(CI237,CU237,DG237,DS237,EE237,EQ237,FC237)</f>
        <v>9</v>
      </c>
      <c r="KE232" s="655"/>
      <c r="KF232" s="655">
        <f t="shared" ref="KF232" si="4215">SUM(FO237,GA237,GM237,GY237,HK237,HW237,II237)</f>
        <v>14</v>
      </c>
      <c r="KG232" s="658"/>
      <c r="KH232" s="641" t="s">
        <v>72</v>
      </c>
      <c r="KI232" s="76">
        <f t="shared" si="4153"/>
        <v>3</v>
      </c>
      <c r="KJ232" s="576">
        <f t="shared" ref="KJ232" si="4216">KI232/KB234</f>
        <v>8.6132644272179156E-4</v>
      </c>
      <c r="KK232" s="76">
        <f t="shared" si="4155"/>
        <v>2</v>
      </c>
      <c r="KL232" s="570">
        <f t="shared" ref="KL232" si="4217">KK232/KD234</f>
        <v>5.4054054054054055E-4</v>
      </c>
      <c r="KM232" s="580">
        <f t="shared" ref="KM232" si="4218">KB234+KD234</f>
        <v>7183</v>
      </c>
      <c r="KN232" s="84">
        <f t="shared" si="4158"/>
        <v>5</v>
      </c>
      <c r="KO232" s="570">
        <f t="shared" si="4159"/>
        <v>6.9608798552136988E-4</v>
      </c>
      <c r="KP232" s="76">
        <f t="shared" si="4160"/>
        <v>3</v>
      </c>
      <c r="KQ232" s="570">
        <f t="shared" ref="KQ232" si="4219">KP232/KF234</f>
        <v>8.0949811117107394E-4</v>
      </c>
    </row>
    <row r="233" spans="1:303" ht="19.5" thickBot="1" x14ac:dyDescent="0.3">
      <c r="A233" s="729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4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93">
        <f t="shared" si="3472"/>
        <v>0.53822629969418956</v>
      </c>
      <c r="JT233" s="18"/>
      <c r="JU233" s="21"/>
      <c r="JV233" s="530">
        <f t="shared" si="4144"/>
        <v>0.57385545637777136</v>
      </c>
      <c r="JW233" s="527">
        <f t="shared" si="4145"/>
        <v>0.5280108254397835</v>
      </c>
      <c r="JX233" s="532">
        <f t="shared" si="4146"/>
        <v>0.5772665764546685</v>
      </c>
      <c r="JY233" s="717"/>
      <c r="JZ233" s="720"/>
      <c r="KA233" s="723"/>
      <c r="KB233" s="656"/>
      <c r="KC233" s="657"/>
      <c r="KD233" s="657"/>
      <c r="KE233" s="657"/>
      <c r="KF233" s="657"/>
      <c r="KG233" s="659"/>
      <c r="KH233" s="653"/>
      <c r="KI233" s="76">
        <f t="shared" si="4153"/>
        <v>4</v>
      </c>
      <c r="KJ233" s="576">
        <f t="shared" ref="KJ233" si="4221">KI233/KB234</f>
        <v>1.1484352569623888E-3</v>
      </c>
      <c r="KK233" s="76">
        <f t="shared" si="4155"/>
        <v>1</v>
      </c>
      <c r="KL233" s="570">
        <f t="shared" ref="KL233" si="4222">KK233/KD234</f>
        <v>2.7027027027027027E-4</v>
      </c>
      <c r="KM233" s="580">
        <f t="shared" ref="KM233" si="4223">KB234+KD234</f>
        <v>7183</v>
      </c>
      <c r="KN233" s="84">
        <f t="shared" si="4158"/>
        <v>5</v>
      </c>
      <c r="KO233" s="570">
        <f t="shared" si="4159"/>
        <v>6.9608798552136988E-4</v>
      </c>
      <c r="KP233" s="76">
        <f t="shared" si="4160"/>
        <v>3</v>
      </c>
      <c r="KQ233" s="570">
        <f t="shared" ref="KQ233" si="4224">KP233/KF234</f>
        <v>8.0949811117107394E-4</v>
      </c>
    </row>
    <row r="234" spans="1:303" ht="19.5" thickTop="1" x14ac:dyDescent="0.25">
      <c r="A234" s="729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4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93">
        <f t="shared" si="3472"/>
        <v>0.55211267605633807</v>
      </c>
      <c r="JT234" s="23"/>
      <c r="JU234" s="525"/>
      <c r="JV234" s="530">
        <f t="shared" si="4144"/>
        <v>0.5932008066839527</v>
      </c>
      <c r="JW234" s="527">
        <f t="shared" si="4145"/>
        <v>0.58581483486735242</v>
      </c>
      <c r="JX234" s="532">
        <f t="shared" si="4146"/>
        <v>0.58759815867858112</v>
      </c>
      <c r="JY234" s="717"/>
      <c r="JZ234" s="720"/>
      <c r="KA234" s="723"/>
      <c r="KB234" s="654">
        <f t="shared" ref="KB234" si="4225">SUM(E227,Q227,AC227,AO227,BA227,BM227,BY227)</f>
        <v>3483</v>
      </c>
      <c r="KC234" s="655"/>
      <c r="KD234" s="655">
        <f t="shared" ref="KD234" si="4226">SUM(CK227,CW227,DI227,DU227,EG227,ES227,FE227)</f>
        <v>3700</v>
      </c>
      <c r="KE234" s="655"/>
      <c r="KF234" s="655">
        <f t="shared" ref="KF234" si="4227">SUM(FQ227,GC227,GO227,HA227,HM227,HY227,IK227)</f>
        <v>3706</v>
      </c>
      <c r="KG234" s="658"/>
      <c r="KH234" s="641" t="s">
        <v>70</v>
      </c>
      <c r="KI234" s="76">
        <f t="shared" si="4153"/>
        <v>1</v>
      </c>
      <c r="KJ234" s="576">
        <f t="shared" ref="KJ234" si="4228">KI234/KB234</f>
        <v>2.871088142405972E-4</v>
      </c>
      <c r="KK234" s="76">
        <f t="shared" si="4155"/>
        <v>1</v>
      </c>
      <c r="KL234" s="570">
        <f t="shared" ref="KL234" si="4229">KK234/KD234</f>
        <v>2.7027027027027027E-4</v>
      </c>
      <c r="KM234" s="580">
        <f t="shared" ref="KM234" si="4230">KB234+KD234</f>
        <v>7183</v>
      </c>
      <c r="KN234" s="84">
        <f t="shared" si="4158"/>
        <v>2</v>
      </c>
      <c r="KO234" s="570">
        <f t="shared" si="4159"/>
        <v>2.7843519420854795E-4</v>
      </c>
      <c r="KP234" s="76">
        <f t="shared" si="4160"/>
        <v>2</v>
      </c>
      <c r="KQ234" s="570">
        <f t="shared" ref="KQ234" si="4231">KP234/KF234</f>
        <v>5.3966540744738263E-4</v>
      </c>
    </row>
    <row r="235" spans="1:303" ht="19.5" thickBot="1" x14ac:dyDescent="0.3">
      <c r="A235" s="729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4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93">
        <f t="shared" si="3472"/>
        <v>0.50769230769230766</v>
      </c>
      <c r="JT235" s="23"/>
      <c r="JU235" s="525"/>
      <c r="JV235" s="530">
        <f t="shared" si="4144"/>
        <v>0.56772334293948123</v>
      </c>
      <c r="JW235" s="527">
        <f t="shared" si="4145"/>
        <v>0.54616842675331712</v>
      </c>
      <c r="JX235" s="532">
        <f t="shared" si="4146"/>
        <v>0.59046587215601298</v>
      </c>
      <c r="JY235" s="717"/>
      <c r="JZ235" s="720"/>
      <c r="KA235" s="723"/>
      <c r="KB235" s="656"/>
      <c r="KC235" s="657"/>
      <c r="KD235" s="657"/>
      <c r="KE235" s="657"/>
      <c r="KF235" s="657"/>
      <c r="KG235" s="659"/>
      <c r="KH235" s="653"/>
      <c r="KI235" s="76">
        <f t="shared" si="4153"/>
        <v>1</v>
      </c>
      <c r="KJ235" s="576">
        <f t="shared" ref="KJ235" si="4232">KI235/KB234</f>
        <v>2.871088142405972E-4</v>
      </c>
      <c r="KK235" s="76">
        <f t="shared" si="4155"/>
        <v>1</v>
      </c>
      <c r="KL235" s="570">
        <f t="shared" ref="KL235" si="4233">KK235/KD234</f>
        <v>2.7027027027027027E-4</v>
      </c>
      <c r="KM235" s="580">
        <f t="shared" ref="KM235" si="4234">KB234+KD234</f>
        <v>7183</v>
      </c>
      <c r="KN235" s="84">
        <f t="shared" si="4158"/>
        <v>2</v>
      </c>
      <c r="KO235" s="570">
        <f t="shared" si="4159"/>
        <v>2.7843519420854795E-4</v>
      </c>
      <c r="KP235" s="76">
        <f t="shared" si="4160"/>
        <v>1</v>
      </c>
      <c r="KQ235" s="570">
        <f t="shared" ref="KQ235" si="4235">KP235/KF234</f>
        <v>2.6983270372369131E-4</v>
      </c>
    </row>
    <row r="236" spans="1:303" ht="20.25" thickTop="1" thickBot="1" x14ac:dyDescent="0.3">
      <c r="A236" s="729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4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93">
        <f t="shared" si="3472"/>
        <v>0.48477157360406092</v>
      </c>
      <c r="JT236" s="23"/>
      <c r="JU236" s="525"/>
      <c r="JV236" s="530">
        <f t="shared" si="4144"/>
        <v>0.56887608069164264</v>
      </c>
      <c r="JW236" s="527">
        <f t="shared" si="4145"/>
        <v>0.56407477648333781</v>
      </c>
      <c r="JX236" s="532">
        <f t="shared" si="4146"/>
        <v>0.57042253521126762</v>
      </c>
      <c r="JY236" s="717"/>
      <c r="JZ236" s="720"/>
      <c r="KA236" s="723"/>
      <c r="KB236" s="654">
        <f t="shared" ref="KB236" si="4236">KB227+KB232</f>
        <v>246</v>
      </c>
      <c r="KC236" s="661">
        <f t="shared" ref="KC236" si="4237">KB236/$KB$10</f>
        <v>6.621803499327053E-2</v>
      </c>
      <c r="KD236" s="655">
        <f t="shared" ref="KD236" si="4238">KD227+KD232</f>
        <v>187</v>
      </c>
      <c r="KE236" s="661">
        <f t="shared" ref="KE236" si="4239">KD236/$KD$10</f>
        <v>4.8220732336255803E-2</v>
      </c>
      <c r="KF236" s="655">
        <f t="shared" ref="KF236" si="4240">KF227+KF232</f>
        <v>246</v>
      </c>
      <c r="KG236" s="639">
        <f t="shared" ref="KG236" si="4241">KF236/$KF$10</f>
        <v>6.2468257998984256E-2</v>
      </c>
      <c r="KH236" s="641" t="s">
        <v>181</v>
      </c>
      <c r="KI236" s="320">
        <f t="shared" si="4153"/>
        <v>0</v>
      </c>
      <c r="KJ236" s="577">
        <f t="shared" ref="KJ236" si="4242">KI236/KB234</f>
        <v>0</v>
      </c>
      <c r="KK236" s="320">
        <f t="shared" si="4155"/>
        <v>2</v>
      </c>
      <c r="KL236" s="565">
        <f t="shared" ref="KL236" si="4243">KK236/KD234</f>
        <v>5.4054054054054055E-4</v>
      </c>
      <c r="KM236" s="580">
        <f t="shared" ref="KM236" si="4244">KB234+KD234</f>
        <v>7183</v>
      </c>
      <c r="KN236" s="84">
        <f t="shared" si="4158"/>
        <v>2</v>
      </c>
      <c r="KO236" s="570">
        <f t="shared" si="4159"/>
        <v>2.7843519420854795E-4</v>
      </c>
      <c r="KP236" s="320">
        <f t="shared" si="4160"/>
        <v>0</v>
      </c>
      <c r="KQ236" s="565">
        <f t="shared" ref="KQ236" si="4245">KP236/KF234</f>
        <v>0</v>
      </c>
    </row>
    <row r="237" spans="1:303" ht="19.5" thickBot="1" x14ac:dyDescent="0.3">
      <c r="A237" s="729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9">
        <f t="shared" si="4139"/>
        <v>3</v>
      </c>
      <c r="JI237" s="409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4">
        <f t="shared" si="3718"/>
        <v>95.577852943179494</v>
      </c>
      <c r="JR237" s="54">
        <f t="shared" ref="JR237" si="4249">SUM(JR230:JR236)</f>
        <v>1278</v>
      </c>
      <c r="JS237" s="394">
        <f t="shared" si="3472"/>
        <v>0.52291325695581015</v>
      </c>
      <c r="JT237" s="63" t="e">
        <f t="shared" ref="JT237:JU237" si="4250">JT235/JT234*100-100</f>
        <v>#DIV/0!</v>
      </c>
      <c r="JU237" s="334" t="e">
        <f t="shared" si="4250"/>
        <v>#DIV/0!</v>
      </c>
      <c r="JV237" s="536">
        <f t="shared" ref="JV237" si="4251">SUM(G237,I237,S237,U237,AE237,AG237,AQ237,AS237,BC237,BE237,BO237,BQ237,CA237,CC237)/7/SUM(E236,Q236,AC236,AO236,BA236,BM236,BY236)</f>
        <v>0.5836146562371346</v>
      </c>
      <c r="JW237" s="537">
        <f t="shared" ref="JW237" si="4252">SUM(CM237,CO237,CY237,DA237,DK237,DM237,DW237,DY237,EI237,EK237,EU237,EW237,FG237,FI237)/7/SUM(CK236,CW236,DI236,DU236,EG236,ES236,FE236)</f>
        <v>0.5653133103688508</v>
      </c>
      <c r="JX237" s="538">
        <f t="shared" ref="JX237" si="4253">SUM(FS237,FU237,GE237,GG237,GQ237,GS237,HC237,HE237,HO237,HQ237,IA237,IC237,IM237,IO237,)/7/SUM(FQ236,GC236,GO236,HA236,HM236,HY236,IK236)</f>
        <v>0.5908141154620028</v>
      </c>
      <c r="JY237" s="718"/>
      <c r="JZ237" s="721"/>
      <c r="KA237" s="724"/>
      <c r="KB237" s="660"/>
      <c r="KC237" s="662"/>
      <c r="KD237" s="663"/>
      <c r="KE237" s="662"/>
      <c r="KF237" s="663"/>
      <c r="KG237" s="640"/>
      <c r="KH237" s="642"/>
      <c r="KI237" s="559">
        <f t="shared" ref="KI237" si="4254">SUM(KI230:KI236)</f>
        <v>11</v>
      </c>
      <c r="KJ237" s="578">
        <f t="shared" ref="KJ237" si="4255">KI237/KB234</f>
        <v>3.1581969566465691E-3</v>
      </c>
      <c r="KK237" s="559">
        <f t="shared" ref="KK237" si="4256">SUM(KK230:KK236)</f>
        <v>9</v>
      </c>
      <c r="KL237" s="572">
        <f t="shared" ref="KL237" si="4257">KK237/KD234</f>
        <v>2.4324324324324323E-3</v>
      </c>
      <c r="KM237" s="584">
        <f t="shared" ref="KM237" si="4258">KB234+KD234</f>
        <v>7183</v>
      </c>
      <c r="KN237" s="567">
        <f t="shared" si="4158"/>
        <v>20</v>
      </c>
      <c r="KO237" s="585">
        <f t="shared" si="4159"/>
        <v>2.7843519420854795E-3</v>
      </c>
      <c r="KP237" s="559">
        <f t="shared" ref="KP237" si="4259">SUM(KP230:KP236)</f>
        <v>14</v>
      </c>
      <c r="KQ237" s="572">
        <f t="shared" ref="KQ237" si="4260">KP237/KF234</f>
        <v>3.7776578521316784E-3</v>
      </c>
    </row>
    <row r="238" spans="1:303" ht="21.7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13">
        <f t="shared" ref="JH238" si="4262">JH237/JJ227</f>
        <v>3.2894736842105261E-3</v>
      </c>
      <c r="JI238" s="3"/>
      <c r="JJ238" s="4"/>
      <c r="JK238" s="4"/>
      <c r="JL238" s="405"/>
      <c r="JM238" s="4"/>
      <c r="JN238" s="4"/>
      <c r="JO238" s="4"/>
      <c r="JP238" s="406"/>
      <c r="JQ238" s="4"/>
      <c r="JR238" s="4"/>
      <c r="JS238" s="407"/>
      <c r="JT238" s="4"/>
      <c r="JU238" s="526"/>
      <c r="JV238" s="704"/>
      <c r="JW238" s="705"/>
      <c r="JX238" s="706"/>
      <c r="JY238" s="627"/>
      <c r="JZ238" s="628"/>
      <c r="KA238" s="629"/>
      <c r="KB238" s="643"/>
      <c r="KC238" s="644"/>
      <c r="KD238" s="644"/>
      <c r="KE238" s="644"/>
      <c r="KF238" s="644"/>
      <c r="KG238" s="644"/>
      <c r="KH238" s="645"/>
      <c r="KI238" s="557"/>
      <c r="KJ238" s="561"/>
      <c r="KK238" s="557"/>
      <c r="KL238" s="558"/>
      <c r="KM238" s="609"/>
      <c r="KN238" s="733"/>
      <c r="KO238" s="610"/>
      <c r="KP238" s="557"/>
      <c r="KQ238" s="558"/>
    </row>
    <row r="239" spans="1:303" x14ac:dyDescent="0.25">
      <c r="A239" s="728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403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90">
        <f t="shared" ref="JS239" si="4313">JR239/JM239</f>
        <v>0.46</v>
      </c>
      <c r="JT239" s="48"/>
      <c r="JU239" s="300"/>
      <c r="JV239" s="528">
        <f t="shared" ref="JV239:JV245" si="4314">SUM(G239,I239,S239,U239,AE239,AG239,AQ239,AS239,BC239,BE239,BO239,BQ239,CA239,CC239)/SUM(E239,Q239,AC239,AO239,BA239,BM239,BY239)</f>
        <v>0.59930815797059667</v>
      </c>
      <c r="JW239" s="529">
        <f t="shared" ref="JW239:JW245" si="4315">SUM(CM239,CO239,CY239,DA239,DK239,DM239,DW239,DY239,EI239,EK239,EU239,EW239,FG239,FI239)/SUM(CK239,CW239,DI239,DU239,EG239,ES239,FE239)</f>
        <v>0.59089677594147927</v>
      </c>
      <c r="JX239" s="531">
        <f t="shared" ref="JX239:JX245" si="4316">SUM(FS239,FU239,GE239,GG239,GQ239,GS239,HC239,HE239,HO239,HQ239,IA239,IC239,IM239,IO239,)/SUM(FQ239,GC239,GO239,HA239,HM239,HY239,IK239)</f>
        <v>0.64008679142934632</v>
      </c>
      <c r="JY239" s="716">
        <f t="shared" ref="JY239" si="4317">SUM(I246,U246,AG246,AS246,BE246,BQ246,CC246)/SUM(G246,I246,S246,U246,AE246,AG246,AQ246,AS246,BC246,BE246,BO246,BQ246,CA246,CC246)</f>
        <v>8.8649425287356323E-2</v>
      </c>
      <c r="JZ239" s="719">
        <f t="shared" ref="JZ239" si="4318">SUM(CO246,DA246,DM246,DY246,EK246,EW246,FI246)/SUM(CM246,CO246,CY246,DA246,DK246,DM246,DW246,DY246,EI246,EK246,EU246,EW246,FG246,FI246)</f>
        <v>6.6510280115910037E-2</v>
      </c>
      <c r="KA239" s="722">
        <f t="shared" ref="KA239" si="4319">SUM(,FU246,GG246,GS246,HE246,HQ246,IC246,IO246)/SUM(FU246,FS246,GG246,GE246,GS246,GQ246,HE246,HC246,HQ246,HO246,IC246,IA246,IO246,IM246)</f>
        <v>3.8100243053274647E-2</v>
      </c>
      <c r="KB239" s="646">
        <f t="shared" ref="KB239" si="4320">KB241/KB243</f>
        <v>4.0345821325648411E-3</v>
      </c>
      <c r="KC239" s="647"/>
      <c r="KD239" s="647">
        <f t="shared" ref="KD239" si="4321">KD241/KD243</f>
        <v>1.896505012191818E-3</v>
      </c>
      <c r="KE239" s="647"/>
      <c r="KF239" s="647">
        <f t="shared" ref="KF239" si="4322">KF241/KF243</f>
        <v>2.9794149512459372E-3</v>
      </c>
      <c r="KG239" s="650"/>
      <c r="KH239" s="652" t="s">
        <v>73</v>
      </c>
      <c r="KI239" s="560">
        <f t="shared" ref="KI239:KI245" si="4323">C239+AA239+AM239+AY239+BK239+BW239</f>
        <v>1</v>
      </c>
      <c r="KJ239" s="573">
        <f t="shared" ref="KJ239" si="4324">KI239/KB243</f>
        <v>2.8818443804034583E-4</v>
      </c>
      <c r="KK239" s="560">
        <f t="shared" ref="KK239:KK245" si="4325">CI239+CU239+DG239+EE239+EQ239+FC239+DS239</f>
        <v>0</v>
      </c>
      <c r="KL239" s="569">
        <f t="shared" ref="KL239" si="4326">KK239/KD243</f>
        <v>0</v>
      </c>
      <c r="KM239" s="562">
        <f t="shared" ref="KM239" si="4327">KB243+KD243</f>
        <v>7161</v>
      </c>
      <c r="KN239" s="322">
        <f t="shared" ref="KN239:KN246" si="4328">KI239+KK239</f>
        <v>1</v>
      </c>
      <c r="KO239" s="564">
        <f t="shared" ref="KO239:KO246" si="4329">KN239/KM239</f>
        <v>1.3964530093562352E-4</v>
      </c>
      <c r="KP239" s="560">
        <f t="shared" ref="KP239:KP245" si="4330">FO239+GA239+GM239+GY239+HK239+HW239+II239</f>
        <v>5</v>
      </c>
      <c r="KQ239" s="569">
        <f t="shared" ref="KQ239" si="4331">KP239/KF243</f>
        <v>1.3542795232936078E-3</v>
      </c>
    </row>
    <row r="240" spans="1:303" ht="19.5" thickBot="1" x14ac:dyDescent="0.3">
      <c r="A240" s="729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4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93">
        <f t="shared" si="3472"/>
        <v>0.63387978142076506</v>
      </c>
      <c r="JT240" s="15"/>
      <c r="JU240" s="301"/>
      <c r="JV240" s="530">
        <f t="shared" si="4314"/>
        <v>0.55324675324675321</v>
      </c>
      <c r="JW240" s="527">
        <f t="shared" si="4315"/>
        <v>0.55962059620596205</v>
      </c>
      <c r="JX240" s="532">
        <f t="shared" si="4316"/>
        <v>0.57623440043407492</v>
      </c>
      <c r="JY240" s="717"/>
      <c r="JZ240" s="720"/>
      <c r="KA240" s="723"/>
      <c r="KB240" s="648"/>
      <c r="KC240" s="649"/>
      <c r="KD240" s="649"/>
      <c r="KE240" s="649"/>
      <c r="KF240" s="649"/>
      <c r="KG240" s="651"/>
      <c r="KH240" s="653"/>
      <c r="KI240" s="76">
        <f t="shared" si="4323"/>
        <v>4</v>
      </c>
      <c r="KJ240" s="576">
        <f t="shared" ref="KJ240" si="4377">KI240/KB243</f>
        <v>1.1527377521613833E-3</v>
      </c>
      <c r="KK240" s="76">
        <f t="shared" si="4325"/>
        <v>1</v>
      </c>
      <c r="KL240" s="570">
        <f t="shared" ref="KL240" si="4378">KK240/KD243</f>
        <v>2.70929287455974E-4</v>
      </c>
      <c r="KM240" s="580">
        <f t="shared" ref="KM240" si="4379">KB243+KD243</f>
        <v>7161</v>
      </c>
      <c r="KN240" s="84">
        <f t="shared" si="4328"/>
        <v>5</v>
      </c>
      <c r="KO240" s="570">
        <f t="shared" si="4329"/>
        <v>6.9822650467811758E-4</v>
      </c>
      <c r="KP240" s="76">
        <f t="shared" si="4330"/>
        <v>1</v>
      </c>
      <c r="KQ240" s="570">
        <f t="shared" ref="KQ240" si="4380">KP240/KF243</f>
        <v>2.7085590465872155E-4</v>
      </c>
    </row>
    <row r="241" spans="1:303" ht="19.5" thickTop="1" x14ac:dyDescent="0.25">
      <c r="A241" s="729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4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93">
        <f t="shared" si="3472"/>
        <v>0.59359605911330049</v>
      </c>
      <c r="JT241" s="15"/>
      <c r="JU241" s="301"/>
      <c r="JV241" s="530">
        <f t="shared" si="4314"/>
        <v>0.5645394166907306</v>
      </c>
      <c r="JW241" s="527">
        <f t="shared" si="4315"/>
        <v>0.54769647696476964</v>
      </c>
      <c r="JX241" s="532">
        <f t="shared" si="4316"/>
        <v>0.55103148751357223</v>
      </c>
      <c r="JY241" s="717"/>
      <c r="JZ241" s="720"/>
      <c r="KA241" s="723"/>
      <c r="KB241" s="654">
        <f t="shared" ref="KB241" si="4381">SUM(C246,O246,AA246,AM246,AY246,BK246,BW246)</f>
        <v>14</v>
      </c>
      <c r="KC241" s="655"/>
      <c r="KD241" s="655">
        <f t="shared" ref="KD241" si="4382">SUM(CI246,CU246,DG246,DS246,EE246,EQ246,FC246)</f>
        <v>7</v>
      </c>
      <c r="KE241" s="655"/>
      <c r="KF241" s="655">
        <f t="shared" ref="KF241" si="4383">SUM(FO246,GA246,GM246,GY246,HK246,HW246,II246)</f>
        <v>11</v>
      </c>
      <c r="KG241" s="658"/>
      <c r="KH241" s="641" t="s">
        <v>72</v>
      </c>
      <c r="KI241" s="76">
        <f t="shared" si="4323"/>
        <v>1</v>
      </c>
      <c r="KJ241" s="576">
        <f t="shared" ref="KJ241" si="4384">KI241/KB243</f>
        <v>2.8818443804034583E-4</v>
      </c>
      <c r="KK241" s="76">
        <f t="shared" si="4325"/>
        <v>0</v>
      </c>
      <c r="KL241" s="570">
        <f t="shared" ref="KL241" si="4385">KK241/KD243</f>
        <v>0</v>
      </c>
      <c r="KM241" s="580">
        <f t="shared" ref="KM241" si="4386">KB243+KD243</f>
        <v>7161</v>
      </c>
      <c r="KN241" s="84">
        <f t="shared" si="4328"/>
        <v>1</v>
      </c>
      <c r="KO241" s="570">
        <f t="shared" si="4329"/>
        <v>1.3964530093562352E-4</v>
      </c>
      <c r="KP241" s="76">
        <f t="shared" si="4330"/>
        <v>2</v>
      </c>
      <c r="KQ241" s="570">
        <f t="shared" ref="KQ241" si="4387">KP241/KF243</f>
        <v>5.4171180931744309E-4</v>
      </c>
    </row>
    <row r="242" spans="1:303" ht="19.5" thickBot="1" x14ac:dyDescent="0.3">
      <c r="A242" s="729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4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93">
        <f t="shared" si="3472"/>
        <v>0.4935064935064935</v>
      </c>
      <c r="JT242" s="18"/>
      <c r="JU242" s="21"/>
      <c r="JV242" s="530">
        <f t="shared" si="4314"/>
        <v>0.57415437987857765</v>
      </c>
      <c r="JW242" s="527">
        <f t="shared" si="4315"/>
        <v>0.57386825698021149</v>
      </c>
      <c r="JX242" s="532">
        <f t="shared" si="4316"/>
        <v>0.59554831704668842</v>
      </c>
      <c r="JY242" s="717"/>
      <c r="JZ242" s="720"/>
      <c r="KA242" s="723"/>
      <c r="KB242" s="656"/>
      <c r="KC242" s="657"/>
      <c r="KD242" s="657"/>
      <c r="KE242" s="657"/>
      <c r="KF242" s="657"/>
      <c r="KG242" s="659"/>
      <c r="KH242" s="653"/>
      <c r="KI242" s="76">
        <f t="shared" si="4323"/>
        <v>3</v>
      </c>
      <c r="KJ242" s="576">
        <f t="shared" ref="KJ242" si="4389">KI242/KB243</f>
        <v>8.6455331412103745E-4</v>
      </c>
      <c r="KK242" s="76">
        <f t="shared" si="4325"/>
        <v>1</v>
      </c>
      <c r="KL242" s="570">
        <f t="shared" ref="KL242" si="4390">KK242/KD243</f>
        <v>2.70929287455974E-4</v>
      </c>
      <c r="KM242" s="580">
        <f t="shared" ref="KM242" si="4391">KB243+KD243</f>
        <v>7161</v>
      </c>
      <c r="KN242" s="84">
        <f t="shared" si="4328"/>
        <v>4</v>
      </c>
      <c r="KO242" s="570">
        <f t="shared" si="4329"/>
        <v>5.5858120374249406E-4</v>
      </c>
      <c r="KP242" s="76">
        <f t="shared" si="4330"/>
        <v>0</v>
      </c>
      <c r="KQ242" s="570">
        <f t="shared" ref="KQ242" si="4392">KP242/KF243</f>
        <v>0</v>
      </c>
    </row>
    <row r="243" spans="1:303" ht="19.5" thickTop="1" x14ac:dyDescent="0.25">
      <c r="A243" s="729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4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93">
        <f t="shared" si="3472"/>
        <v>0.56382978723404253</v>
      </c>
      <c r="JT243" s="23"/>
      <c r="JU243" s="525"/>
      <c r="JV243" s="530">
        <f t="shared" si="4314"/>
        <v>0.55320994794679001</v>
      </c>
      <c r="JW243" s="527">
        <f t="shared" si="4315"/>
        <v>0.52400325467860054</v>
      </c>
      <c r="JX243" s="532">
        <f t="shared" si="4316"/>
        <v>0.57844733984799135</v>
      </c>
      <c r="JY243" s="717"/>
      <c r="JZ243" s="720"/>
      <c r="KA243" s="723"/>
      <c r="KB243" s="654">
        <f t="shared" ref="KB243" si="4393">SUM(E236,Q236,AC236,AO236,BA236,BM236,BY236)</f>
        <v>3470</v>
      </c>
      <c r="KC243" s="655"/>
      <c r="KD243" s="655">
        <f t="shared" ref="KD243" si="4394">SUM(CK236,CW236,DI236,DU236,EG236,ES236,FE236)</f>
        <v>3691</v>
      </c>
      <c r="KE243" s="655"/>
      <c r="KF243" s="655">
        <f t="shared" ref="KF243" si="4395">SUM(FQ236,GC236,GO236,HA236,HM236,HY236,IK236)</f>
        <v>3692</v>
      </c>
      <c r="KG243" s="658"/>
      <c r="KH243" s="641" t="s">
        <v>70</v>
      </c>
      <c r="KI243" s="76">
        <f t="shared" si="4323"/>
        <v>1</v>
      </c>
      <c r="KJ243" s="576">
        <f t="shared" ref="KJ243" si="4396">KI243/KB243</f>
        <v>2.8818443804034583E-4</v>
      </c>
      <c r="KK243" s="76">
        <f t="shared" si="4325"/>
        <v>2</v>
      </c>
      <c r="KL243" s="570">
        <f t="shared" ref="KL243" si="4397">KK243/KD243</f>
        <v>5.4185857491194801E-4</v>
      </c>
      <c r="KM243" s="580">
        <f t="shared" ref="KM243" si="4398">KB243+KD243</f>
        <v>7161</v>
      </c>
      <c r="KN243" s="84">
        <f t="shared" si="4328"/>
        <v>3</v>
      </c>
      <c r="KO243" s="570">
        <f t="shared" si="4329"/>
        <v>4.1893590280687055E-4</v>
      </c>
      <c r="KP243" s="76">
        <f t="shared" si="4330"/>
        <v>0</v>
      </c>
      <c r="KQ243" s="570">
        <f t="shared" ref="KQ243" si="4399">KP243/KF243</f>
        <v>0</v>
      </c>
    </row>
    <row r="244" spans="1:303" ht="19.5" thickBot="1" x14ac:dyDescent="0.3">
      <c r="A244" s="729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4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93">
        <f t="shared" si="3472"/>
        <v>0.47420147420147418</v>
      </c>
      <c r="JT244" s="23"/>
      <c r="JU244" s="525"/>
      <c r="JV244" s="530">
        <f t="shared" si="4314"/>
        <v>0.60677083333333337</v>
      </c>
      <c r="JW244" s="527">
        <f t="shared" si="4315"/>
        <v>0.58057514921323927</v>
      </c>
      <c r="JX244" s="532">
        <f t="shared" si="4316"/>
        <v>0.60429114611624113</v>
      </c>
      <c r="JY244" s="717"/>
      <c r="JZ244" s="720"/>
      <c r="KA244" s="723"/>
      <c r="KB244" s="656"/>
      <c r="KC244" s="657"/>
      <c r="KD244" s="657"/>
      <c r="KE244" s="657"/>
      <c r="KF244" s="657"/>
      <c r="KG244" s="659"/>
      <c r="KH244" s="653"/>
      <c r="KI244" s="76">
        <f t="shared" si="4323"/>
        <v>2</v>
      </c>
      <c r="KJ244" s="576">
        <f t="shared" ref="KJ244" si="4400">KI244/KB243</f>
        <v>5.7636887608069167E-4</v>
      </c>
      <c r="KK244" s="76">
        <f t="shared" si="4325"/>
        <v>1</v>
      </c>
      <c r="KL244" s="570">
        <f t="shared" ref="KL244" si="4401">KK244/KD243</f>
        <v>2.70929287455974E-4</v>
      </c>
      <c r="KM244" s="580">
        <f t="shared" ref="KM244" si="4402">KB243+KD243</f>
        <v>7161</v>
      </c>
      <c r="KN244" s="84">
        <f t="shared" si="4328"/>
        <v>3</v>
      </c>
      <c r="KO244" s="570">
        <f t="shared" si="4329"/>
        <v>4.1893590280687055E-4</v>
      </c>
      <c r="KP244" s="76">
        <f t="shared" si="4330"/>
        <v>2</v>
      </c>
      <c r="KQ244" s="570">
        <f t="shared" ref="KQ244" si="4403">KP244/KF243</f>
        <v>5.4171180931744309E-4</v>
      </c>
    </row>
    <row r="245" spans="1:303" ht="20.25" thickTop="1" thickBot="1" x14ac:dyDescent="0.3">
      <c r="A245" s="729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4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93">
        <f t="shared" si="3472"/>
        <v>0.58447488584474883</v>
      </c>
      <c r="JT245" s="23"/>
      <c r="JU245" s="525"/>
      <c r="JV245" s="530">
        <f t="shared" si="4314"/>
        <v>0.57089120370370372</v>
      </c>
      <c r="JW245" s="527">
        <f t="shared" si="4315"/>
        <v>0.55320304017372424</v>
      </c>
      <c r="JX245" s="532">
        <f t="shared" si="4316"/>
        <v>0.58652540070632975</v>
      </c>
      <c r="JY245" s="717"/>
      <c r="JZ245" s="720"/>
      <c r="KA245" s="723"/>
      <c r="KB245" s="654">
        <f t="shared" ref="KB245" si="4404">KB236+KB241</f>
        <v>260</v>
      </c>
      <c r="KC245" s="661">
        <f t="shared" ref="KC245" si="4405">KB245/$KB$10</f>
        <v>6.9986541049798109E-2</v>
      </c>
      <c r="KD245" s="655">
        <f t="shared" ref="KD245" si="4406">KD236+KD241</f>
        <v>194</v>
      </c>
      <c r="KE245" s="661">
        <f t="shared" ref="KE245" si="4407">KD245/$KD$10</f>
        <v>5.002578648788035E-2</v>
      </c>
      <c r="KF245" s="655">
        <f t="shared" ref="KF245" si="4408">KF236+KF241</f>
        <v>257</v>
      </c>
      <c r="KG245" s="639">
        <f t="shared" ref="KG245" si="4409">KF245/$KF$10</f>
        <v>6.5261554088369728E-2</v>
      </c>
      <c r="KH245" s="641" t="s">
        <v>181</v>
      </c>
      <c r="KI245" s="320">
        <f t="shared" si="4323"/>
        <v>0</v>
      </c>
      <c r="KJ245" s="577">
        <f t="shared" ref="KJ245" si="4410">KI245/KB243</f>
        <v>0</v>
      </c>
      <c r="KK245" s="320">
        <f t="shared" si="4325"/>
        <v>2</v>
      </c>
      <c r="KL245" s="565">
        <f t="shared" ref="KL245" si="4411">KK245/KD243</f>
        <v>5.4185857491194801E-4</v>
      </c>
      <c r="KM245" s="580">
        <f t="shared" ref="KM245" si="4412">KB243+KD243</f>
        <v>7161</v>
      </c>
      <c r="KN245" s="84">
        <f t="shared" si="4328"/>
        <v>2</v>
      </c>
      <c r="KO245" s="570">
        <f t="shared" si="4329"/>
        <v>2.7929060187124703E-4</v>
      </c>
      <c r="KP245" s="320">
        <f t="shared" si="4330"/>
        <v>1</v>
      </c>
      <c r="KQ245" s="565">
        <f t="shared" ref="KQ245" si="4413">KP245/KF243</f>
        <v>2.7085590465872155E-4</v>
      </c>
    </row>
    <row r="246" spans="1:303" ht="19.5" thickBot="1" x14ac:dyDescent="0.3">
      <c r="A246" s="729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9">
        <f t="shared" si="4307"/>
        <v>3</v>
      </c>
      <c r="JI246" s="409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4">
        <f t="shared" si="3718"/>
        <v>95.446524738180898</v>
      </c>
      <c r="JR246" s="54">
        <f t="shared" ref="JR246" si="4417">SUM(JR239:JR245)</f>
        <v>1508</v>
      </c>
      <c r="JS246" s="394">
        <f t="shared" si="3472"/>
        <v>0.54283657307415412</v>
      </c>
      <c r="JT246" s="63" t="e">
        <f t="shared" ref="JT246:JU246" si="4418">JT244/JT243*100-100</f>
        <v>#DIV/0!</v>
      </c>
      <c r="JU246" s="334" t="e">
        <f t="shared" si="4418"/>
        <v>#DIV/0!</v>
      </c>
      <c r="JV246" s="536">
        <f t="shared" ref="JV246" si="4419">SUM(G246,I246,S246,U246,AE246,AG246,AQ246,AS246,BC246,BE246,BO246,BQ246,CA246,CC246)/7/SUM(E245,Q245,AC245,AO245,BA245,BM245,BY245)</f>
        <v>0.57539682539682546</v>
      </c>
      <c r="JW246" s="537">
        <f t="shared" ref="JW246" si="4420">SUM(CM246,CO246,CY246,DA246,DK246,DM246,DW246,DY246,EI246,EK246,EU246,EW246,FG246,FI246)/7/SUM(CK245,CW245,DI245,DU245,EG245,ES245,FE245)</f>
        <v>0.56204436171862882</v>
      </c>
      <c r="JX246" s="538">
        <f t="shared" ref="JX246" si="4421">SUM(FS246,FU246,GE246,GG246,GQ246,GS246,HC246,HE246,HO246,HQ246,IA246,IC246,IM246,IO246,)/7/SUM(FQ245,GC245,GO245,HA245,HM245,HY245,IK245)</f>
        <v>0.59079442698024609</v>
      </c>
      <c r="JY246" s="718"/>
      <c r="JZ246" s="721"/>
      <c r="KA246" s="724"/>
      <c r="KB246" s="660"/>
      <c r="KC246" s="662"/>
      <c r="KD246" s="663"/>
      <c r="KE246" s="662"/>
      <c r="KF246" s="663"/>
      <c r="KG246" s="640"/>
      <c r="KH246" s="642"/>
      <c r="KI246" s="559">
        <f t="shared" ref="KI246" si="4422">SUM(KI239:KI245)</f>
        <v>12</v>
      </c>
      <c r="KJ246" s="578">
        <f t="shared" ref="KJ246" si="4423">KI246/KB243</f>
        <v>3.4582132564841498E-3</v>
      </c>
      <c r="KK246" s="559">
        <f t="shared" ref="KK246" si="4424">SUM(KK239:KK245)</f>
        <v>7</v>
      </c>
      <c r="KL246" s="572">
        <f t="shared" ref="KL246" si="4425">KK246/KD243</f>
        <v>1.896505012191818E-3</v>
      </c>
      <c r="KM246" s="584">
        <f t="shared" ref="KM246" si="4426">KB243+KD243</f>
        <v>7161</v>
      </c>
      <c r="KN246" s="567">
        <f t="shared" si="4328"/>
        <v>19</v>
      </c>
      <c r="KO246" s="585">
        <f t="shared" si="4329"/>
        <v>2.6532607177768468E-3</v>
      </c>
      <c r="KP246" s="559">
        <f t="shared" ref="KP246" si="4427">SUM(KP239:KP245)</f>
        <v>11</v>
      </c>
      <c r="KQ246" s="572">
        <f t="shared" ref="KQ246" si="4428">KP246/KF243</f>
        <v>2.9794149512459372E-3</v>
      </c>
    </row>
    <row r="247" spans="1:303" ht="21.7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13">
        <f t="shared" ref="JH247" si="4430">JH246/JJ236</f>
        <v>3.3003300330033004E-3</v>
      </c>
      <c r="JI247" s="3"/>
      <c r="JJ247" s="4"/>
      <c r="JK247" s="4"/>
      <c r="JL247" s="405"/>
      <c r="JM247" s="4"/>
      <c r="JN247" s="4"/>
      <c r="JO247" s="4"/>
      <c r="JP247" s="406"/>
      <c r="JQ247" s="4"/>
      <c r="JR247" s="4"/>
      <c r="JS247" s="407"/>
      <c r="JT247" s="4"/>
      <c r="JU247" s="526"/>
      <c r="JV247" s="704"/>
      <c r="JW247" s="705"/>
      <c r="JX247" s="706"/>
      <c r="JY247" s="627"/>
      <c r="JZ247" s="628"/>
      <c r="KA247" s="629"/>
      <c r="KB247" s="643"/>
      <c r="KC247" s="644"/>
      <c r="KD247" s="644"/>
      <c r="KE247" s="644"/>
      <c r="KF247" s="644"/>
      <c r="KG247" s="644"/>
      <c r="KH247" s="645"/>
      <c r="KI247" s="557"/>
      <c r="KJ247" s="561"/>
      <c r="KK247" s="557"/>
      <c r="KL247" s="558"/>
      <c r="KM247" s="609"/>
      <c r="KN247" s="733"/>
      <c r="KO247" s="610"/>
      <c r="KP247" s="557"/>
      <c r="KQ247" s="558"/>
    </row>
    <row r="248" spans="1:303" x14ac:dyDescent="0.25">
      <c r="A248" s="728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403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90">
        <f t="shared" ref="JS248" si="4481">JR248/JM248</f>
        <v>0.5780346820809249</v>
      </c>
      <c r="JT248" s="48"/>
      <c r="JU248" s="300"/>
      <c r="JV248" s="528">
        <f t="shared" ref="JV248:JV254" si="4482">SUM(G248,I248,S248,U248,AE248,AG248,AQ248,AS248,BC248,BE248,BO248,BQ248,CA248,CC248)/SUM(E248,Q248,AC248,AO248,BA248,BM248,BY248)</f>
        <v>0.56890561667631734</v>
      </c>
      <c r="JW248" s="529">
        <f t="shared" ref="JW248:JW254" si="4483">SUM(CM248,CO248,CY248,DA248,DK248,DM248,DW248,DY248,EI248,EK248,EU248,EW248,FG248,FI248)/SUM(CK248,CW248,DI248,DU248,EG248,ES248,FE248)</f>
        <v>0.53706217757263097</v>
      </c>
      <c r="JX248" s="531">
        <f t="shared" ref="JX248:JX254" si="4484">SUM(FS248,FU248,GE248,GG248,GQ248,GS248,HC248,HE248,HO248,HQ248,IA248,IC248,IM248,IO248,)/SUM(FQ248,GC248,GO248,HA248,HM248,HY248,IK248)</f>
        <v>0.57379722750747486</v>
      </c>
      <c r="JY248" s="716">
        <f t="shared" ref="JY248" si="4485">SUM(I255,U255,AG255,AS255,BE255,BQ255,CC255)/SUM(G255,I255,S255,U255,AE255,AG255,AQ255,AS255,BC255,BE255,BO255,BQ255,CA255,CC255)</f>
        <v>9.4238499330058068E-2</v>
      </c>
      <c r="JZ248" s="719">
        <f t="shared" ref="JZ248" si="4486">SUM(CO255,DA255,DM255,DY255,EK255,EW255,FI255)/SUM(CM255,CO255,CY255,DA255,DK255,DM255,DW255,DY255,EI255,EK255,EU255,EW255,FG255,FI255)</f>
        <v>6.9454545454545449E-2</v>
      </c>
      <c r="KA248" s="722">
        <f t="shared" ref="KA248" si="4487">SUM(,FU255,GG255,GS255,HE255,HQ255,IC255,IO255)/SUM(FU255,FS255,GG255,GE255,GS255,GQ255,HE255,HC255,HQ255,HO255,IC255,IA255,IO255,IM255)</f>
        <v>4.0358136064573016E-2</v>
      </c>
      <c r="KB248" s="646">
        <f t="shared" ref="KB248" si="4488">KB250/KB252</f>
        <v>5.4976851851851853E-3</v>
      </c>
      <c r="KC248" s="647"/>
      <c r="KD248" s="647">
        <f t="shared" ref="KD248" si="4489">KD250/KD252</f>
        <v>2.985884907709012E-3</v>
      </c>
      <c r="KE248" s="647"/>
      <c r="KF248" s="647">
        <f t="shared" ref="KF248" si="4490">KF250/KF252</f>
        <v>1.6299918500407497E-3</v>
      </c>
      <c r="KG248" s="650"/>
      <c r="KH248" s="652" t="s">
        <v>73</v>
      </c>
      <c r="KI248" s="560">
        <f t="shared" ref="KI248:KI254" si="4491">C248+AA248+AM248+AY248+BK248+BW248</f>
        <v>2</v>
      </c>
      <c r="KJ248" s="573">
        <f t="shared" ref="KJ248" si="4492">KI248/KB252</f>
        <v>5.7870370370370367E-4</v>
      </c>
      <c r="KK248" s="560">
        <f t="shared" ref="KK248:KK254" si="4493">CI248+CU248+DG248+EE248+EQ248+FC248+DS248</f>
        <v>1</v>
      </c>
      <c r="KL248" s="569">
        <f t="shared" ref="KL248" si="4494">KK248/KD252</f>
        <v>2.714440825190011E-4</v>
      </c>
      <c r="KM248" s="562">
        <f t="shared" ref="KM248" si="4495">KB252+KD252</f>
        <v>7140</v>
      </c>
      <c r="KN248" s="322">
        <f t="shared" ref="KN248:KN255" si="4496">KI248+KK248</f>
        <v>3</v>
      </c>
      <c r="KO248" s="564">
        <f t="shared" ref="KO248:KO255" si="4497">KN248/KM248</f>
        <v>4.2016806722689078E-4</v>
      </c>
      <c r="KP248" s="560">
        <f t="shared" ref="KP248:KP254" si="4498">FO248+GA248+GM248+GY248+HK248+HW248+II248</f>
        <v>2</v>
      </c>
      <c r="KQ248" s="569">
        <f t="shared" ref="KQ248" si="4499">KP248/KF252</f>
        <v>5.4333061668024991E-4</v>
      </c>
    </row>
    <row r="249" spans="1:303" ht="19.5" thickBot="1" x14ac:dyDescent="0.3">
      <c r="A249" s="729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4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93">
        <f t="shared" si="3472"/>
        <v>0.52867830423940154</v>
      </c>
      <c r="JT249" s="15"/>
      <c r="JU249" s="301"/>
      <c r="JV249" s="530">
        <f t="shared" si="4482"/>
        <v>0.56269910222994501</v>
      </c>
      <c r="JW249" s="527">
        <f t="shared" si="4483"/>
        <v>0.5359956533550666</v>
      </c>
      <c r="JX249" s="532">
        <f t="shared" si="4484"/>
        <v>0.58716344846342128</v>
      </c>
      <c r="JY249" s="717"/>
      <c r="JZ249" s="720"/>
      <c r="KA249" s="723"/>
      <c r="KB249" s="648"/>
      <c r="KC249" s="649"/>
      <c r="KD249" s="649"/>
      <c r="KE249" s="649"/>
      <c r="KF249" s="649"/>
      <c r="KG249" s="651"/>
      <c r="KH249" s="653"/>
      <c r="KI249" s="76">
        <f t="shared" si="4491"/>
        <v>1</v>
      </c>
      <c r="KJ249" s="576">
        <f t="shared" ref="KJ249" si="4545">KI249/KB252</f>
        <v>2.8935185185185184E-4</v>
      </c>
      <c r="KK249" s="76">
        <f t="shared" si="4493"/>
        <v>2</v>
      </c>
      <c r="KL249" s="570">
        <f t="shared" ref="KL249" si="4546">KK249/KD252</f>
        <v>5.428881650380022E-4</v>
      </c>
      <c r="KM249" s="580">
        <f t="shared" ref="KM249" si="4547">KB252+KD252</f>
        <v>7140</v>
      </c>
      <c r="KN249" s="84">
        <f t="shared" si="4496"/>
        <v>3</v>
      </c>
      <c r="KO249" s="570">
        <f t="shared" si="4497"/>
        <v>4.2016806722689078E-4</v>
      </c>
      <c r="KP249" s="76">
        <f t="shared" si="4498"/>
        <v>2</v>
      </c>
      <c r="KQ249" s="570">
        <f t="shared" ref="KQ249" si="4548">KP249/KF252</f>
        <v>5.4333061668024991E-4</v>
      </c>
    </row>
    <row r="250" spans="1:303" ht="19.5" thickTop="1" x14ac:dyDescent="0.25">
      <c r="A250" s="729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4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93">
        <f t="shared" si="3472"/>
        <v>0.53333333333333333</v>
      </c>
      <c r="JT250" s="15"/>
      <c r="JU250" s="301"/>
      <c r="JV250" s="530">
        <f t="shared" si="4482"/>
        <v>0.54508553203827192</v>
      </c>
      <c r="JW250" s="527">
        <f t="shared" si="4483"/>
        <v>0.52920402064656347</v>
      </c>
      <c r="JX250" s="532">
        <f t="shared" si="4484"/>
        <v>0.61381561055208045</v>
      </c>
      <c r="JY250" s="717"/>
      <c r="JZ250" s="720"/>
      <c r="KA250" s="723"/>
      <c r="KB250" s="654">
        <f t="shared" ref="KB250" si="4549">SUM(C255,O255,AA255,AM255,AY255,BK255,BW255)</f>
        <v>19</v>
      </c>
      <c r="KC250" s="655"/>
      <c r="KD250" s="655">
        <f t="shared" ref="KD250" si="4550">SUM(CI255,CU255,DG255,DS255,EE255,EQ255,FC255)</f>
        <v>11</v>
      </c>
      <c r="KE250" s="655"/>
      <c r="KF250" s="655">
        <f t="shared" ref="KF250" si="4551">SUM(FO255,GA255,GM255,GY255,HK255,HW255,II255)</f>
        <v>6</v>
      </c>
      <c r="KG250" s="658"/>
      <c r="KH250" s="641" t="s">
        <v>72</v>
      </c>
      <c r="KI250" s="76">
        <f t="shared" si="4491"/>
        <v>3</v>
      </c>
      <c r="KJ250" s="576">
        <f t="shared" ref="KJ250" si="4552">KI250/KB252</f>
        <v>8.6805555555555551E-4</v>
      </c>
      <c r="KK250" s="76">
        <f t="shared" si="4493"/>
        <v>0</v>
      </c>
      <c r="KL250" s="570">
        <f t="shared" ref="KL250" si="4553">KK250/KD252</f>
        <v>0</v>
      </c>
      <c r="KM250" s="580">
        <f t="shared" ref="KM250" si="4554">KB252+KD252</f>
        <v>7140</v>
      </c>
      <c r="KN250" s="84">
        <f t="shared" si="4496"/>
        <v>3</v>
      </c>
      <c r="KO250" s="570">
        <f t="shared" si="4497"/>
        <v>4.2016806722689078E-4</v>
      </c>
      <c r="KP250" s="76">
        <f t="shared" si="4498"/>
        <v>0</v>
      </c>
      <c r="KQ250" s="570">
        <f t="shared" ref="KQ250" si="4555">KP250/KF252</f>
        <v>0</v>
      </c>
    </row>
    <row r="251" spans="1:303" ht="19.5" thickBot="1" x14ac:dyDescent="0.3">
      <c r="A251" s="729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4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93">
        <f t="shared" si="3472"/>
        <v>0.4925373134328358</v>
      </c>
      <c r="JT251" s="18"/>
      <c r="JU251" s="21"/>
      <c r="JV251" s="530">
        <f t="shared" si="4482"/>
        <v>0.5955903684363214</v>
      </c>
      <c r="JW251" s="527">
        <f t="shared" si="4483"/>
        <v>0.54456521739130437</v>
      </c>
      <c r="JX251" s="532">
        <f t="shared" si="4484"/>
        <v>0.53304324177318463</v>
      </c>
      <c r="JY251" s="717"/>
      <c r="JZ251" s="720"/>
      <c r="KA251" s="723"/>
      <c r="KB251" s="656"/>
      <c r="KC251" s="657"/>
      <c r="KD251" s="657"/>
      <c r="KE251" s="657"/>
      <c r="KF251" s="657"/>
      <c r="KG251" s="659"/>
      <c r="KH251" s="653"/>
      <c r="KI251" s="76">
        <f t="shared" si="4491"/>
        <v>2</v>
      </c>
      <c r="KJ251" s="576">
        <f t="shared" ref="KJ251" si="4556">KI251/KB252</f>
        <v>5.7870370370370367E-4</v>
      </c>
      <c r="KK251" s="76">
        <f t="shared" si="4493"/>
        <v>1</v>
      </c>
      <c r="KL251" s="570">
        <f t="shared" ref="KL251" si="4557">KK251/KD252</f>
        <v>2.714440825190011E-4</v>
      </c>
      <c r="KM251" s="580">
        <f t="shared" ref="KM251" si="4558">KB252+KD252</f>
        <v>7140</v>
      </c>
      <c r="KN251" s="84">
        <f t="shared" si="4496"/>
        <v>3</v>
      </c>
      <c r="KO251" s="570">
        <f t="shared" si="4497"/>
        <v>4.2016806722689078E-4</v>
      </c>
      <c r="KP251" s="76">
        <f t="shared" si="4498"/>
        <v>0</v>
      </c>
      <c r="KQ251" s="570">
        <f t="shared" ref="KQ251" si="4559">KP251/KF252</f>
        <v>0</v>
      </c>
    </row>
    <row r="252" spans="1:303" ht="19.5" thickTop="1" x14ac:dyDescent="0.25">
      <c r="A252" s="729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4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93">
        <f t="shared" si="3472"/>
        <v>0.48877805486284287</v>
      </c>
      <c r="JT252" s="23"/>
      <c r="JU252" s="525"/>
      <c r="JV252" s="530">
        <f t="shared" si="4482"/>
        <v>0.50929152148664347</v>
      </c>
      <c r="JW252" s="527">
        <f t="shared" si="4483"/>
        <v>0.50802284471036174</v>
      </c>
      <c r="JX252" s="532">
        <f t="shared" si="4484"/>
        <v>0.57982050584715805</v>
      </c>
      <c r="JY252" s="717"/>
      <c r="JZ252" s="720"/>
      <c r="KA252" s="723"/>
      <c r="KB252" s="654">
        <f t="shared" ref="KB252" si="4560">SUM(E245,Q245,AC245,AO245,BA245,BM245,BY245)</f>
        <v>3456</v>
      </c>
      <c r="KC252" s="655"/>
      <c r="KD252" s="655">
        <f t="shared" ref="KD252" si="4561">SUM(CK245,CW245,DI245,DU245,EG245,ES245,FE245)</f>
        <v>3684</v>
      </c>
      <c r="KE252" s="655"/>
      <c r="KF252" s="655">
        <f t="shared" ref="KF252" si="4562">SUM(FQ245,GC245,GO245,HA245,HM245,HY245,IK245)</f>
        <v>3681</v>
      </c>
      <c r="KG252" s="658"/>
      <c r="KH252" s="641" t="s">
        <v>70</v>
      </c>
      <c r="KI252" s="76">
        <f t="shared" si="4491"/>
        <v>2</v>
      </c>
      <c r="KJ252" s="576">
        <f t="shared" ref="KJ252" si="4563">KI252/KB252</f>
        <v>5.7870370370370367E-4</v>
      </c>
      <c r="KK252" s="76">
        <f t="shared" si="4493"/>
        <v>3</v>
      </c>
      <c r="KL252" s="570">
        <f t="shared" ref="KL252" si="4564">KK252/KD252</f>
        <v>8.1433224755700329E-4</v>
      </c>
      <c r="KM252" s="580">
        <f t="shared" ref="KM252" si="4565">KB252+KD252</f>
        <v>7140</v>
      </c>
      <c r="KN252" s="84">
        <f t="shared" si="4496"/>
        <v>5</v>
      </c>
      <c r="KO252" s="570">
        <f t="shared" si="4497"/>
        <v>7.0028011204481793E-4</v>
      </c>
      <c r="KP252" s="76">
        <f t="shared" si="4498"/>
        <v>0</v>
      </c>
      <c r="KQ252" s="570">
        <f t="shared" ref="KQ252" si="4566">KP252/KF252</f>
        <v>0</v>
      </c>
    </row>
    <row r="253" spans="1:303" ht="19.5" thickBot="1" x14ac:dyDescent="0.3">
      <c r="A253" s="729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4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93">
        <f t="shared" si="3472"/>
        <v>0.49648711943793911</v>
      </c>
      <c r="JT253" s="23"/>
      <c r="JU253" s="525"/>
      <c r="JV253" s="530">
        <f t="shared" si="4482"/>
        <v>0.57553747821034285</v>
      </c>
      <c r="JW253" s="527">
        <f t="shared" si="4483"/>
        <v>0.546147563299755</v>
      </c>
      <c r="JX253" s="532">
        <f t="shared" si="4484"/>
        <v>0.56256800870511425</v>
      </c>
      <c r="JY253" s="717"/>
      <c r="JZ253" s="720"/>
      <c r="KA253" s="723"/>
      <c r="KB253" s="656"/>
      <c r="KC253" s="657"/>
      <c r="KD253" s="657"/>
      <c r="KE253" s="657"/>
      <c r="KF253" s="657"/>
      <c r="KG253" s="659"/>
      <c r="KH253" s="653"/>
      <c r="KI253" s="76">
        <f t="shared" si="4491"/>
        <v>2</v>
      </c>
      <c r="KJ253" s="576">
        <f t="shared" ref="KJ253" si="4567">KI253/KB252</f>
        <v>5.7870370370370367E-4</v>
      </c>
      <c r="KK253" s="76">
        <f t="shared" si="4493"/>
        <v>4</v>
      </c>
      <c r="KL253" s="570">
        <f t="shared" ref="KL253" si="4568">KK253/KD252</f>
        <v>1.0857763300760044E-3</v>
      </c>
      <c r="KM253" s="580">
        <f t="shared" ref="KM253" si="4569">KB252+KD252</f>
        <v>7140</v>
      </c>
      <c r="KN253" s="84">
        <f t="shared" si="4496"/>
        <v>6</v>
      </c>
      <c r="KO253" s="570">
        <f t="shared" si="4497"/>
        <v>8.4033613445378156E-4</v>
      </c>
      <c r="KP253" s="76">
        <f t="shared" si="4498"/>
        <v>1</v>
      </c>
      <c r="KQ253" s="570">
        <f t="shared" ref="KQ253" si="4570">KP253/KF252</f>
        <v>2.7166530834012495E-4</v>
      </c>
    </row>
    <row r="254" spans="1:303" ht="20.25" thickTop="1" thickBot="1" x14ac:dyDescent="0.3">
      <c r="A254" s="729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4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93">
        <f t="shared" si="3472"/>
        <v>0.59158415841584155</v>
      </c>
      <c r="JT254" s="23"/>
      <c r="JU254" s="525"/>
      <c r="JV254" s="530">
        <f t="shared" si="4482"/>
        <v>0.54058772185045101</v>
      </c>
      <c r="JW254" s="527">
        <f t="shared" si="4483"/>
        <v>0.53716308194936024</v>
      </c>
      <c r="JX254" s="532">
        <f t="shared" si="4484"/>
        <v>0.55945578231292514</v>
      </c>
      <c r="JY254" s="717"/>
      <c r="JZ254" s="720"/>
      <c r="KA254" s="723"/>
      <c r="KB254" s="654">
        <f t="shared" ref="KB254" si="4571">KB245+KB250</f>
        <v>279</v>
      </c>
      <c r="KC254" s="661">
        <f t="shared" ref="KC254" si="4572">KB254/$KB$10</f>
        <v>7.5100942126514136E-2</v>
      </c>
      <c r="KD254" s="655">
        <f t="shared" ref="KD254" si="4573">KD245+KD250</f>
        <v>205</v>
      </c>
      <c r="KE254" s="661">
        <f t="shared" ref="KE254" si="4574">KD254/$KD$10</f>
        <v>5.2862300154718926E-2</v>
      </c>
      <c r="KF254" s="655">
        <f t="shared" ref="KF254" si="4575">KF245+KF250</f>
        <v>263</v>
      </c>
      <c r="KG254" s="639">
        <f t="shared" ref="KG254" si="4576">KF254/$KF$10</f>
        <v>6.6785170137125441E-2</v>
      </c>
      <c r="KH254" s="641" t="s">
        <v>181</v>
      </c>
      <c r="KI254" s="320">
        <f t="shared" si="4491"/>
        <v>5</v>
      </c>
      <c r="KJ254" s="577">
        <f t="shared" ref="KJ254" si="4577">KI254/KB252</f>
        <v>1.4467592592592592E-3</v>
      </c>
      <c r="KK254" s="320">
        <f t="shared" si="4493"/>
        <v>0</v>
      </c>
      <c r="KL254" s="565">
        <f t="shared" ref="KL254" si="4578">KK254/KD252</f>
        <v>0</v>
      </c>
      <c r="KM254" s="580">
        <f t="shared" ref="KM254" si="4579">KB252+KD252</f>
        <v>7140</v>
      </c>
      <c r="KN254" s="84">
        <f t="shared" si="4496"/>
        <v>5</v>
      </c>
      <c r="KO254" s="570">
        <f t="shared" si="4497"/>
        <v>7.0028011204481793E-4</v>
      </c>
      <c r="KP254" s="320">
        <f t="shared" si="4498"/>
        <v>1</v>
      </c>
      <c r="KQ254" s="565">
        <f t="shared" ref="KQ254" si="4580">KP254/KF252</f>
        <v>2.7166530834012495E-4</v>
      </c>
    </row>
    <row r="255" spans="1:303" ht="19.5" thickBot="1" x14ac:dyDescent="0.3">
      <c r="A255" s="729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9">
        <f t="shared" si="4475"/>
        <v>4</v>
      </c>
      <c r="JI255" s="409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4">
        <f t="shared" si="3718"/>
        <v>94.922126553295016</v>
      </c>
      <c r="JR255" s="54">
        <f t="shared" ref="JR255" si="4584">SUM(JR248:JR254)</f>
        <v>1489</v>
      </c>
      <c r="JS255" s="394">
        <f t="shared" si="3472"/>
        <v>0.52876420454545459</v>
      </c>
      <c r="JT255" s="63" t="e">
        <f t="shared" ref="JT255:JU255" si="4585">JT253/JT252*100-100</f>
        <v>#DIV/0!</v>
      </c>
      <c r="JU255" s="334" t="e">
        <f t="shared" si="4585"/>
        <v>#DIV/0!</v>
      </c>
      <c r="JV255" s="536">
        <f t="shared" ref="JV255" si="4586">SUM(G255,I255,S255,U255,AE255,AG255,AQ255,AS255,BC255,BE255,BO255,BQ255,CA255,CC255)/7/SUM(E254,Q254,AC254,AO254,BA254,BM254,BY254)</f>
        <v>0.55837732241572802</v>
      </c>
      <c r="JW255" s="537">
        <f t="shared" ref="JW255" si="4587">SUM(CM255,CO255,CY255,DA255,DK255,DM255,DW255,DY255,EI255,EK255,EU255,EW255,FG255,FI255)/7/SUM(CK254,CW254,DI254,DU254,EG254,ES254,FE254)</f>
        <v>0.5347905565711174</v>
      </c>
      <c r="JX255" s="538">
        <f t="shared" ref="JX255" si="4588">SUM(FS255,FU255,GE255,GG255,GQ255,GS255,HC255,HE255,HO255,HQ255,IA255,IC255,IM255,IO255,)/7/SUM(FQ254,GC254,GO254,HA254,HM254,HY254,IK254)</f>
        <v>0.57310009718172994</v>
      </c>
      <c r="JY255" s="718"/>
      <c r="JZ255" s="721"/>
      <c r="KA255" s="724"/>
      <c r="KB255" s="660"/>
      <c r="KC255" s="662"/>
      <c r="KD255" s="663"/>
      <c r="KE255" s="662"/>
      <c r="KF255" s="663"/>
      <c r="KG255" s="640"/>
      <c r="KH255" s="642"/>
      <c r="KI255" s="559">
        <f t="shared" ref="KI255" si="4589">SUM(KI248:KI254)</f>
        <v>17</v>
      </c>
      <c r="KJ255" s="578">
        <f t="shared" ref="KJ255" si="4590">KI255/KB252</f>
        <v>4.9189814814814816E-3</v>
      </c>
      <c r="KK255" s="559">
        <f t="shared" ref="KK255" si="4591">SUM(KK248:KK254)</f>
        <v>11</v>
      </c>
      <c r="KL255" s="572">
        <f t="shared" ref="KL255" si="4592">KK255/KD252</f>
        <v>2.985884907709012E-3</v>
      </c>
      <c r="KM255" s="584">
        <f t="shared" ref="KM255" si="4593">KB252+KD252</f>
        <v>7140</v>
      </c>
      <c r="KN255" s="567">
        <f t="shared" si="4496"/>
        <v>28</v>
      </c>
      <c r="KO255" s="585">
        <f t="shared" si="4497"/>
        <v>3.9215686274509803E-3</v>
      </c>
      <c r="KP255" s="559">
        <f t="shared" ref="KP255" si="4594">SUM(KP248:KP254)</f>
        <v>6</v>
      </c>
      <c r="KQ255" s="572">
        <f t="shared" ref="KQ255" si="4595">KP255/KF252</f>
        <v>1.6299918500407497E-3</v>
      </c>
    </row>
    <row r="256" spans="1:303" ht="21.7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13">
        <f t="shared" ref="JH256" si="4597">JH255/JJ245</f>
        <v>4.4150110375275938E-3</v>
      </c>
      <c r="JI256" s="3"/>
      <c r="JJ256" s="4"/>
      <c r="JK256" s="4"/>
      <c r="JL256" s="405"/>
      <c r="JM256" s="4"/>
      <c r="JN256" s="4"/>
      <c r="JO256" s="4"/>
      <c r="JP256" s="406"/>
      <c r="JQ256" s="4"/>
      <c r="JR256" s="4"/>
      <c r="JS256" s="407"/>
      <c r="JT256" s="4"/>
      <c r="JU256" s="526"/>
      <c r="JV256" s="704"/>
      <c r="JW256" s="705"/>
      <c r="JX256" s="706"/>
      <c r="JY256" s="627"/>
      <c r="JZ256" s="628"/>
      <c r="KA256" s="629"/>
      <c r="KB256" s="643"/>
      <c r="KC256" s="644"/>
      <c r="KD256" s="644"/>
      <c r="KE256" s="644"/>
      <c r="KF256" s="644"/>
      <c r="KG256" s="644"/>
      <c r="KH256" s="645"/>
      <c r="KI256" s="557"/>
      <c r="KJ256" s="561"/>
      <c r="KK256" s="557"/>
      <c r="KL256" s="558"/>
      <c r="KM256" s="609"/>
      <c r="KN256" s="733"/>
      <c r="KO256" s="610"/>
      <c r="KP256" s="557"/>
      <c r="KQ256" s="558"/>
    </row>
    <row r="257" spans="1:303" x14ac:dyDescent="0.25">
      <c r="A257" s="728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403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90">
        <f t="shared" ref="JS257" si="4648">JR257/JM257</f>
        <v>0.46963562753036436</v>
      </c>
      <c r="JT257" s="48"/>
      <c r="JU257" s="300"/>
      <c r="JV257" s="528">
        <f t="shared" ref="JV257:JV263" si="4649">SUM(G257,I257,S257,U257,AE257,AG257,AQ257,AS257,BC257,BE257,BO257,BQ257,CA257,CC257)/SUM(E257,Q257,AC257,AO257,BA257,BM257,BY257)</f>
        <v>0.52545824847250511</v>
      </c>
      <c r="JW257" s="529">
        <f t="shared" ref="JW257:JW263" si="4650">SUM(CM257,CO257,CY257,DA257,DK257,DM257,DW257,DY257,EI257,EK257,EU257,EW257,FG257,FI257)/SUM(CK257,CW257,DI257,DU257,EG257,ES257,FE257)</f>
        <v>0.51157092295126605</v>
      </c>
      <c r="JX257" s="531">
        <f t="shared" ref="JX257:JX263" si="4651">SUM(FS257,FU257,GE257,GG257,GQ257,GS257,HC257,HE257,HO257,HQ257,IA257,IC257,IM257,IO257,)/SUM(FQ257,GC257,GO257,HA257,HM257,HY257,IK257)</f>
        <v>0.51265306122448984</v>
      </c>
      <c r="JY257" s="716">
        <f t="shared" ref="JY257" si="4652">SUM(I264,U264,AG264,AS264,BE264,BQ264,CC264)/SUM(G264,I264,S264,U264,AE264,AG264,AQ264,AS264,BC264,BE264,BO264,BQ264,CA264,CC264)</f>
        <v>0.10069605568445476</v>
      </c>
      <c r="JZ257" s="719">
        <f t="shared" ref="JZ257" si="4653">SUM(CO264,DA264,DM264,DY264,EK264,EW264,FI264)/SUM(CM264,CO264,CY264,DA264,DK264,DM264,DW264,DY264,EI264,EK264,EU264,EW264,FG264,FI264)</f>
        <v>7.2673119880863737E-2</v>
      </c>
      <c r="KA257" s="722">
        <f t="shared" ref="KA257" si="4654">SUM(,FU264,GG264,GS264,HE264,HQ264,IC264,IO264)/SUM(FU264,FS264,GG264,GE264,GS264,GQ264,HE264,HC264,HQ264,HO264,IC264,IA264,IO264,IM264)</f>
        <v>4.7529049419011621E-2</v>
      </c>
      <c r="KB257" s="646">
        <f t="shared" ref="KB257" si="4655">KB259/KB261</f>
        <v>3.200465522257783E-3</v>
      </c>
      <c r="KC257" s="647"/>
      <c r="KD257" s="647">
        <f t="shared" ref="KD257" si="4656">KD259/KD261</f>
        <v>3.8115981486523277E-3</v>
      </c>
      <c r="KE257" s="647"/>
      <c r="KF257" s="647">
        <f t="shared" ref="KF257" si="4657">KF259/KF261</f>
        <v>1.9047619047619048E-3</v>
      </c>
      <c r="KG257" s="650"/>
      <c r="KH257" s="652" t="s">
        <v>73</v>
      </c>
      <c r="KI257" s="560">
        <f t="shared" ref="KI257:KI263" si="4658">C257+AA257+AM257+AY257+BK257+BW257</f>
        <v>0</v>
      </c>
      <c r="KJ257" s="573">
        <f t="shared" ref="KJ257" si="4659">KI257/KB261</f>
        <v>0</v>
      </c>
      <c r="KK257" s="560">
        <f t="shared" ref="KK257:KK263" si="4660">CI257+CU257+DG257+EE257+EQ257+FC257+DS257</f>
        <v>0</v>
      </c>
      <c r="KL257" s="569">
        <f t="shared" ref="KL257" si="4661">KK257/KD261</f>
        <v>0</v>
      </c>
      <c r="KM257" s="562">
        <f t="shared" ref="KM257" si="4662">KB261+KD261</f>
        <v>7110</v>
      </c>
      <c r="KN257" s="322">
        <f t="shared" ref="KN257:KN264" si="4663">KI257+KK257</f>
        <v>0</v>
      </c>
      <c r="KO257" s="564">
        <f t="shared" ref="KO257:KO264" si="4664">KN257/KM257</f>
        <v>0</v>
      </c>
      <c r="KP257" s="560">
        <f t="shared" ref="KP257:KP263" si="4665">FO257+GA257+GM257+GY257+HK257+HW257+II257</f>
        <v>0</v>
      </c>
      <c r="KQ257" s="569">
        <f t="shared" ref="KQ257" si="4666">KP257/KF261</f>
        <v>0</v>
      </c>
    </row>
    <row r="258" spans="1:303" ht="19.5" thickBot="1" x14ac:dyDescent="0.3">
      <c r="A258" s="729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4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93">
        <f t="shared" si="3472"/>
        <v>0.50564334085778784</v>
      </c>
      <c r="JT258" s="15"/>
      <c r="JU258" s="301"/>
      <c r="JV258" s="530">
        <f t="shared" si="4649"/>
        <v>0.54616953102242938</v>
      </c>
      <c r="JW258" s="527">
        <f t="shared" si="4650"/>
        <v>0.53948801742919394</v>
      </c>
      <c r="JX258" s="532">
        <f t="shared" si="4651"/>
        <v>0.56559608056614041</v>
      </c>
      <c r="JY258" s="717"/>
      <c r="JZ258" s="720"/>
      <c r="KA258" s="723"/>
      <c r="KB258" s="648"/>
      <c r="KC258" s="649"/>
      <c r="KD258" s="649"/>
      <c r="KE258" s="649"/>
      <c r="KF258" s="649"/>
      <c r="KG258" s="651"/>
      <c r="KH258" s="653"/>
      <c r="KI258" s="76">
        <f t="shared" si="4658"/>
        <v>4</v>
      </c>
      <c r="KJ258" s="576">
        <f t="shared" ref="KJ258" si="4712">KI258/KB261</f>
        <v>1.1638056444573757E-3</v>
      </c>
      <c r="KK258" s="76">
        <f t="shared" si="4660"/>
        <v>1</v>
      </c>
      <c r="KL258" s="570">
        <f t="shared" ref="KL258" si="4713">KK258/KD261</f>
        <v>2.7225701061802342E-4</v>
      </c>
      <c r="KM258" s="580">
        <f t="shared" ref="KM258" si="4714">KB261+KD261</f>
        <v>7110</v>
      </c>
      <c r="KN258" s="84">
        <f t="shared" si="4663"/>
        <v>5</v>
      </c>
      <c r="KO258" s="570">
        <f t="shared" si="4664"/>
        <v>7.0323488045007034E-4</v>
      </c>
      <c r="KP258" s="76">
        <f t="shared" si="4665"/>
        <v>1</v>
      </c>
      <c r="KQ258" s="570">
        <f t="shared" ref="KQ258" si="4715">KP258/KF261</f>
        <v>2.7210884353741496E-4</v>
      </c>
    </row>
    <row r="259" spans="1:303" ht="19.5" thickTop="1" x14ac:dyDescent="0.25">
      <c r="A259" s="729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4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93">
        <f t="shared" si="3472"/>
        <v>0.48749999999999999</v>
      </c>
      <c r="JT259" s="15"/>
      <c r="JU259" s="301"/>
      <c r="JV259" s="530">
        <f t="shared" si="4649"/>
        <v>0.56452082726478303</v>
      </c>
      <c r="JW259" s="527">
        <f t="shared" si="4650"/>
        <v>0.54929193899782136</v>
      </c>
      <c r="JX259" s="532">
        <f t="shared" si="4651"/>
        <v>0.57053376906318087</v>
      </c>
      <c r="JY259" s="717"/>
      <c r="JZ259" s="720"/>
      <c r="KA259" s="723"/>
      <c r="KB259" s="654">
        <f t="shared" ref="KB259" si="4716">SUM(C264,O264,AA264,AM264,AY264,BK264,BW264)</f>
        <v>11</v>
      </c>
      <c r="KC259" s="655"/>
      <c r="KD259" s="655">
        <f t="shared" ref="KD259" si="4717">SUM(CI264,CU264,DG264,DS264,EE264,EQ264,FC264)</f>
        <v>14</v>
      </c>
      <c r="KE259" s="655"/>
      <c r="KF259" s="655">
        <f t="shared" ref="KF259" si="4718">SUM(FO264,GA264,GM264,GY264,HK264,HW264,II264)</f>
        <v>7</v>
      </c>
      <c r="KG259" s="658"/>
      <c r="KH259" s="641" t="s">
        <v>72</v>
      </c>
      <c r="KI259" s="76">
        <f t="shared" si="4658"/>
        <v>0</v>
      </c>
      <c r="KJ259" s="576">
        <f t="shared" ref="KJ259" si="4719">KI259/KB261</f>
        <v>0</v>
      </c>
      <c r="KK259" s="76">
        <f t="shared" si="4660"/>
        <v>0</v>
      </c>
      <c r="KL259" s="570">
        <f t="shared" ref="KL259" si="4720">KK259/KD261</f>
        <v>0</v>
      </c>
      <c r="KM259" s="580">
        <f t="shared" ref="KM259" si="4721">KB261+KD261</f>
        <v>7110</v>
      </c>
      <c r="KN259" s="84">
        <f t="shared" si="4663"/>
        <v>0</v>
      </c>
      <c r="KO259" s="570">
        <f t="shared" si="4664"/>
        <v>0</v>
      </c>
      <c r="KP259" s="76">
        <f t="shared" si="4665"/>
        <v>2</v>
      </c>
      <c r="KQ259" s="570">
        <f t="shared" ref="KQ259" si="4722">KP259/KF261</f>
        <v>5.4421768707482992E-4</v>
      </c>
    </row>
    <row r="260" spans="1:303" ht="19.5" thickBot="1" x14ac:dyDescent="0.3">
      <c r="A260" s="729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4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93">
        <f t="shared" si="3472"/>
        <v>0.55847255369928406</v>
      </c>
      <c r="JT260" s="18"/>
      <c r="JU260" s="21"/>
      <c r="JV260" s="530">
        <f t="shared" si="4649"/>
        <v>0.52024468394989809</v>
      </c>
      <c r="JW260" s="527">
        <f t="shared" si="4650"/>
        <v>0.50790621592148311</v>
      </c>
      <c r="JX260" s="532">
        <f t="shared" si="4651"/>
        <v>0.54684095860566451</v>
      </c>
      <c r="JY260" s="717"/>
      <c r="JZ260" s="720"/>
      <c r="KA260" s="723"/>
      <c r="KB260" s="656"/>
      <c r="KC260" s="657"/>
      <c r="KD260" s="657"/>
      <c r="KE260" s="657"/>
      <c r="KF260" s="657"/>
      <c r="KG260" s="659"/>
      <c r="KH260" s="653"/>
      <c r="KI260" s="76">
        <f t="shared" si="4658"/>
        <v>0</v>
      </c>
      <c r="KJ260" s="576">
        <f t="shared" ref="KJ260" si="4723">KI260/KB261</f>
        <v>0</v>
      </c>
      <c r="KK260" s="76">
        <f t="shared" si="4660"/>
        <v>4</v>
      </c>
      <c r="KL260" s="570">
        <f t="shared" ref="KL260" si="4724">KK260/KD261</f>
        <v>1.0890280424720937E-3</v>
      </c>
      <c r="KM260" s="580">
        <f t="shared" ref="KM260" si="4725">KB261+KD261</f>
        <v>7110</v>
      </c>
      <c r="KN260" s="84">
        <f t="shared" si="4663"/>
        <v>4</v>
      </c>
      <c r="KO260" s="570">
        <f t="shared" si="4664"/>
        <v>5.6258790436005627E-4</v>
      </c>
      <c r="KP260" s="76">
        <f t="shared" si="4665"/>
        <v>0</v>
      </c>
      <c r="KQ260" s="570">
        <f t="shared" ref="KQ260" si="4726">KP260/KF261</f>
        <v>0</v>
      </c>
    </row>
    <row r="261" spans="1:303" ht="19.5" thickTop="1" x14ac:dyDescent="0.25">
      <c r="A261" s="729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4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93">
        <f t="shared" si="3472"/>
        <v>0.41111111111111109</v>
      </c>
      <c r="JT261" s="23"/>
      <c r="JU261" s="525"/>
      <c r="JV261" s="530">
        <f t="shared" si="4649"/>
        <v>0.53644314868804666</v>
      </c>
      <c r="JW261" s="527">
        <f t="shared" si="4650"/>
        <v>0.49604365620736701</v>
      </c>
      <c r="JX261" s="532">
        <f t="shared" si="4651"/>
        <v>0.57325708061002179</v>
      </c>
      <c r="JY261" s="717"/>
      <c r="JZ261" s="720"/>
      <c r="KA261" s="723"/>
      <c r="KB261" s="654">
        <f t="shared" ref="KB261" si="4727">SUM(E254,Q254,AC254,AO254,BA254,BM254,BY254)</f>
        <v>3437</v>
      </c>
      <c r="KC261" s="655"/>
      <c r="KD261" s="655">
        <f t="shared" ref="KD261" si="4728">SUM(CK254,CW254,DI254,DU254,EG254,ES254,FE254)</f>
        <v>3673</v>
      </c>
      <c r="KE261" s="655"/>
      <c r="KF261" s="655">
        <f t="shared" ref="KF261" si="4729">SUM(FQ254,GC254,GO254,HA254,HM254,HY254,IK254)</f>
        <v>3675</v>
      </c>
      <c r="KG261" s="658"/>
      <c r="KH261" s="641" t="s">
        <v>70</v>
      </c>
      <c r="KI261" s="76">
        <f t="shared" si="4658"/>
        <v>2</v>
      </c>
      <c r="KJ261" s="576">
        <f t="shared" ref="KJ261" si="4730">KI261/KB261</f>
        <v>5.8190282222868783E-4</v>
      </c>
      <c r="KK261" s="76">
        <f t="shared" si="4660"/>
        <v>3</v>
      </c>
      <c r="KL261" s="570">
        <f t="shared" ref="KL261" si="4731">KK261/KD261</f>
        <v>8.1677103185407026E-4</v>
      </c>
      <c r="KM261" s="580">
        <f t="shared" ref="KM261" si="4732">KB261+KD261</f>
        <v>7110</v>
      </c>
      <c r="KN261" s="84">
        <f t="shared" si="4663"/>
        <v>5</v>
      </c>
      <c r="KO261" s="570">
        <f t="shared" si="4664"/>
        <v>7.0323488045007034E-4</v>
      </c>
      <c r="KP261" s="76">
        <f t="shared" si="4665"/>
        <v>0</v>
      </c>
      <c r="KQ261" s="570">
        <f t="shared" ref="KQ261" si="4733">KP261/KF261</f>
        <v>0</v>
      </c>
    </row>
    <row r="262" spans="1:303" ht="19.5" thickBot="1" x14ac:dyDescent="0.3">
      <c r="A262" s="729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4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93">
        <f t="shared" ref="JS262:JS325" si="4734">JR262/JM262</f>
        <v>0.50623441396508728</v>
      </c>
      <c r="JT262" s="23"/>
      <c r="JU262" s="525"/>
      <c r="JV262" s="530">
        <f t="shared" si="4649"/>
        <v>0.54579929988331388</v>
      </c>
      <c r="JW262" s="527">
        <f t="shared" si="4650"/>
        <v>0.54217854217854222</v>
      </c>
      <c r="JX262" s="532">
        <f t="shared" si="4651"/>
        <v>0.55734132388994828</v>
      </c>
      <c r="JY262" s="717"/>
      <c r="JZ262" s="720"/>
      <c r="KA262" s="723"/>
      <c r="KB262" s="656"/>
      <c r="KC262" s="657"/>
      <c r="KD262" s="657"/>
      <c r="KE262" s="657"/>
      <c r="KF262" s="657"/>
      <c r="KG262" s="659"/>
      <c r="KH262" s="653"/>
      <c r="KI262" s="76">
        <f t="shared" si="4658"/>
        <v>2</v>
      </c>
      <c r="KJ262" s="576">
        <f t="shared" ref="KJ262" si="4735">KI262/KB261</f>
        <v>5.8190282222868783E-4</v>
      </c>
      <c r="KK262" s="76">
        <f t="shared" si="4660"/>
        <v>2</v>
      </c>
      <c r="KL262" s="570">
        <f t="shared" ref="KL262" si="4736">KK262/KD261</f>
        <v>5.4451402123604684E-4</v>
      </c>
      <c r="KM262" s="580">
        <f t="shared" ref="KM262" si="4737">KB261+KD261</f>
        <v>7110</v>
      </c>
      <c r="KN262" s="84">
        <f t="shared" si="4663"/>
        <v>4</v>
      </c>
      <c r="KO262" s="570">
        <f t="shared" si="4664"/>
        <v>5.6258790436005627E-4</v>
      </c>
      <c r="KP262" s="76">
        <f t="shared" si="4665"/>
        <v>1</v>
      </c>
      <c r="KQ262" s="570">
        <f t="shared" ref="KQ262" si="4738">KP262/KF261</f>
        <v>2.7210884353741496E-4</v>
      </c>
    </row>
    <row r="263" spans="1:303" ht="20.25" thickTop="1" thickBot="1" x14ac:dyDescent="0.3">
      <c r="A263" s="729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4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93">
        <f t="shared" si="4734"/>
        <v>0.4681818181818182</v>
      </c>
      <c r="JT263" s="23"/>
      <c r="JU263" s="525"/>
      <c r="JV263" s="530">
        <f t="shared" si="4649"/>
        <v>0.52948044366608293</v>
      </c>
      <c r="JW263" s="527">
        <f t="shared" si="4650"/>
        <v>0.51544137742552609</v>
      </c>
      <c r="JX263" s="532">
        <f t="shared" si="4651"/>
        <v>0.56434023991275895</v>
      </c>
      <c r="JY263" s="717"/>
      <c r="JZ263" s="720"/>
      <c r="KA263" s="723"/>
      <c r="KB263" s="654">
        <f t="shared" ref="KB263" si="4739">KB254+KB259</f>
        <v>290</v>
      </c>
      <c r="KC263" s="661">
        <f t="shared" ref="KC263" si="4740">KB263/$KB$10</f>
        <v>7.8061911170928672E-2</v>
      </c>
      <c r="KD263" s="655">
        <f t="shared" ref="KD263" si="4741">KD254+KD259</f>
        <v>219</v>
      </c>
      <c r="KE263" s="661">
        <f t="shared" ref="KE263" si="4742">KD263/$KD$10</f>
        <v>5.6472408457968026E-2</v>
      </c>
      <c r="KF263" s="655">
        <f t="shared" ref="KF263" si="4743">KF254+KF259</f>
        <v>270</v>
      </c>
      <c r="KG263" s="639">
        <f t="shared" ref="KG263" si="4744">KF263/$KF$10</f>
        <v>6.8562722194007109E-2</v>
      </c>
      <c r="KH263" s="641" t="s">
        <v>181</v>
      </c>
      <c r="KI263" s="320">
        <f t="shared" si="4658"/>
        <v>2</v>
      </c>
      <c r="KJ263" s="577">
        <f t="shared" ref="KJ263" si="4745">KI263/KB261</f>
        <v>5.8190282222868783E-4</v>
      </c>
      <c r="KK263" s="320">
        <f t="shared" si="4660"/>
        <v>4</v>
      </c>
      <c r="KL263" s="565">
        <f t="shared" ref="KL263" si="4746">KK263/KD261</f>
        <v>1.0890280424720937E-3</v>
      </c>
      <c r="KM263" s="580">
        <f t="shared" ref="KM263" si="4747">KB261+KD261</f>
        <v>7110</v>
      </c>
      <c r="KN263" s="84">
        <f t="shared" si="4663"/>
        <v>6</v>
      </c>
      <c r="KO263" s="570">
        <f t="shared" si="4664"/>
        <v>8.438818565400844E-4</v>
      </c>
      <c r="KP263" s="320">
        <f t="shared" si="4665"/>
        <v>3</v>
      </c>
      <c r="KQ263" s="565">
        <f t="shared" ref="KQ263" si="4748">KP263/KF261</f>
        <v>8.1632653061224493E-4</v>
      </c>
    </row>
    <row r="264" spans="1:303" ht="19.5" thickBot="1" x14ac:dyDescent="0.3">
      <c r="A264" s="729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9">
        <f t="shared" si="4642"/>
        <v>0</v>
      </c>
      <c r="JI264" s="409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4">
        <f t="shared" si="3718"/>
        <v>94.759631944102736</v>
      </c>
      <c r="JR264" s="54">
        <f t="shared" ref="JR264" si="4752">SUM(JR257:JR263)</f>
        <v>1442</v>
      </c>
      <c r="JS264" s="394">
        <f t="shared" si="4734"/>
        <v>0.48765640852215081</v>
      </c>
      <c r="JT264" s="63" t="e">
        <f t="shared" ref="JT264:JU264" si="4753">JT262/JT261*100-100</f>
        <v>#DIV/0!</v>
      </c>
      <c r="JU264" s="334" t="e">
        <f t="shared" si="4753"/>
        <v>#DIV/0!</v>
      </c>
      <c r="JV264" s="536">
        <f t="shared" ref="JV264" si="4754">SUM(G264,I264,S264,U264,AE264,AG264,AQ264,AS264,BC264,BE264,BO264,BQ264,CA264,CC264)/7/SUM(E263,Q263,AC263,AO263,BA263,BM263,BY263)</f>
        <v>0.53915436577433073</v>
      </c>
      <c r="JW264" s="537">
        <f t="shared" ref="JW264" si="4755">SUM(CM264,CO264,CY264,DA264,DK264,DM264,DW264,DY264,EI264,EK264,EU264,EW264,FG264,FI264)/7/SUM(CK263,CW263,DI263,DU263,EG263,ES263,FE263)</f>
        <v>0.52434310701596853</v>
      </c>
      <c r="JX264" s="538">
        <f t="shared" ref="JX264" si="4756">SUM(FS264,FU264,GE264,GG264,GQ264,GS264,HC264,HE264,HO264,HQ264,IA264,IC264,IM264,IO264,)/7/SUM(FQ263,GC263,GO263,HA263,HM263,HY263,IK263)</f>
        <v>0.5563950771148154</v>
      </c>
      <c r="JY264" s="718"/>
      <c r="JZ264" s="721"/>
      <c r="KA264" s="724"/>
      <c r="KB264" s="660"/>
      <c r="KC264" s="662"/>
      <c r="KD264" s="663"/>
      <c r="KE264" s="662"/>
      <c r="KF264" s="663"/>
      <c r="KG264" s="640"/>
      <c r="KH264" s="642"/>
      <c r="KI264" s="559">
        <f t="shared" ref="KI264" si="4757">SUM(KI257:KI263)</f>
        <v>10</v>
      </c>
      <c r="KJ264" s="578">
        <f t="shared" ref="KJ264" si="4758">KI264/KB261</f>
        <v>2.9095141111434388E-3</v>
      </c>
      <c r="KK264" s="559">
        <f t="shared" ref="KK264" si="4759">SUM(KK257:KK263)</f>
        <v>14</v>
      </c>
      <c r="KL264" s="572">
        <f t="shared" ref="KL264" si="4760">KK264/KD261</f>
        <v>3.8115981486523277E-3</v>
      </c>
      <c r="KM264" s="584">
        <f t="shared" ref="KM264" si="4761">KB261+KD261</f>
        <v>7110</v>
      </c>
      <c r="KN264" s="567">
        <f t="shared" si="4663"/>
        <v>24</v>
      </c>
      <c r="KO264" s="585">
        <f t="shared" si="4664"/>
        <v>3.3755274261603376E-3</v>
      </c>
      <c r="KP264" s="559">
        <f t="shared" ref="KP264" si="4762">SUM(KP257:KP263)</f>
        <v>7</v>
      </c>
      <c r="KQ264" s="572">
        <f t="shared" ref="KQ264" si="4763">KP264/KF261</f>
        <v>1.9047619047619048E-3</v>
      </c>
    </row>
    <row r="265" spans="1:303" ht="21.7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13">
        <f t="shared" ref="JH265" si="4765">JH264/JJ254</f>
        <v>0</v>
      </c>
      <c r="JI265" s="3"/>
      <c r="JJ265" s="4"/>
      <c r="JK265" s="4"/>
      <c r="JL265" s="405"/>
      <c r="JM265" s="4"/>
      <c r="JN265" s="4"/>
      <c r="JO265" s="4"/>
      <c r="JP265" s="406"/>
      <c r="JQ265" s="4"/>
      <c r="JR265" s="4"/>
      <c r="JS265" s="407"/>
      <c r="JT265" s="4"/>
      <c r="JU265" s="526"/>
      <c r="JV265" s="704"/>
      <c r="JW265" s="705"/>
      <c r="JX265" s="706"/>
      <c r="JY265" s="627"/>
      <c r="JZ265" s="628"/>
      <c r="KA265" s="629"/>
      <c r="KB265" s="643"/>
      <c r="KC265" s="644"/>
      <c r="KD265" s="644"/>
      <c r="KE265" s="644"/>
      <c r="KF265" s="644"/>
      <c r="KG265" s="644"/>
      <c r="KH265" s="645"/>
      <c r="KI265" s="557"/>
      <c r="KJ265" s="561"/>
      <c r="KK265" s="557"/>
      <c r="KL265" s="558"/>
      <c r="KM265" s="609"/>
      <c r="KN265" s="733"/>
      <c r="KO265" s="610"/>
      <c r="KP265" s="557"/>
      <c r="KQ265" s="558"/>
    </row>
    <row r="266" spans="1:303" x14ac:dyDescent="0.25">
      <c r="A266" s="728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403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90">
        <f t="shared" ref="JS266" si="4816">JR266/JM266</f>
        <v>0.45594713656387664</v>
      </c>
      <c r="JT266" s="48"/>
      <c r="JU266" s="300"/>
      <c r="JV266" s="528">
        <f t="shared" ref="JV266:JV272" si="4817">SUM(G266,I266,S266,U266,AE266,AG266,AQ266,AS266,BC266,BE266,BO266,BQ266,CA266,CC266)/SUM(E266,Q266,AC266,AO266,BA266,BM266,BY266)</f>
        <v>0.54545454545454541</v>
      </c>
      <c r="JW266" s="529">
        <f t="shared" ref="JW266:JW272" si="4818">SUM(CM266,CO266,CY266,DA266,DK266,DM266,DW266,DY266,EI266,EK266,EU266,EW266,FG266,FI266)/SUM(CK266,CW266,DI266,DU266,EG266,ES266,FE266)</f>
        <v>0.50191466083150982</v>
      </c>
      <c r="JX266" s="531">
        <f t="shared" ref="JX266:JX272" si="4819">SUM(FS266,FU266,GE266,GG266,GQ266,GS266,HC266,HE266,HO266,HQ266,IA266,IC266,IM266,IO266,)/SUM(FQ266,GC266,GO266,HA266,HM266,HY266,IK266)</f>
        <v>0.55234460196292257</v>
      </c>
      <c r="JY266" s="716">
        <f t="shared" ref="JY266" si="4820">SUM(I273,U273,AG273,AS273,BE273,BQ273,CC273)/SUM(G273,I273,S273,U273,AE273,AG273,AQ273,AS273,BC273,BE273,BO273,BQ273,CA273,CC273)</f>
        <v>9.7555205047318613E-2</v>
      </c>
      <c r="JZ266" s="719">
        <f t="shared" ref="JZ266" si="4821">SUM(CO273,DA273,DM273,DY273,EK273,EW273,FI273)/SUM(CM273,CO273,CY273,DA273,DK273,DM273,DW273,DY273,EI273,EK273,EU273,EW273,FG273,FI273)</f>
        <v>7.4909259402270445E-2</v>
      </c>
      <c r="KA266" s="722">
        <f t="shared" ref="KA266" si="4822">SUM(,FU273,GG273,GS273,HE273,HQ273,IC273,IO273)/SUM(FU273,FS273,GG273,GE273,GS273,GQ273,HE273,HC273,HQ273,HO273,IC273,IA273,IO273,IM273)</f>
        <v>4.6048404369243949E-2</v>
      </c>
      <c r="KB266" s="646">
        <f t="shared" ref="KB266" si="4823">KB268/KB270</f>
        <v>4.3782837127845885E-3</v>
      </c>
      <c r="KC266" s="647"/>
      <c r="KD266" s="647">
        <f t="shared" ref="KD266" si="4824">KD268/KD270</f>
        <v>3.5528833014484831E-3</v>
      </c>
      <c r="KE266" s="647"/>
      <c r="KF266" s="647">
        <f t="shared" ref="KF266" si="4825">KF268/KF270</f>
        <v>1.3631406761177754E-3</v>
      </c>
      <c r="KG266" s="650"/>
      <c r="KH266" s="652" t="s">
        <v>73</v>
      </c>
      <c r="KI266" s="560">
        <f t="shared" ref="KI266:KI272" si="4826">C266+AA266+AM266+AY266+BK266+BW266</f>
        <v>4</v>
      </c>
      <c r="KJ266" s="573">
        <f t="shared" ref="KJ266" si="4827">KI266/KB270</f>
        <v>1.1675423234092236E-3</v>
      </c>
      <c r="KK266" s="560">
        <f t="shared" ref="KK266:KK272" si="4828">CI266+CU266+DG266+EE266+EQ266+FC266+DS266</f>
        <v>3</v>
      </c>
      <c r="KL266" s="569">
        <f t="shared" ref="KL266" si="4829">KK266/KD270</f>
        <v>8.1989614648811154E-4</v>
      </c>
      <c r="KM266" s="562">
        <f t="shared" ref="KM266" si="4830">KB270+KD270</f>
        <v>7085</v>
      </c>
      <c r="KN266" s="322">
        <f t="shared" ref="KN266:KN273" si="4831">KI266+KK266</f>
        <v>7</v>
      </c>
      <c r="KO266" s="564">
        <f t="shared" ref="KO266:KO273" si="4832">KN266/KM266</f>
        <v>9.8800282286520824E-4</v>
      </c>
      <c r="KP266" s="560">
        <f t="shared" ref="KP266:KP272" si="4833">FO266+GA266+GM266+GY266+HK266+HW266+II266</f>
        <v>0</v>
      </c>
      <c r="KQ266" s="569">
        <f t="shared" ref="KQ266" si="4834">KP266/KF270</f>
        <v>0</v>
      </c>
    </row>
    <row r="267" spans="1:303" ht="19.5" thickBot="1" x14ac:dyDescent="0.3">
      <c r="A267" s="729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4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93">
        <f t="shared" si="4734"/>
        <v>0.52291105121293802</v>
      </c>
      <c r="JT267" s="15"/>
      <c r="JU267" s="301"/>
      <c r="JV267" s="530">
        <f t="shared" si="4817"/>
        <v>0.52442234571512136</v>
      </c>
      <c r="JW267" s="527">
        <f t="shared" si="4818"/>
        <v>0.5247606019151847</v>
      </c>
      <c r="JX267" s="532">
        <f t="shared" si="4819"/>
        <v>0.54637206764866342</v>
      </c>
      <c r="JY267" s="717"/>
      <c r="JZ267" s="720"/>
      <c r="KA267" s="723"/>
      <c r="KB267" s="648"/>
      <c r="KC267" s="649"/>
      <c r="KD267" s="649"/>
      <c r="KE267" s="649"/>
      <c r="KF267" s="649"/>
      <c r="KG267" s="651"/>
      <c r="KH267" s="653"/>
      <c r="KI267" s="76">
        <f t="shared" si="4826"/>
        <v>2</v>
      </c>
      <c r="KJ267" s="576">
        <f t="shared" ref="KJ267" si="4880">KI267/KB270</f>
        <v>5.837711617046118E-4</v>
      </c>
      <c r="KK267" s="76">
        <f t="shared" si="4828"/>
        <v>1</v>
      </c>
      <c r="KL267" s="570">
        <f t="shared" ref="KL267" si="4881">KK267/KD270</f>
        <v>2.7329871549603714E-4</v>
      </c>
      <c r="KM267" s="580">
        <f t="shared" ref="KM267" si="4882">KB270+KD270</f>
        <v>7085</v>
      </c>
      <c r="KN267" s="84">
        <f t="shared" si="4831"/>
        <v>3</v>
      </c>
      <c r="KO267" s="570">
        <f t="shared" si="4832"/>
        <v>4.2342978122794639E-4</v>
      </c>
      <c r="KP267" s="76">
        <f t="shared" si="4833"/>
        <v>2</v>
      </c>
      <c r="KQ267" s="570">
        <f t="shared" ref="KQ267" si="4883">KP267/KF270</f>
        <v>5.4525627044711017E-4</v>
      </c>
    </row>
    <row r="268" spans="1:303" ht="19.5" thickTop="1" x14ac:dyDescent="0.25">
      <c r="A268" s="729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4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93">
        <f t="shared" si="4734"/>
        <v>0.51231527093596063</v>
      </c>
      <c r="JT268" s="15"/>
      <c r="JU268" s="301"/>
      <c r="JV268" s="530">
        <f t="shared" si="4817"/>
        <v>0.52808660035108246</v>
      </c>
      <c r="JW268" s="527">
        <f t="shared" si="4818"/>
        <v>0.47343921139101863</v>
      </c>
      <c r="JX268" s="532">
        <f t="shared" si="4819"/>
        <v>0.54418985270049103</v>
      </c>
      <c r="JY268" s="717"/>
      <c r="JZ268" s="720"/>
      <c r="KA268" s="723"/>
      <c r="KB268" s="654">
        <f t="shared" ref="KB268" si="4884">SUM(C273,O273,AA273,AM273,AY273,BK273,BW273)</f>
        <v>15</v>
      </c>
      <c r="KC268" s="655"/>
      <c r="KD268" s="655">
        <f t="shared" ref="KD268" si="4885">SUM(CI273,CU273,DG273,DS273,EE273,EQ273,FC273)</f>
        <v>13</v>
      </c>
      <c r="KE268" s="655"/>
      <c r="KF268" s="655">
        <f t="shared" ref="KF268" si="4886">SUM(FO273,GA273,GM273,GY273,HK273,HW273,II273)</f>
        <v>5</v>
      </c>
      <c r="KG268" s="658"/>
      <c r="KH268" s="641" t="s">
        <v>72</v>
      </c>
      <c r="KI268" s="76">
        <f t="shared" si="4826"/>
        <v>1</v>
      </c>
      <c r="KJ268" s="576">
        <f t="shared" ref="KJ268" si="4887">KI268/KB270</f>
        <v>2.918855808523059E-4</v>
      </c>
      <c r="KK268" s="76">
        <f t="shared" si="4828"/>
        <v>3</v>
      </c>
      <c r="KL268" s="570">
        <f t="shared" ref="KL268" si="4888">KK268/KD270</f>
        <v>8.1989614648811154E-4</v>
      </c>
      <c r="KM268" s="580">
        <f t="shared" ref="KM268" si="4889">KB270+KD270</f>
        <v>7085</v>
      </c>
      <c r="KN268" s="84">
        <f t="shared" si="4831"/>
        <v>4</v>
      </c>
      <c r="KO268" s="570">
        <f t="shared" si="4832"/>
        <v>5.6457304163726185E-4</v>
      </c>
      <c r="KP268" s="76">
        <f t="shared" si="4833"/>
        <v>0</v>
      </c>
      <c r="KQ268" s="570">
        <f t="shared" ref="KQ268" si="4890">KP268/KF270</f>
        <v>0</v>
      </c>
    </row>
    <row r="269" spans="1:303" ht="19.5" thickBot="1" x14ac:dyDescent="0.3">
      <c r="A269" s="729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4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93">
        <f t="shared" si="4734"/>
        <v>0.49357326478149099</v>
      </c>
      <c r="JT269" s="18"/>
      <c r="JU269" s="21"/>
      <c r="JV269" s="530">
        <f t="shared" si="4817"/>
        <v>0.55064402810304447</v>
      </c>
      <c r="JW269" s="527">
        <f t="shared" si="4818"/>
        <v>0.51985757326759796</v>
      </c>
      <c r="JX269" s="532">
        <f t="shared" si="4819"/>
        <v>0.51814461118690314</v>
      </c>
      <c r="JY269" s="717"/>
      <c r="JZ269" s="720"/>
      <c r="KA269" s="723"/>
      <c r="KB269" s="656"/>
      <c r="KC269" s="657"/>
      <c r="KD269" s="657"/>
      <c r="KE269" s="657"/>
      <c r="KF269" s="657"/>
      <c r="KG269" s="659"/>
      <c r="KH269" s="653"/>
      <c r="KI269" s="76">
        <f t="shared" si="4826"/>
        <v>1</v>
      </c>
      <c r="KJ269" s="576">
        <f t="shared" ref="KJ269" si="4891">KI269/KB270</f>
        <v>2.918855808523059E-4</v>
      </c>
      <c r="KK269" s="76">
        <f t="shared" si="4828"/>
        <v>1</v>
      </c>
      <c r="KL269" s="570">
        <f t="shared" ref="KL269" si="4892">KK269/KD270</f>
        <v>2.7329871549603714E-4</v>
      </c>
      <c r="KM269" s="580">
        <f t="shared" ref="KM269" si="4893">KB270+KD270</f>
        <v>7085</v>
      </c>
      <c r="KN269" s="84">
        <f t="shared" si="4831"/>
        <v>2</v>
      </c>
      <c r="KO269" s="570">
        <f t="shared" si="4832"/>
        <v>2.8228652081863093E-4</v>
      </c>
      <c r="KP269" s="76">
        <f t="shared" si="4833"/>
        <v>1</v>
      </c>
      <c r="KQ269" s="570">
        <f t="shared" ref="KQ269" si="4894">KP269/KF270</f>
        <v>2.7262813522355508E-4</v>
      </c>
    </row>
    <row r="270" spans="1:303" ht="19.5" thickTop="1" x14ac:dyDescent="0.25">
      <c r="A270" s="729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4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93">
        <f t="shared" si="4734"/>
        <v>0.48039215686274511</v>
      </c>
      <c r="JT270" s="23"/>
      <c r="JU270" s="525"/>
      <c r="JV270" s="530">
        <f t="shared" si="4817"/>
        <v>0.51069440375036623</v>
      </c>
      <c r="JW270" s="527">
        <f t="shared" si="4818"/>
        <v>0.51808219178082193</v>
      </c>
      <c r="JX270" s="532">
        <f t="shared" si="4819"/>
        <v>0.56522925764192145</v>
      </c>
      <c r="JY270" s="717"/>
      <c r="JZ270" s="720"/>
      <c r="KA270" s="723"/>
      <c r="KB270" s="654">
        <f t="shared" ref="KB270" si="4896">SUM(E263,Q263,AC263,AO263,BA263,BM263,BY263)</f>
        <v>3426</v>
      </c>
      <c r="KC270" s="655"/>
      <c r="KD270" s="655">
        <f t="shared" ref="KD270" si="4897">SUM(CK263,CW263,DI263,DU263,EG263,ES263,FE263)</f>
        <v>3659</v>
      </c>
      <c r="KE270" s="655"/>
      <c r="KF270" s="655">
        <f t="shared" ref="KF270" si="4898">SUM(FQ263,GC263,GO263,HA263,HM263,HY263,IK263)</f>
        <v>3668</v>
      </c>
      <c r="KG270" s="658"/>
      <c r="KH270" s="641" t="s">
        <v>70</v>
      </c>
      <c r="KI270" s="76">
        <f t="shared" si="4826"/>
        <v>2</v>
      </c>
      <c r="KJ270" s="576">
        <f t="shared" ref="KJ270" si="4899">KI270/KB270</f>
        <v>5.837711617046118E-4</v>
      </c>
      <c r="KK270" s="76">
        <f t="shared" si="4828"/>
        <v>1</v>
      </c>
      <c r="KL270" s="570">
        <f t="shared" ref="KL270" si="4900">KK270/KD270</f>
        <v>2.7329871549603714E-4</v>
      </c>
      <c r="KM270" s="580">
        <f t="shared" ref="KM270" si="4901">KB270+KD270</f>
        <v>7085</v>
      </c>
      <c r="KN270" s="84">
        <f t="shared" si="4831"/>
        <v>3</v>
      </c>
      <c r="KO270" s="570">
        <f t="shared" si="4832"/>
        <v>4.2342978122794639E-4</v>
      </c>
      <c r="KP270" s="76">
        <f t="shared" si="4833"/>
        <v>1</v>
      </c>
      <c r="KQ270" s="570">
        <f t="shared" ref="KQ270" si="4902">KP270/KF270</f>
        <v>2.7262813522355508E-4</v>
      </c>
    </row>
    <row r="271" spans="1:303" ht="19.5" thickBot="1" x14ac:dyDescent="0.3">
      <c r="A271" s="729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4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93">
        <f t="shared" si="4734"/>
        <v>0.4960835509138381</v>
      </c>
      <c r="JT271" s="23"/>
      <c r="JU271" s="525"/>
      <c r="JV271" s="530">
        <f t="shared" si="4817"/>
        <v>0.52579132473622514</v>
      </c>
      <c r="JW271" s="527">
        <f t="shared" si="4818"/>
        <v>0.50726226363387228</v>
      </c>
      <c r="JX271" s="532">
        <f t="shared" si="4819"/>
        <v>0.53711790393013104</v>
      </c>
      <c r="JY271" s="717"/>
      <c r="JZ271" s="720"/>
      <c r="KA271" s="723"/>
      <c r="KB271" s="656"/>
      <c r="KC271" s="657"/>
      <c r="KD271" s="657"/>
      <c r="KE271" s="657"/>
      <c r="KF271" s="657"/>
      <c r="KG271" s="659"/>
      <c r="KH271" s="653"/>
      <c r="KI271" s="76">
        <f t="shared" si="4826"/>
        <v>1</v>
      </c>
      <c r="KJ271" s="576">
        <f t="shared" ref="KJ271" si="4903">KI271/KB270</f>
        <v>2.918855808523059E-4</v>
      </c>
      <c r="KK271" s="76">
        <f t="shared" si="4828"/>
        <v>1</v>
      </c>
      <c r="KL271" s="570">
        <f t="shared" ref="KL271" si="4904">KK271/KD270</f>
        <v>2.7329871549603714E-4</v>
      </c>
      <c r="KM271" s="580">
        <f t="shared" ref="KM271" si="4905">KB270+KD270</f>
        <v>7085</v>
      </c>
      <c r="KN271" s="84">
        <f t="shared" si="4831"/>
        <v>2</v>
      </c>
      <c r="KO271" s="570">
        <f t="shared" si="4832"/>
        <v>2.8228652081863093E-4</v>
      </c>
      <c r="KP271" s="76">
        <f t="shared" si="4833"/>
        <v>0</v>
      </c>
      <c r="KQ271" s="570">
        <f t="shared" ref="KQ271" si="4906">KP271/KF270</f>
        <v>0</v>
      </c>
    </row>
    <row r="272" spans="1:303" ht="20.25" thickTop="1" thickBot="1" x14ac:dyDescent="0.3">
      <c r="A272" s="729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4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93">
        <f t="shared" si="4734"/>
        <v>0.49886621315192742</v>
      </c>
      <c r="JT272" s="23"/>
      <c r="JU272" s="525"/>
      <c r="JV272" s="530">
        <f t="shared" si="4817"/>
        <v>0.52711814717091765</v>
      </c>
      <c r="JW272" s="527">
        <f t="shared" si="4818"/>
        <v>0.50109709270433356</v>
      </c>
      <c r="JX272" s="532">
        <f t="shared" si="4819"/>
        <v>0.55828555828555826</v>
      </c>
      <c r="JY272" s="717"/>
      <c r="JZ272" s="720"/>
      <c r="KA272" s="723"/>
      <c r="KB272" s="654">
        <f t="shared" ref="KB272" si="4907">KB263+KB268</f>
        <v>305</v>
      </c>
      <c r="KC272" s="661">
        <f t="shared" ref="KC272" si="4908">KB272/$KB$10</f>
        <v>8.2099596231493946E-2</v>
      </c>
      <c r="KD272" s="655">
        <f t="shared" ref="KD272" si="4909">KD263+KD268</f>
        <v>232</v>
      </c>
      <c r="KE272" s="661">
        <f t="shared" ref="KE272" si="4910">KD272/$KD$10</f>
        <v>5.9824651882413614E-2</v>
      </c>
      <c r="KF272" s="655">
        <f t="shared" ref="KF272" si="4911">KF263+KF268</f>
        <v>275</v>
      </c>
      <c r="KG272" s="639">
        <f t="shared" ref="KG272" si="4912">KF272/$KF$10</f>
        <v>6.9832402234636867E-2</v>
      </c>
      <c r="KH272" s="641" t="s">
        <v>181</v>
      </c>
      <c r="KI272" s="320">
        <f t="shared" si="4826"/>
        <v>1</v>
      </c>
      <c r="KJ272" s="577">
        <f t="shared" ref="KJ272" si="4913">KI272/KB270</f>
        <v>2.918855808523059E-4</v>
      </c>
      <c r="KK272" s="320">
        <f t="shared" si="4828"/>
        <v>3</v>
      </c>
      <c r="KL272" s="565">
        <f t="shared" ref="KL272" si="4914">KK272/KD270</f>
        <v>8.1989614648811154E-4</v>
      </c>
      <c r="KM272" s="580">
        <f t="shared" ref="KM272" si="4915">KB270+KD270</f>
        <v>7085</v>
      </c>
      <c r="KN272" s="84">
        <f t="shared" si="4831"/>
        <v>4</v>
      </c>
      <c r="KO272" s="570">
        <f t="shared" si="4832"/>
        <v>5.6457304163726185E-4</v>
      </c>
      <c r="KP272" s="320">
        <f t="shared" si="4833"/>
        <v>1</v>
      </c>
      <c r="KQ272" s="565">
        <f t="shared" ref="KQ272" si="4916">KP272/KF270</f>
        <v>2.7262813522355508E-4</v>
      </c>
    </row>
    <row r="273" spans="1:303" ht="19.5" thickBot="1" x14ac:dyDescent="0.3">
      <c r="A273" s="729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9">
        <f t="shared" si="4810"/>
        <v>2</v>
      </c>
      <c r="JI273" s="409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4">
        <f t="shared" si="4895"/>
        <v>94.222424058936312</v>
      </c>
      <c r="JR273" s="54">
        <f t="shared" ref="JR273" si="4920">SUM(JR266:JR272)</f>
        <v>1407</v>
      </c>
      <c r="JS273" s="394">
        <f t="shared" si="4734"/>
        <v>0.49333800841514724</v>
      </c>
      <c r="JT273" s="63" t="e">
        <f t="shared" ref="JT273:JU273" si="4921">JT271/JT270*100-100</f>
        <v>#DIV/0!</v>
      </c>
      <c r="JU273" s="334" t="e">
        <f t="shared" si="4921"/>
        <v>#DIV/0!</v>
      </c>
      <c r="JV273" s="536">
        <f t="shared" ref="JV273" si="4922">SUM(G273,I273,S273,U273,AE273,AG273,AQ273,AS273,BC273,BE273,BO273,BQ273,CA273,CC273)/7/SUM(E272,Q272,AC272,AO272,BA272,BM272,BY272)</f>
        <v>0.53105499015789248</v>
      </c>
      <c r="JW273" s="537">
        <f t="shared" ref="JW273" si="4923">SUM(CM273,CO273,CY273,DA273,DK273,DM273,DW273,DY273,EI273,EK273,EU273,EW273,FG273,FI273)/7/SUM(CK272,CW272,DI272,DU272,EG272,ES272,FE272)</f>
        <v>0.50736619387195359</v>
      </c>
      <c r="JX273" s="538">
        <f t="shared" ref="JX273" si="4924">SUM(FS273,FU273,GE273,GG273,GQ273,GS273,HC273,HE273,HO273,HQ273,IA273,IC273,IM273,IO273,)/7/SUM(FQ272,GC272,GO272,HA272,HM272,HY272,IK272)</f>
        <v>0.5462735462735463</v>
      </c>
      <c r="JY273" s="718"/>
      <c r="JZ273" s="721"/>
      <c r="KA273" s="724"/>
      <c r="KB273" s="660"/>
      <c r="KC273" s="662"/>
      <c r="KD273" s="663"/>
      <c r="KE273" s="662"/>
      <c r="KF273" s="663"/>
      <c r="KG273" s="640"/>
      <c r="KH273" s="642"/>
      <c r="KI273" s="559">
        <f t="shared" ref="KI273" si="4925">SUM(KI266:KI272)</f>
        <v>12</v>
      </c>
      <c r="KJ273" s="578">
        <f t="shared" ref="KJ273" si="4926">KI273/KB270</f>
        <v>3.5026269702276708E-3</v>
      </c>
      <c r="KK273" s="559">
        <f t="shared" ref="KK273" si="4927">SUM(KK266:KK272)</f>
        <v>13</v>
      </c>
      <c r="KL273" s="572">
        <f t="shared" ref="KL273" si="4928">KK273/KD270</f>
        <v>3.5528833014484831E-3</v>
      </c>
      <c r="KM273" s="584">
        <f t="shared" ref="KM273" si="4929">KB270+KD270</f>
        <v>7085</v>
      </c>
      <c r="KN273" s="567">
        <f t="shared" si="4831"/>
        <v>25</v>
      </c>
      <c r="KO273" s="585">
        <f t="shared" si="4832"/>
        <v>3.5285815102328866E-3</v>
      </c>
      <c r="KP273" s="559">
        <f t="shared" ref="KP273" si="4930">SUM(KP266:KP272)</f>
        <v>5</v>
      </c>
      <c r="KQ273" s="572">
        <f t="shared" ref="KQ273" si="4931">KP273/KF270</f>
        <v>1.3631406761177754E-3</v>
      </c>
    </row>
    <row r="274" spans="1:303" ht="21.7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13">
        <f t="shared" ref="JH274" si="4933">JH273/JJ263</f>
        <v>2.2197558268590455E-3</v>
      </c>
      <c r="JI274" s="3"/>
      <c r="JJ274" s="4"/>
      <c r="JK274" s="4"/>
      <c r="JL274" s="405"/>
      <c r="JM274" s="4"/>
      <c r="JN274" s="4"/>
      <c r="JO274" s="4"/>
      <c r="JP274" s="406"/>
      <c r="JQ274" s="4"/>
      <c r="JR274" s="4"/>
      <c r="JS274" s="407"/>
      <c r="JT274" s="4"/>
      <c r="JU274" s="526"/>
      <c r="JV274" s="704"/>
      <c r="JW274" s="705"/>
      <c r="JX274" s="706"/>
      <c r="JY274" s="627"/>
      <c r="JZ274" s="628"/>
      <c r="KA274" s="629"/>
      <c r="KB274" s="643"/>
      <c r="KC274" s="644"/>
      <c r="KD274" s="644"/>
      <c r="KE274" s="644"/>
      <c r="KF274" s="644"/>
      <c r="KG274" s="644"/>
      <c r="KH274" s="645"/>
      <c r="KI274" s="557"/>
      <c r="KJ274" s="561"/>
      <c r="KK274" s="557"/>
      <c r="KL274" s="558"/>
      <c r="KM274" s="609"/>
      <c r="KN274" s="733"/>
      <c r="KO274" s="610"/>
      <c r="KP274" s="557"/>
      <c r="KQ274" s="558"/>
    </row>
    <row r="275" spans="1:303" x14ac:dyDescent="0.25">
      <c r="A275" s="728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403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90">
        <f t="shared" ref="JS275" si="4984">JR275/JM275</f>
        <v>0.5</v>
      </c>
      <c r="JT275" s="48"/>
      <c r="JU275" s="300"/>
      <c r="JV275" s="528">
        <f t="shared" ref="JV275:JV281" si="4985">SUM(G275,I275,S275,U275,AE275,AG275,AQ275,AS275,BC275,BE275,BO275,BQ275,CA275,CC275)/SUM(E275,Q275,AC275,AO275,BA275,BM275,BY275)</f>
        <v>0.52523474178403751</v>
      </c>
      <c r="JW275" s="529">
        <f t="shared" ref="JW275:JW281" si="4986">SUM(CM275,CO275,CY275,DA275,DK275,DM275,DW275,DY275,EI275,EK275,EU275,EW275,FG275,FI275)/SUM(CK275,CW275,DI275,DU275,EG275,ES275,FE275)</f>
        <v>0.4993141289437586</v>
      </c>
      <c r="JX275" s="531">
        <f t="shared" ref="JX275:JX281" si="4987">SUM(FS275,FU275,GE275,GG275,GQ275,GS275,HC275,HE275,HO275,HQ275,IA275,IC275,IM275,IO275,)/SUM(FQ275,GC275,GO275,HA275,HM275,HY275,IK275)</f>
        <v>0.52801311833834386</v>
      </c>
      <c r="JY275" s="716">
        <f t="shared" ref="JY275" si="4988">SUM(I282,U282,AG282,AS282,BE282,BQ282,CC282)/SUM(G282,I282,S282,U282,AE282,AG282,AQ282,AS282,BC282,BE282,BO282,BQ282,CA282,CC282)</f>
        <v>9.2574419365390903E-2</v>
      </c>
      <c r="JZ275" s="719">
        <f t="shared" ref="JZ275" si="4989">SUM(CO282,DA282,DM282,DY282,EK282,EW282,FI282)/SUM(CM282,CO282,CY282,DA282,DK282,DM282,DW282,DY282,EI282,EK282,EU282,EW282,FG282,FI282)</f>
        <v>7.07281787493972E-2</v>
      </c>
      <c r="KA275" s="722">
        <f t="shared" ref="KA275" si="4990">SUM(,FU282,GG282,GS282,HE282,HQ282,IC282,IO282)/SUM(FU282,FS282,GG282,GE282,GS282,GQ282,HE282,HC282,HQ282,HO282,IC282,IA282,IO282,IM282)</f>
        <v>4.3039879608728369E-2</v>
      </c>
      <c r="KB275" s="646">
        <f t="shared" ref="KB275" si="4991">KB277/KB279</f>
        <v>2.6385224274406332E-3</v>
      </c>
      <c r="KC275" s="647"/>
      <c r="KD275" s="647">
        <f t="shared" ref="KD275" si="4992">KD277/KD279</f>
        <v>3.2912781130005485E-3</v>
      </c>
      <c r="KE275" s="647"/>
      <c r="KF275" s="647">
        <f t="shared" ref="KF275" si="4993">KF277/KF279</f>
        <v>2.4570024570024569E-3</v>
      </c>
      <c r="KG275" s="650"/>
      <c r="KH275" s="652" t="s">
        <v>73</v>
      </c>
      <c r="KI275" s="560">
        <f t="shared" ref="KI275:KI281" si="4994">C275+AA275+AM275+AY275+BK275+BW275</f>
        <v>3</v>
      </c>
      <c r="KJ275" s="573">
        <f t="shared" ref="KJ275" si="4995">KI275/KB279</f>
        <v>8.7950747581354446E-4</v>
      </c>
      <c r="KK275" s="560">
        <f t="shared" ref="KK275:KK281" si="4996">CI275+CU275+DG275+EE275+EQ275+FC275+DS275</f>
        <v>1</v>
      </c>
      <c r="KL275" s="569">
        <f t="shared" ref="KL275" si="4997">KK275/KD279</f>
        <v>2.7427317608337906E-4</v>
      </c>
      <c r="KM275" s="562">
        <f t="shared" ref="KM275" si="4998">KB279+KD279</f>
        <v>7057</v>
      </c>
      <c r="KN275" s="322">
        <f t="shared" ref="KN275:KN282" si="4999">KI275+KK275</f>
        <v>4</v>
      </c>
      <c r="KO275" s="564">
        <f t="shared" ref="KO275:KO282" si="5000">KN275/KM275</f>
        <v>5.6681309338245714E-4</v>
      </c>
      <c r="KP275" s="560">
        <f t="shared" ref="KP275:KP281" si="5001">FO275+GA275+GM275+GY275+HK275+HW275+II275</f>
        <v>4</v>
      </c>
      <c r="KQ275" s="569">
        <f t="shared" ref="KQ275" si="5002">KP275/KF279</f>
        <v>1.0920010920010921E-3</v>
      </c>
    </row>
    <row r="276" spans="1:303" ht="19.5" thickBot="1" x14ac:dyDescent="0.3">
      <c r="A276" s="729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4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93">
        <f t="shared" si="4734"/>
        <v>0.51269035532994922</v>
      </c>
      <c r="JT276" s="15"/>
      <c r="JU276" s="301"/>
      <c r="JV276" s="530">
        <f t="shared" si="4985"/>
        <v>0.51923641703377388</v>
      </c>
      <c r="JW276" s="527">
        <f t="shared" si="4986"/>
        <v>0.48984632272228318</v>
      </c>
      <c r="JX276" s="532">
        <f t="shared" si="4987"/>
        <v>0.51462148127903795</v>
      </c>
      <c r="JY276" s="717"/>
      <c r="JZ276" s="720"/>
      <c r="KA276" s="723"/>
      <c r="KB276" s="648"/>
      <c r="KC276" s="649"/>
      <c r="KD276" s="649"/>
      <c r="KE276" s="649"/>
      <c r="KF276" s="649"/>
      <c r="KG276" s="651"/>
      <c r="KH276" s="653"/>
      <c r="KI276" s="76">
        <f t="shared" si="4994"/>
        <v>3</v>
      </c>
      <c r="KJ276" s="576">
        <f t="shared" ref="KJ276" si="5048">KI276/KB279</f>
        <v>8.7950747581354446E-4</v>
      </c>
      <c r="KK276" s="76">
        <f t="shared" si="4996"/>
        <v>1</v>
      </c>
      <c r="KL276" s="570">
        <f t="shared" ref="KL276" si="5049">KK276/KD279</f>
        <v>2.7427317608337906E-4</v>
      </c>
      <c r="KM276" s="580">
        <f t="shared" ref="KM276" si="5050">KB279+KD279</f>
        <v>7057</v>
      </c>
      <c r="KN276" s="84">
        <f t="shared" si="4999"/>
        <v>4</v>
      </c>
      <c r="KO276" s="570">
        <f t="shared" si="5000"/>
        <v>5.6681309338245714E-4</v>
      </c>
      <c r="KP276" s="76">
        <f t="shared" si="5001"/>
        <v>0</v>
      </c>
      <c r="KQ276" s="570">
        <f t="shared" ref="KQ276" si="5051">KP276/KF279</f>
        <v>0</v>
      </c>
    </row>
    <row r="277" spans="1:303" ht="19.5" thickTop="1" x14ac:dyDescent="0.25">
      <c r="A277" s="729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4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93">
        <f t="shared" si="4734"/>
        <v>0.52066115702479343</v>
      </c>
      <c r="JT277" s="15"/>
      <c r="JU277" s="301"/>
      <c r="JV277" s="530">
        <f t="shared" si="4985"/>
        <v>0.49779735682819382</v>
      </c>
      <c r="JW277" s="527">
        <f t="shared" si="4986"/>
        <v>0.48777808294424607</v>
      </c>
      <c r="JX277" s="532">
        <f t="shared" si="4987"/>
        <v>0.52638774952146572</v>
      </c>
      <c r="JY277" s="717"/>
      <c r="JZ277" s="720"/>
      <c r="KA277" s="723"/>
      <c r="KB277" s="654">
        <f t="shared" ref="KB277" si="5052">SUM(C282,O282,AA282,AM282,AY282,BK282,BW282)</f>
        <v>9</v>
      </c>
      <c r="KC277" s="655"/>
      <c r="KD277" s="655">
        <f t="shared" ref="KD277" si="5053">SUM(CI282,CU282,DG282,DS282,EE282,EQ282,FC282)</f>
        <v>12</v>
      </c>
      <c r="KE277" s="655"/>
      <c r="KF277" s="655">
        <f t="shared" ref="KF277" si="5054">SUM(FO282,GA282,GM282,GY282,HK282,HW282,II282)</f>
        <v>9</v>
      </c>
      <c r="KG277" s="658"/>
      <c r="KH277" s="641" t="s">
        <v>72</v>
      </c>
      <c r="KI277" s="76">
        <f t="shared" si="4994"/>
        <v>0</v>
      </c>
      <c r="KJ277" s="576">
        <f t="shared" ref="KJ277" si="5055">KI277/KB279</f>
        <v>0</v>
      </c>
      <c r="KK277" s="76">
        <f t="shared" si="4996"/>
        <v>3</v>
      </c>
      <c r="KL277" s="570">
        <f t="shared" ref="KL277" si="5056">KK277/KD279</f>
        <v>8.2281952825013713E-4</v>
      </c>
      <c r="KM277" s="580">
        <f t="shared" ref="KM277" si="5057">KB279+KD279</f>
        <v>7057</v>
      </c>
      <c r="KN277" s="84">
        <f t="shared" si="4999"/>
        <v>3</v>
      </c>
      <c r="KO277" s="570">
        <f t="shared" si="5000"/>
        <v>4.2510982003684286E-4</v>
      </c>
      <c r="KP277" s="76">
        <f t="shared" si="5001"/>
        <v>2</v>
      </c>
      <c r="KQ277" s="570">
        <f t="shared" ref="KQ277" si="5058">KP277/KF279</f>
        <v>5.4600054600054604E-4</v>
      </c>
    </row>
    <row r="278" spans="1:303" ht="19.5" thickBot="1" x14ac:dyDescent="0.3">
      <c r="A278" s="729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4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93">
        <f t="shared" si="4734"/>
        <v>0.55737704918032782</v>
      </c>
      <c r="JT278" s="18"/>
      <c r="JU278" s="21"/>
      <c r="JV278" s="530">
        <f t="shared" si="4985"/>
        <v>0.50822561692126911</v>
      </c>
      <c r="JW278" s="527">
        <f t="shared" si="4986"/>
        <v>0.49065934065934064</v>
      </c>
      <c r="JX278" s="532">
        <f t="shared" si="4987"/>
        <v>0.5455291222313372</v>
      </c>
      <c r="JY278" s="717"/>
      <c r="JZ278" s="720"/>
      <c r="KA278" s="723"/>
      <c r="KB278" s="656"/>
      <c r="KC278" s="657"/>
      <c r="KD278" s="657"/>
      <c r="KE278" s="657"/>
      <c r="KF278" s="657"/>
      <c r="KG278" s="659"/>
      <c r="KH278" s="653"/>
      <c r="KI278" s="76">
        <f t="shared" si="4994"/>
        <v>1</v>
      </c>
      <c r="KJ278" s="576">
        <f t="shared" ref="KJ278" si="5059">KI278/KB279</f>
        <v>2.931691586045148E-4</v>
      </c>
      <c r="KK278" s="76">
        <f t="shared" si="4996"/>
        <v>1</v>
      </c>
      <c r="KL278" s="570">
        <f t="shared" ref="KL278" si="5060">KK278/KD279</f>
        <v>2.7427317608337906E-4</v>
      </c>
      <c r="KM278" s="580">
        <f t="shared" ref="KM278" si="5061">KB279+KD279</f>
        <v>7057</v>
      </c>
      <c r="KN278" s="84">
        <f t="shared" si="4999"/>
        <v>2</v>
      </c>
      <c r="KO278" s="570">
        <f t="shared" si="5000"/>
        <v>2.8340654669122857E-4</v>
      </c>
      <c r="KP278" s="76">
        <f t="shared" si="5001"/>
        <v>0</v>
      </c>
      <c r="KQ278" s="570">
        <f t="shared" ref="KQ278" si="5062">KP278/KF279</f>
        <v>0</v>
      </c>
    </row>
    <row r="279" spans="1:303" ht="19.5" thickTop="1" x14ac:dyDescent="0.25">
      <c r="A279" s="729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4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93">
        <f t="shared" si="4734"/>
        <v>0.56185567010309279</v>
      </c>
      <c r="JT279" s="23"/>
      <c r="JU279" s="525"/>
      <c r="JV279" s="530">
        <f t="shared" si="4985"/>
        <v>0.53701527614571087</v>
      </c>
      <c r="JW279" s="527">
        <f t="shared" si="4986"/>
        <v>0.50453670607643664</v>
      </c>
      <c r="JX279" s="532">
        <f t="shared" si="4987"/>
        <v>0.50437876299945261</v>
      </c>
      <c r="JY279" s="717"/>
      <c r="JZ279" s="720"/>
      <c r="KA279" s="723"/>
      <c r="KB279" s="654">
        <f t="shared" ref="KB279" si="5143">SUM(E272,Q272,AC272,AO272,BA272,BM272,BY272)</f>
        <v>3411</v>
      </c>
      <c r="KC279" s="655"/>
      <c r="KD279" s="655">
        <f t="shared" ref="KD279" si="5144">SUM(CK272,CW272,DI272,DU272,EG272,ES272,FE272)</f>
        <v>3646</v>
      </c>
      <c r="KE279" s="655"/>
      <c r="KF279" s="655">
        <f t="shared" ref="KF279" si="5145">SUM(FQ272,GC272,GO272,HA272,HM272,HY272,IK272)</f>
        <v>3663</v>
      </c>
      <c r="KG279" s="658"/>
      <c r="KH279" s="641" t="s">
        <v>70</v>
      </c>
      <c r="KI279" s="76">
        <f t="shared" si="4994"/>
        <v>0</v>
      </c>
      <c r="KJ279" s="576">
        <f t="shared" ref="KJ279" si="5146">KI279/KB279</f>
        <v>0</v>
      </c>
      <c r="KK279" s="76">
        <f t="shared" si="4996"/>
        <v>3</v>
      </c>
      <c r="KL279" s="570">
        <f t="shared" ref="KL279" si="5147">KK279/KD279</f>
        <v>8.2281952825013713E-4</v>
      </c>
      <c r="KM279" s="580">
        <f t="shared" ref="KM279" si="5148">KB279+KD279</f>
        <v>7057</v>
      </c>
      <c r="KN279" s="84">
        <f t="shared" si="4999"/>
        <v>3</v>
      </c>
      <c r="KO279" s="570">
        <f t="shared" si="5000"/>
        <v>4.2510982003684286E-4</v>
      </c>
      <c r="KP279" s="76">
        <f t="shared" si="5001"/>
        <v>3</v>
      </c>
      <c r="KQ279" s="570">
        <f t="shared" ref="KQ279" si="5149">KP279/KF279</f>
        <v>8.1900081900081905E-4</v>
      </c>
    </row>
    <row r="280" spans="1:303" ht="19.5" thickBot="1" x14ac:dyDescent="0.3">
      <c r="A280" s="729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4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93">
        <f t="shared" si="4734"/>
        <v>0.49714285714285716</v>
      </c>
      <c r="JT280" s="23"/>
      <c r="JU280" s="525"/>
      <c r="JV280" s="530">
        <f t="shared" si="4985"/>
        <v>0.50411280846063455</v>
      </c>
      <c r="JW280" s="527">
        <f t="shared" si="4986"/>
        <v>0.4858321870701513</v>
      </c>
      <c r="JX280" s="532">
        <f t="shared" si="4987"/>
        <v>0.51395730706075538</v>
      </c>
      <c r="JY280" s="717"/>
      <c r="JZ280" s="720"/>
      <c r="KA280" s="723"/>
      <c r="KB280" s="656"/>
      <c r="KC280" s="657"/>
      <c r="KD280" s="657"/>
      <c r="KE280" s="657"/>
      <c r="KF280" s="657"/>
      <c r="KG280" s="659"/>
      <c r="KH280" s="653"/>
      <c r="KI280" s="76">
        <f t="shared" si="4994"/>
        <v>0</v>
      </c>
      <c r="KJ280" s="576">
        <f t="shared" ref="KJ280" si="5150">KI280/KB279</f>
        <v>0</v>
      </c>
      <c r="KK280" s="76">
        <f t="shared" si="4996"/>
        <v>2</v>
      </c>
      <c r="KL280" s="570">
        <f t="shared" ref="KL280" si="5151">KK280/KD279</f>
        <v>5.4854635216675812E-4</v>
      </c>
      <c r="KM280" s="580">
        <f t="shared" ref="KM280" si="5152">KB279+KD279</f>
        <v>7057</v>
      </c>
      <c r="KN280" s="84">
        <f t="shared" si="4999"/>
        <v>2</v>
      </c>
      <c r="KO280" s="570">
        <f t="shared" si="5000"/>
        <v>2.8340654669122857E-4</v>
      </c>
      <c r="KP280" s="76">
        <f t="shared" si="5001"/>
        <v>0</v>
      </c>
      <c r="KQ280" s="570">
        <f t="shared" ref="KQ280" si="5153">KP280/KF279</f>
        <v>0</v>
      </c>
    </row>
    <row r="281" spans="1:303" ht="20.25" thickTop="1" thickBot="1" x14ac:dyDescent="0.3">
      <c r="A281" s="729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4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93">
        <f t="shared" si="4734"/>
        <v>0.60410557184750735</v>
      </c>
      <c r="JT281" s="23"/>
      <c r="JU281" s="525"/>
      <c r="JV281" s="530">
        <f t="shared" si="4985"/>
        <v>0.5</v>
      </c>
      <c r="JW281" s="527">
        <f t="shared" si="4986"/>
        <v>0.46064942212438087</v>
      </c>
      <c r="JX281" s="532">
        <f t="shared" si="4987"/>
        <v>0.50191570881226055</v>
      </c>
      <c r="JY281" s="717"/>
      <c r="JZ281" s="720"/>
      <c r="KA281" s="723"/>
      <c r="KB281" s="654">
        <f t="shared" ref="KB281" si="5154">KB272+KB277</f>
        <v>314</v>
      </c>
      <c r="KC281" s="661">
        <f t="shared" ref="KC281" si="5155">KB281/$KB$10</f>
        <v>8.4522207267833105E-2</v>
      </c>
      <c r="KD281" s="655">
        <f t="shared" ref="KD281" si="5156">KD272+KD277</f>
        <v>244</v>
      </c>
      <c r="KE281" s="661">
        <f t="shared" ref="KE281" si="5157">KD281/$KD$10</f>
        <v>6.2919030428055703E-2</v>
      </c>
      <c r="KF281" s="655">
        <f t="shared" ref="KF281" si="5158">KF272+KF277</f>
        <v>284</v>
      </c>
      <c r="KG281" s="639">
        <f t="shared" ref="KG281" si="5159">KF281/$KF$10</f>
        <v>7.2117826307770444E-2</v>
      </c>
      <c r="KH281" s="641" t="s">
        <v>181</v>
      </c>
      <c r="KI281" s="320">
        <f t="shared" si="4994"/>
        <v>2</v>
      </c>
      <c r="KJ281" s="577">
        <f t="shared" ref="KJ281" si="5160">KI281/KB279</f>
        <v>5.863383172090296E-4</v>
      </c>
      <c r="KK281" s="320">
        <f t="shared" si="4996"/>
        <v>1</v>
      </c>
      <c r="KL281" s="565">
        <f t="shared" ref="KL281" si="5161">KK281/KD279</f>
        <v>2.7427317608337906E-4</v>
      </c>
      <c r="KM281" s="580">
        <f t="shared" ref="KM281" si="5162">KB279+KD279</f>
        <v>7057</v>
      </c>
      <c r="KN281" s="84">
        <f t="shared" si="4999"/>
        <v>3</v>
      </c>
      <c r="KO281" s="570">
        <f t="shared" si="5000"/>
        <v>4.2510982003684286E-4</v>
      </c>
      <c r="KP281" s="320">
        <f t="shared" si="5001"/>
        <v>0</v>
      </c>
      <c r="KQ281" s="565">
        <f t="shared" ref="KQ281" si="5163">KP281/KF279</f>
        <v>0</v>
      </c>
    </row>
    <row r="282" spans="1:303" ht="19.5" thickBot="1" x14ac:dyDescent="0.3">
      <c r="A282" s="729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9">
        <f t="shared" si="4978"/>
        <v>1</v>
      </c>
      <c r="JI282" s="409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4">
        <f t="shared" si="4895"/>
        <v>94.96838777660696</v>
      </c>
      <c r="JR282" s="54">
        <f t="shared" ref="JR282" si="5167">SUM(JR275:JR281)</f>
        <v>1384</v>
      </c>
      <c r="JS282" s="394">
        <f t="shared" si="4734"/>
        <v>0.5356037151702786</v>
      </c>
      <c r="JT282" s="63" t="e">
        <f t="shared" ref="JT282:JU282" si="5168">JT280/JT279*100-100</f>
        <v>#DIV/0!</v>
      </c>
      <c r="JU282" s="334" t="e">
        <f t="shared" si="5168"/>
        <v>#DIV/0!</v>
      </c>
      <c r="JV282" s="536">
        <f t="shared" ref="JV282" si="5169">SUM(G282,I282,S282,U282,AE282,AG282,AQ282,AS282,BC282,BE282,BO282,BQ282,CA282,CC282)/7/SUM(E281,Q281,AC281,AO281,BA281,BM281,BY281)</f>
        <v>0.51347946586041826</v>
      </c>
      <c r="JW282" s="537">
        <f t="shared" ref="JW282" si="5170">SUM(CM282,CO282,CY282,DA282,DK282,DM282,DW282,DY282,EI282,EK282,EU282,EW282,FG282,FI282)/7/SUM(CK281,CW281,DI281,DU281,EG281,ES281,FE281)</f>
        <v>0.48911077914930418</v>
      </c>
      <c r="JX282" s="538">
        <f t="shared" ref="JX282" si="5171">SUM(FS282,FU282,GE282,GG282,GQ282,GS282,HC282,HE282,HO282,HQ282,IA282,IC282,IM282,IO282,)/7/SUM(FQ281,GC281,GO281,HA281,HM281,HY281,IK281)</f>
        <v>0.51958714520290883</v>
      </c>
      <c r="JY282" s="718"/>
      <c r="JZ282" s="721"/>
      <c r="KA282" s="724"/>
      <c r="KB282" s="660"/>
      <c r="KC282" s="662"/>
      <c r="KD282" s="663"/>
      <c r="KE282" s="662"/>
      <c r="KF282" s="663"/>
      <c r="KG282" s="640"/>
      <c r="KH282" s="642"/>
      <c r="KI282" s="559">
        <f t="shared" ref="KI282" si="5172">SUM(KI275:KI281)</f>
        <v>9</v>
      </c>
      <c r="KJ282" s="578">
        <f t="shared" ref="KJ282" si="5173">KI282/KB279</f>
        <v>2.6385224274406332E-3</v>
      </c>
      <c r="KK282" s="559">
        <f t="shared" ref="KK282" si="5174">SUM(KK275:KK281)</f>
        <v>12</v>
      </c>
      <c r="KL282" s="572">
        <f t="shared" ref="KL282" si="5175">KK282/KD279</f>
        <v>3.2912781130005485E-3</v>
      </c>
      <c r="KM282" s="584">
        <f t="shared" ref="KM282" si="5176">KB279+KD279</f>
        <v>7057</v>
      </c>
      <c r="KN282" s="567">
        <f t="shared" si="4999"/>
        <v>21</v>
      </c>
      <c r="KO282" s="585">
        <f t="shared" si="5000"/>
        <v>2.9757687402578998E-3</v>
      </c>
      <c r="KP282" s="559">
        <f t="shared" ref="KP282" si="5177">SUM(KP275:KP281)</f>
        <v>9</v>
      </c>
      <c r="KQ282" s="572">
        <f t="shared" ref="KQ282" si="5178">KP282/KF279</f>
        <v>2.4570024570024569E-3</v>
      </c>
    </row>
    <row r="283" spans="1:303" ht="21.7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13">
        <f t="shared" ref="JH283" si="5180">JH282/JJ272</f>
        <v>1.2195121951219512E-3</v>
      </c>
      <c r="JI283" s="3"/>
      <c r="JJ283" s="4"/>
      <c r="JK283" s="4"/>
      <c r="JL283" s="405"/>
      <c r="JM283" s="4"/>
      <c r="JN283" s="4"/>
      <c r="JO283" s="4"/>
      <c r="JP283" s="406"/>
      <c r="JQ283" s="4"/>
      <c r="JR283" s="4"/>
      <c r="JS283" s="407"/>
      <c r="JT283" s="4"/>
      <c r="JU283" s="526"/>
      <c r="JV283" s="704"/>
      <c r="JW283" s="705"/>
      <c r="JX283" s="706"/>
      <c r="JY283" s="627"/>
      <c r="JZ283" s="628"/>
      <c r="KA283" s="629"/>
      <c r="KB283" s="643"/>
      <c r="KC283" s="644"/>
      <c r="KD283" s="644"/>
      <c r="KE283" s="644"/>
      <c r="KF283" s="644"/>
      <c r="KG283" s="644"/>
      <c r="KH283" s="645"/>
      <c r="KI283" s="557"/>
      <c r="KJ283" s="561"/>
      <c r="KK283" s="557"/>
      <c r="KL283" s="558"/>
      <c r="KM283" s="609"/>
      <c r="KN283" s="733"/>
      <c r="KO283" s="610"/>
      <c r="KP283" s="557"/>
      <c r="KQ283" s="558"/>
    </row>
    <row r="284" spans="1:303" x14ac:dyDescent="0.25">
      <c r="A284" s="728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403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90">
        <f t="shared" ref="JS284" si="5231">JR284/JM284</f>
        <v>0.50974025974025972</v>
      </c>
      <c r="JT284" s="48"/>
      <c r="JU284" s="300"/>
      <c r="JV284" s="528">
        <f t="shared" ref="JV284:JV290" si="5232">SUM(G284,I284,S284,U284,AE284,AG284,AQ284,AS284,BC284,BE284,BO284,BQ284,CA284,CC284)/SUM(E284,Q284,AC284,AO284,BA284,BM284,BY284)</f>
        <v>0.48499999999999999</v>
      </c>
      <c r="JW284" s="529">
        <f t="shared" ref="JW284:JW290" si="5233">SUM(CM284,CO284,CY284,DA284,DK284,DM284,DW284,DY284,EI284,EK284,EU284,EW284,FG284,FI284)/SUM(CK284,CW284,DI284,DU284,EG284,ES284,FE284)</f>
        <v>0.48224607762180016</v>
      </c>
      <c r="JX284" s="531">
        <f t="shared" ref="JX284:JX290" si="5234">SUM(FS284,FU284,GE284,GG284,GQ284,GS284,HC284,HE284,HO284,HQ284,IA284,IC284,IM284,IO284,)/SUM(FQ284,GC284,GO284,HA284,HM284,HY284,IK284)</f>
        <v>0.49781061850027369</v>
      </c>
      <c r="JY284" s="716">
        <f t="shared" ref="JY284" si="5235">SUM(I291,U291,AG291,AS291,BE291,BQ291,CC291)/SUM(G291,I291,S291,U291,AE291,AG291,AQ291,AS291,BC291,BE291,BO291,BQ291,CA291,CC291)</f>
        <v>8.4055459272097052E-2</v>
      </c>
      <c r="JZ284" s="719">
        <f t="shared" ref="JZ284" si="5236">SUM(CO291,DA291,DM291,DY291,EK291,EW291,FI291)/SUM(CM291,CO291,CY291,DA291,DK291,DM291,DW291,DY291,EI291,EK291,EU291,EW291,FG291,FI291)</f>
        <v>7.6581854703716104E-2</v>
      </c>
      <c r="KA284" s="722">
        <f t="shared" ref="KA284" si="5237">SUM(,FU291,GG291,GS291,HE291,HQ291,IC291,IO291)/SUM(FU291,FS291,GG291,GE291,GS291,GQ291,HE291,HC291,HQ291,HO291,IC291,IA291,IO291,IM291)</f>
        <v>4.4269206745783884E-2</v>
      </c>
      <c r="KB284" s="646">
        <f t="shared" ref="KB284" si="5238">KB286/KB288</f>
        <v>1.4697236919459142E-3</v>
      </c>
      <c r="KC284" s="647"/>
      <c r="KD284" s="647">
        <f t="shared" ref="KD284" si="5239">KD286/KD288</f>
        <v>2.4766097963676388E-3</v>
      </c>
      <c r="KE284" s="647"/>
      <c r="KF284" s="647">
        <f t="shared" ref="KF284" si="5240">KF286/KF288</f>
        <v>1.0946907498631637E-3</v>
      </c>
      <c r="KG284" s="650"/>
      <c r="KH284" s="652" t="s">
        <v>73</v>
      </c>
      <c r="KI284" s="560">
        <f t="shared" ref="KI284:KI290" si="5241">C284+AA284+AM284+AY284+BK284+BW284</f>
        <v>2</v>
      </c>
      <c r="KJ284" s="573">
        <f t="shared" ref="KJ284" si="5242">KI284/KB288</f>
        <v>5.8788947677836567E-4</v>
      </c>
      <c r="KK284" s="560">
        <f t="shared" ref="KK284:KK290" si="5243">CI284+CU284+DG284+EE284+EQ284+FC284+DS284</f>
        <v>1</v>
      </c>
      <c r="KL284" s="569">
        <f t="shared" ref="KL284" si="5244">KK284/KD288</f>
        <v>2.7517886626307099E-4</v>
      </c>
      <c r="KM284" s="562">
        <f t="shared" ref="KM284" si="5245">KB288+KD288</f>
        <v>7036</v>
      </c>
      <c r="KN284" s="322">
        <f t="shared" ref="KN284:KN291" si="5246">KI284+KK284</f>
        <v>3</v>
      </c>
      <c r="KO284" s="564">
        <f t="shared" ref="KO284:KO291" si="5247">KN284/KM284</f>
        <v>4.2637862421830583E-4</v>
      </c>
      <c r="KP284" s="560">
        <f t="shared" ref="KP284:KP290" si="5248">FO284+GA284+GM284+GY284+HK284+HW284+II284</f>
        <v>0</v>
      </c>
      <c r="KQ284" s="569">
        <f t="shared" ref="KQ284" si="5249">KP284/KF288</f>
        <v>0</v>
      </c>
    </row>
    <row r="285" spans="1:303" ht="19.5" thickBot="1" x14ac:dyDescent="0.3">
      <c r="A285" s="729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4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93">
        <f t="shared" si="4734"/>
        <v>0.45530726256983239</v>
      </c>
      <c r="JT285" s="15"/>
      <c r="JU285" s="301"/>
      <c r="JV285" s="530">
        <f t="shared" si="5232"/>
        <v>0.50426596057664019</v>
      </c>
      <c r="JW285" s="527">
        <f t="shared" si="5233"/>
        <v>0.46365638766519823</v>
      </c>
      <c r="JX285" s="532">
        <f t="shared" si="5234"/>
        <v>0.52572523262178439</v>
      </c>
      <c r="JY285" s="717"/>
      <c r="JZ285" s="720"/>
      <c r="KA285" s="723"/>
      <c r="KB285" s="648"/>
      <c r="KC285" s="649"/>
      <c r="KD285" s="649"/>
      <c r="KE285" s="649"/>
      <c r="KF285" s="649"/>
      <c r="KG285" s="651"/>
      <c r="KH285" s="653"/>
      <c r="KI285" s="76">
        <f t="shared" si="5241"/>
        <v>1</v>
      </c>
      <c r="KJ285" s="576">
        <f t="shared" ref="KJ285" si="5295">KI285/KB288</f>
        <v>2.9394473838918284E-4</v>
      </c>
      <c r="KK285" s="76">
        <f t="shared" si="5243"/>
        <v>1</v>
      </c>
      <c r="KL285" s="570">
        <f t="shared" ref="KL285" si="5296">KK285/KD288</f>
        <v>2.7517886626307099E-4</v>
      </c>
      <c r="KM285" s="580">
        <f t="shared" ref="KM285" si="5297">KB288+KD288</f>
        <v>7036</v>
      </c>
      <c r="KN285" s="84">
        <f t="shared" si="5246"/>
        <v>2</v>
      </c>
      <c r="KO285" s="570">
        <f t="shared" si="5247"/>
        <v>2.8425241614553722E-4</v>
      </c>
      <c r="KP285" s="76">
        <f t="shared" si="5248"/>
        <v>0</v>
      </c>
      <c r="KQ285" s="570">
        <f t="shared" ref="KQ285" si="5298">KP285/KF288</f>
        <v>0</v>
      </c>
    </row>
    <row r="286" spans="1:303" ht="19.5" thickTop="1" x14ac:dyDescent="0.25">
      <c r="A286" s="729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4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93">
        <f t="shared" si="4734"/>
        <v>0.46961325966850831</v>
      </c>
      <c r="JT286" s="15"/>
      <c r="JU286" s="301"/>
      <c r="JV286" s="530">
        <f t="shared" si="5232"/>
        <v>0.49338040600176525</v>
      </c>
      <c r="JW286" s="527">
        <f t="shared" si="5233"/>
        <v>0.48361332966125037</v>
      </c>
      <c r="JX286" s="532">
        <f t="shared" si="5234"/>
        <v>0.48371201751984672</v>
      </c>
      <c r="JY286" s="717"/>
      <c r="JZ286" s="720"/>
      <c r="KA286" s="723"/>
      <c r="KB286" s="654">
        <f t="shared" ref="KB286" si="5379">SUM(C291,O291,AA291,AM291,AY291,BK291,BW291)</f>
        <v>5</v>
      </c>
      <c r="KC286" s="655"/>
      <c r="KD286" s="655">
        <f t="shared" ref="KD286" si="5380">SUM(CI291,CU291,DG291,DS291,EE291,EQ291,FC291)</f>
        <v>9</v>
      </c>
      <c r="KE286" s="655"/>
      <c r="KF286" s="655">
        <f t="shared" ref="KF286" si="5381">SUM(FO291,GA291,GM291,GY291,HK291,HW291,II291)</f>
        <v>4</v>
      </c>
      <c r="KG286" s="658"/>
      <c r="KH286" s="641" t="s">
        <v>72</v>
      </c>
      <c r="KI286" s="76">
        <f t="shared" si="5241"/>
        <v>0</v>
      </c>
      <c r="KJ286" s="576">
        <f t="shared" ref="KJ286" si="5382">KI286/KB288</f>
        <v>0</v>
      </c>
      <c r="KK286" s="76">
        <f t="shared" si="5243"/>
        <v>1</v>
      </c>
      <c r="KL286" s="570">
        <f t="shared" ref="KL286" si="5383">KK286/KD288</f>
        <v>2.7517886626307099E-4</v>
      </c>
      <c r="KM286" s="580">
        <f t="shared" ref="KM286" si="5384">KB288+KD288</f>
        <v>7036</v>
      </c>
      <c r="KN286" s="84">
        <f t="shared" si="5246"/>
        <v>1</v>
      </c>
      <c r="KO286" s="570">
        <f t="shared" si="5247"/>
        <v>1.4212620807276861E-4</v>
      </c>
      <c r="KP286" s="76">
        <f t="shared" si="5248"/>
        <v>1</v>
      </c>
      <c r="KQ286" s="570">
        <f t="shared" ref="KQ286" si="5385">KP286/KF288</f>
        <v>2.7367268746579092E-4</v>
      </c>
    </row>
    <row r="287" spans="1:303" ht="19.5" thickBot="1" x14ac:dyDescent="0.3">
      <c r="A287" s="729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4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93">
        <f t="shared" si="4734"/>
        <v>0.52791878172588835</v>
      </c>
      <c r="JT287" s="18"/>
      <c r="JU287" s="21"/>
      <c r="JV287" s="530">
        <f t="shared" si="5232"/>
        <v>0.48072962636069433</v>
      </c>
      <c r="JW287" s="527">
        <f t="shared" si="5233"/>
        <v>0.46168687982359424</v>
      </c>
      <c r="JX287" s="532">
        <f t="shared" si="5234"/>
        <v>0.48247535596933189</v>
      </c>
      <c r="JY287" s="717"/>
      <c r="JZ287" s="720"/>
      <c r="KA287" s="723"/>
      <c r="KB287" s="656"/>
      <c r="KC287" s="657"/>
      <c r="KD287" s="657"/>
      <c r="KE287" s="657"/>
      <c r="KF287" s="657"/>
      <c r="KG287" s="659"/>
      <c r="KH287" s="653"/>
      <c r="KI287" s="76">
        <f t="shared" si="5241"/>
        <v>0</v>
      </c>
      <c r="KJ287" s="576">
        <f t="shared" ref="KJ287" si="5386">KI287/KB288</f>
        <v>0</v>
      </c>
      <c r="KK287" s="76">
        <f t="shared" si="5243"/>
        <v>3</v>
      </c>
      <c r="KL287" s="570">
        <f t="shared" ref="KL287" si="5387">KK287/KD288</f>
        <v>8.2553659878921296E-4</v>
      </c>
      <c r="KM287" s="580">
        <f t="shared" ref="KM287" si="5388">KB288+KD288</f>
        <v>7036</v>
      </c>
      <c r="KN287" s="84">
        <f t="shared" si="5246"/>
        <v>3</v>
      </c>
      <c r="KO287" s="570">
        <f t="shared" si="5247"/>
        <v>4.2637862421830583E-4</v>
      </c>
      <c r="KP287" s="76">
        <f t="shared" si="5248"/>
        <v>1</v>
      </c>
      <c r="KQ287" s="570">
        <f t="shared" ref="KQ287" si="5389">KP287/KF288</f>
        <v>2.7367268746579092E-4</v>
      </c>
    </row>
    <row r="288" spans="1:303" ht="19.5" thickTop="1" x14ac:dyDescent="0.25">
      <c r="A288" s="729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4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93">
        <f t="shared" si="4734"/>
        <v>0.51410658307210033</v>
      </c>
      <c r="JT288" s="23"/>
      <c r="JU288" s="525"/>
      <c r="JV288" s="530">
        <f t="shared" si="5232"/>
        <v>0.48248454518692963</v>
      </c>
      <c r="JW288" s="527">
        <f t="shared" si="5233"/>
        <v>0.46979310344827585</v>
      </c>
      <c r="JX288" s="532">
        <f t="shared" si="5234"/>
        <v>0.50602409638554213</v>
      </c>
      <c r="JY288" s="717"/>
      <c r="JZ288" s="720"/>
      <c r="KA288" s="723"/>
      <c r="KB288" s="654">
        <f t="shared" ref="KB288" si="5392">SUM(E281,Q281,AC281,AO281,BA281,BM281,BY281)</f>
        <v>3402</v>
      </c>
      <c r="KC288" s="655"/>
      <c r="KD288" s="655">
        <f t="shared" ref="KD288" si="5393">SUM(CK281,CW281,DI281,DU281,EG281,ES281,FE281)</f>
        <v>3634</v>
      </c>
      <c r="KE288" s="655"/>
      <c r="KF288" s="655">
        <f t="shared" ref="KF288" si="5394">SUM(FQ281,GC281,GO281,HA281,HM281,HY281,IK281)</f>
        <v>3654</v>
      </c>
      <c r="KG288" s="658"/>
      <c r="KH288" s="641" t="s">
        <v>70</v>
      </c>
      <c r="KI288" s="76">
        <f t="shared" si="5241"/>
        <v>2</v>
      </c>
      <c r="KJ288" s="576">
        <f t="shared" ref="KJ288" si="5395">KI288/KB288</f>
        <v>5.8788947677836567E-4</v>
      </c>
      <c r="KK288" s="76">
        <f t="shared" si="5243"/>
        <v>3</v>
      </c>
      <c r="KL288" s="570">
        <f t="shared" ref="KL288" si="5396">KK288/KD288</f>
        <v>8.2553659878921296E-4</v>
      </c>
      <c r="KM288" s="580">
        <f t="shared" ref="KM288" si="5397">KB288+KD288</f>
        <v>7036</v>
      </c>
      <c r="KN288" s="84">
        <f t="shared" si="5246"/>
        <v>5</v>
      </c>
      <c r="KO288" s="570">
        <f t="shared" si="5247"/>
        <v>7.1063104036384311E-4</v>
      </c>
      <c r="KP288" s="76">
        <f t="shared" si="5248"/>
        <v>0</v>
      </c>
      <c r="KQ288" s="570">
        <f t="shared" ref="KQ288" si="5398">KP288/KF288</f>
        <v>0</v>
      </c>
    </row>
    <row r="289" spans="1:303" ht="19.5" thickBot="1" x14ac:dyDescent="0.3">
      <c r="A289" s="729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4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93">
        <f t="shared" si="4734"/>
        <v>0.49046321525885561</v>
      </c>
      <c r="JT289" s="23"/>
      <c r="JU289" s="525"/>
      <c r="JV289" s="530">
        <f t="shared" si="5232"/>
        <v>0.49190462172505151</v>
      </c>
      <c r="JW289" s="527">
        <f t="shared" si="5233"/>
        <v>0.47475862068965519</v>
      </c>
      <c r="JX289" s="532">
        <f t="shared" si="5234"/>
        <v>0.51218844152287046</v>
      </c>
      <c r="JY289" s="717"/>
      <c r="JZ289" s="720"/>
      <c r="KA289" s="723"/>
      <c r="KB289" s="656"/>
      <c r="KC289" s="657"/>
      <c r="KD289" s="657"/>
      <c r="KE289" s="657"/>
      <c r="KF289" s="657"/>
      <c r="KG289" s="659"/>
      <c r="KH289" s="653"/>
      <c r="KI289" s="76">
        <f t="shared" si="5241"/>
        <v>0</v>
      </c>
      <c r="KJ289" s="576">
        <f t="shared" ref="KJ289" si="5399">KI289/KB288</f>
        <v>0</v>
      </c>
      <c r="KK289" s="76">
        <f t="shared" si="5243"/>
        <v>0</v>
      </c>
      <c r="KL289" s="570">
        <f t="shared" ref="KL289" si="5400">KK289/KD288</f>
        <v>0</v>
      </c>
      <c r="KM289" s="580">
        <f t="shared" ref="KM289" si="5401">KB288+KD288</f>
        <v>7036</v>
      </c>
      <c r="KN289" s="84">
        <f t="shared" si="5246"/>
        <v>0</v>
      </c>
      <c r="KO289" s="570">
        <f t="shared" si="5247"/>
        <v>0</v>
      </c>
      <c r="KP289" s="76">
        <f t="shared" si="5248"/>
        <v>1</v>
      </c>
      <c r="KQ289" s="570">
        <f t="shared" ref="KQ289" si="5402">KP289/KF288</f>
        <v>2.7367268746579092E-4</v>
      </c>
    </row>
    <row r="290" spans="1:303" ht="20.25" thickTop="1" thickBot="1" x14ac:dyDescent="0.3">
      <c r="A290" s="729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4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93">
        <f t="shared" si="4734"/>
        <v>0.52325581395348841</v>
      </c>
      <c r="JT290" s="23"/>
      <c r="JU290" s="525"/>
      <c r="JV290" s="530">
        <f t="shared" si="5232"/>
        <v>0.45805122166617601</v>
      </c>
      <c r="JW290" s="527">
        <f t="shared" si="5233"/>
        <v>0.45710344827586208</v>
      </c>
      <c r="JX290" s="532">
        <f t="shared" si="5234"/>
        <v>0.49890410958904108</v>
      </c>
      <c r="JY290" s="717"/>
      <c r="JZ290" s="720"/>
      <c r="KA290" s="723"/>
      <c r="KB290" s="654">
        <f t="shared" ref="KB290" si="5403">KB281+KB286</f>
        <v>319</v>
      </c>
      <c r="KC290" s="661">
        <f t="shared" ref="KC290" si="5404">KB290/$KB$10</f>
        <v>8.5868102288021539E-2</v>
      </c>
      <c r="KD290" s="655">
        <f t="shared" ref="KD290" si="5405">KD281+KD286</f>
        <v>253</v>
      </c>
      <c r="KE290" s="661">
        <f t="shared" ref="KE290" si="5406">KD290/$KD$10</f>
        <v>6.5239814337287261E-2</v>
      </c>
      <c r="KF290" s="655">
        <f t="shared" ref="KF290" si="5407">KF281+KF286</f>
        <v>288</v>
      </c>
      <c r="KG290" s="639">
        <f t="shared" ref="KG290" si="5408">KF290/$KF$10</f>
        <v>7.3133570340274248E-2</v>
      </c>
      <c r="KH290" s="641" t="s">
        <v>181</v>
      </c>
      <c r="KI290" s="320">
        <f t="shared" si="5241"/>
        <v>0</v>
      </c>
      <c r="KJ290" s="577">
        <f t="shared" ref="KJ290" si="5409">KI290/KB288</f>
        <v>0</v>
      </c>
      <c r="KK290" s="320">
        <f t="shared" si="5243"/>
        <v>0</v>
      </c>
      <c r="KL290" s="565">
        <f t="shared" ref="KL290" si="5410">KK290/KD288</f>
        <v>0</v>
      </c>
      <c r="KM290" s="580">
        <f t="shared" ref="KM290" si="5411">KB288+KD288</f>
        <v>7036</v>
      </c>
      <c r="KN290" s="84">
        <f t="shared" si="5246"/>
        <v>0</v>
      </c>
      <c r="KO290" s="570">
        <f t="shared" si="5247"/>
        <v>0</v>
      </c>
      <c r="KP290" s="320">
        <f t="shared" si="5248"/>
        <v>1</v>
      </c>
      <c r="KQ290" s="565">
        <f t="shared" ref="KQ290" si="5412">KP290/KF288</f>
        <v>2.7367268746579092E-4</v>
      </c>
    </row>
    <row r="291" spans="1:303" ht="19.5" thickBot="1" x14ac:dyDescent="0.3">
      <c r="A291" s="729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9">
        <f t="shared" si="5225"/>
        <v>2</v>
      </c>
      <c r="JI291" s="409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4">
        <f t="shared" si="4895"/>
        <v>94.674344280361481</v>
      </c>
      <c r="JR291" s="54">
        <f t="shared" ref="JR291" si="5416">SUM(JR284:JR290)</f>
        <v>1222</v>
      </c>
      <c r="JS291" s="394">
        <f t="shared" si="4734"/>
        <v>0.49836867862969003</v>
      </c>
      <c r="JT291" s="63" t="e">
        <f t="shared" ref="JT291:JU291" si="5417">JT289/JT288*100-100</f>
        <v>#DIV/0!</v>
      </c>
      <c r="JU291" s="334" t="e">
        <f t="shared" si="5417"/>
        <v>#DIV/0!</v>
      </c>
      <c r="JV291" s="536">
        <f t="shared" ref="JV291" si="5418">SUM(G291,I291,S291,U291,AE291,AG291,AQ291,AS291,BC291,BE291,BO291,BQ291,CA291,CC291)/7/SUM(E290,Q290,AC290,AO290,BA290,BM290,BY290)</f>
        <v>0.48530215736574289</v>
      </c>
      <c r="JW291" s="537">
        <f t="shared" ref="JW291" si="5419">SUM(CM291,CO291,CY291,DA291,DK291,DM291,DW291,DY291,EI291,EK291,EU291,EW291,FG291,FI291)/7/SUM(CK290,CW290,DI290,DU290,EG290,ES290,FE290)</f>
        <v>0.47085714285714286</v>
      </c>
      <c r="JX291" s="538">
        <f t="shared" ref="JX291" si="5420">SUM(FS291,FU291,GE291,GG291,GQ291,GS291,HC291,HE291,HO291,HQ291,IA291,IC291,IM291,IO291,)/7/SUM(FQ290,GC290,GO290,HA290,HM290,HY290,IK290)</f>
        <v>0.50129158512720162</v>
      </c>
      <c r="JY291" s="718"/>
      <c r="JZ291" s="721"/>
      <c r="KA291" s="724"/>
      <c r="KB291" s="660"/>
      <c r="KC291" s="662"/>
      <c r="KD291" s="663"/>
      <c r="KE291" s="662"/>
      <c r="KF291" s="663"/>
      <c r="KG291" s="640"/>
      <c r="KH291" s="642"/>
      <c r="KI291" s="559">
        <f t="shared" ref="KI291" si="5421">SUM(KI284:KI290)</f>
        <v>5</v>
      </c>
      <c r="KJ291" s="578">
        <f t="shared" ref="KJ291" si="5422">KI291/KB288</f>
        <v>1.4697236919459142E-3</v>
      </c>
      <c r="KK291" s="559">
        <f t="shared" ref="KK291" si="5423">SUM(KK284:KK290)</f>
        <v>9</v>
      </c>
      <c r="KL291" s="572">
        <f t="shared" ref="KL291" si="5424">KK291/KD288</f>
        <v>2.4766097963676388E-3</v>
      </c>
      <c r="KM291" s="584">
        <f t="shared" ref="KM291" si="5425">KB288+KD288</f>
        <v>7036</v>
      </c>
      <c r="KN291" s="567">
        <f t="shared" si="5246"/>
        <v>14</v>
      </c>
      <c r="KO291" s="585">
        <f t="shared" si="5247"/>
        <v>1.9897669130187609E-3</v>
      </c>
      <c r="KP291" s="559">
        <f t="shared" ref="KP291" si="5426">SUM(KP284:KP290)</f>
        <v>4</v>
      </c>
      <c r="KQ291" s="572">
        <f t="shared" ref="KQ291" si="5427">KP291/KF288</f>
        <v>1.0946907498631637E-3</v>
      </c>
    </row>
    <row r="292" spans="1:303" ht="21.7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13">
        <f t="shared" ref="JH292" si="5429">JH291/JJ281</f>
        <v>2.442002442002442E-3</v>
      </c>
      <c r="JI292" s="3"/>
      <c r="JJ292" s="4"/>
      <c r="JK292" s="4"/>
      <c r="JL292" s="405"/>
      <c r="JM292" s="4"/>
      <c r="JN292" s="4"/>
      <c r="JO292" s="4"/>
      <c r="JP292" s="406"/>
      <c r="JQ292" s="4"/>
      <c r="JR292" s="4"/>
      <c r="JS292" s="407"/>
      <c r="JT292" s="4"/>
      <c r="JU292" s="526"/>
      <c r="JV292" s="704"/>
      <c r="JW292" s="705"/>
      <c r="JX292" s="706"/>
      <c r="JY292" s="627"/>
      <c r="JZ292" s="628"/>
      <c r="KA292" s="629"/>
      <c r="KB292" s="643"/>
      <c r="KC292" s="644"/>
      <c r="KD292" s="644"/>
      <c r="KE292" s="644"/>
      <c r="KF292" s="644"/>
      <c r="KG292" s="644"/>
      <c r="KH292" s="645"/>
      <c r="KI292" s="557"/>
      <c r="KJ292" s="561"/>
      <c r="KK292" s="557"/>
      <c r="KL292" s="558"/>
      <c r="KM292" s="609"/>
      <c r="KN292" s="733"/>
      <c r="KO292" s="610"/>
      <c r="KP292" s="557"/>
      <c r="KQ292" s="558"/>
    </row>
    <row r="293" spans="1:303" x14ac:dyDescent="0.25">
      <c r="A293" s="728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403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90">
        <f t="shared" ref="JS293" si="5480">JR293/JM293</f>
        <v>0.47592067988668557</v>
      </c>
      <c r="JT293" s="48"/>
      <c r="JU293" s="300"/>
      <c r="JV293" s="528">
        <f t="shared" ref="JV293:JV299" si="5481">SUM(G293,I293,S293,U293,AE293,AG293,AQ293,AS293,BC293,BE293,BO293,BQ293,CA293,CC293)/SUM(E293,Q293,AC293,AO293,BA293,BM293,BY293)</f>
        <v>0.51031231585150261</v>
      </c>
      <c r="JW293" s="529">
        <f t="shared" ref="JW293:JW299" si="5482">SUM(CM293,CO293,CY293,DA293,DK293,DM293,DW293,DY293,EI293,EK293,EU293,EW293,FG293,FI293)/SUM(CK293,CW293,DI293,DU293,EG293,ES293,FE293)</f>
        <v>0.47198454319624622</v>
      </c>
      <c r="JX293" s="531">
        <f t="shared" ref="JX293:JX299" si="5483">SUM(FS293,FU293,GE293,GG293,GQ293,GS293,HC293,HE293,HO293,HQ293,IA293,IC293,IM293,IO293,)/SUM(FQ293,GC293,GO293,HA293,HM293,HY293,IK293)</f>
        <v>0.50562105840416782</v>
      </c>
      <c r="JY293" s="716">
        <f t="shared" ref="JY293" si="5484">SUM(I300,U300,AG300,AS300,BE300,BQ300,CC300)/SUM(G300,I300,S300,U300,AE300,AG300,AQ300,AS300,BC300,BE300,BO300,BQ300,CA300,CC300)</f>
        <v>9.3411026445540113E-2</v>
      </c>
      <c r="JZ293" s="719">
        <f t="shared" ref="JZ293" si="5485">SUM(CO300,DA300,DM300,DY300,EK300,EW300,FI300)/SUM(CM300,CO300,CY300,DA300,DK300,DM300,DW300,DY300,EI300,EK300,EU300,EW300,FG300,FI300)</f>
        <v>8.0171306209850107E-2</v>
      </c>
      <c r="KA293" s="722">
        <f t="shared" ref="KA293" si="5486">SUM(,FU300,GG300,GS300,HE300,HQ300,IC300,IO300)/SUM(FU300,FS300,GG300,GE300,GS300,GQ300,HE300,HC300,HQ300,HO300,IC300,IA300,IO300,IM300)</f>
        <v>4.795007504542223E-2</v>
      </c>
      <c r="KB293" s="646">
        <f t="shared" ref="KB293" si="5487">KB295/KB297</f>
        <v>4.4156608772446277E-3</v>
      </c>
      <c r="KC293" s="647"/>
      <c r="KD293" s="647">
        <f t="shared" ref="KD293" si="5488">KD295/KD297</f>
        <v>3.3103448275862068E-3</v>
      </c>
      <c r="KE293" s="647"/>
      <c r="KF293" s="647">
        <f t="shared" ref="KF293" si="5489">KF295/KF297</f>
        <v>3.2876712328767125E-3</v>
      </c>
      <c r="KG293" s="650"/>
      <c r="KH293" s="652" t="s">
        <v>73</v>
      </c>
      <c r="KI293" s="560">
        <f t="shared" ref="KI293:KI299" si="5490">C293+AA293+AM293+AY293+BK293+BW293</f>
        <v>2</v>
      </c>
      <c r="KJ293" s="573">
        <f t="shared" ref="KJ293" si="5491">KI293/KB297</f>
        <v>5.8875478363261706E-4</v>
      </c>
      <c r="KK293" s="560">
        <f t="shared" ref="KK293:KK299" si="5492">CI293+CU293+DG293+EE293+EQ293+FC293+DS293</f>
        <v>2</v>
      </c>
      <c r="KL293" s="569">
        <f t="shared" ref="KL293" si="5493">KK293/KD297</f>
        <v>5.5172413793103451E-4</v>
      </c>
      <c r="KM293" s="562">
        <f t="shared" ref="KM293" si="5494">KB297+KD297</f>
        <v>7022</v>
      </c>
      <c r="KN293" s="322">
        <f t="shared" ref="KN293:KN300" si="5495">KI293+KK293</f>
        <v>4</v>
      </c>
      <c r="KO293" s="564">
        <f t="shared" ref="KO293:KO300" si="5496">KN293/KM293</f>
        <v>5.6963827969239535E-4</v>
      </c>
      <c r="KP293" s="560">
        <f t="shared" ref="KP293:KP299" si="5497">FO293+GA293+GM293+GY293+HK293+HW293+II293</f>
        <v>3</v>
      </c>
      <c r="KQ293" s="569">
        <f t="shared" ref="KQ293" si="5498">KP293/KF297</f>
        <v>8.2191780821917813E-4</v>
      </c>
    </row>
    <row r="294" spans="1:303" ht="19.5" thickBot="1" x14ac:dyDescent="0.3">
      <c r="A294" s="729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4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93">
        <f t="shared" si="4734"/>
        <v>0.50552486187845302</v>
      </c>
      <c r="JT294" s="15"/>
      <c r="JU294" s="301"/>
      <c r="JV294" s="530">
        <f t="shared" si="5481"/>
        <v>0.46994696523276369</v>
      </c>
      <c r="JW294" s="527">
        <f t="shared" si="5482"/>
        <v>0.47983425414364639</v>
      </c>
      <c r="JX294" s="532">
        <f t="shared" si="5483"/>
        <v>0.50233324183365358</v>
      </c>
      <c r="JY294" s="717"/>
      <c r="JZ294" s="720"/>
      <c r="KA294" s="723"/>
      <c r="KB294" s="648"/>
      <c r="KC294" s="649"/>
      <c r="KD294" s="649"/>
      <c r="KE294" s="649"/>
      <c r="KF294" s="649"/>
      <c r="KG294" s="651"/>
      <c r="KH294" s="653"/>
      <c r="KI294" s="76">
        <f t="shared" si="5490"/>
        <v>0</v>
      </c>
      <c r="KJ294" s="576">
        <f t="shared" ref="KJ294" si="5544">KI294/KB297</f>
        <v>0</v>
      </c>
      <c r="KK294" s="76">
        <f t="shared" si="5492"/>
        <v>3</v>
      </c>
      <c r="KL294" s="570">
        <f t="shared" ref="KL294" si="5545">KK294/KD297</f>
        <v>8.275862068965517E-4</v>
      </c>
      <c r="KM294" s="580">
        <f t="shared" ref="KM294" si="5546">KB297+KD297</f>
        <v>7022</v>
      </c>
      <c r="KN294" s="84">
        <f t="shared" si="5495"/>
        <v>3</v>
      </c>
      <c r="KO294" s="570">
        <f t="shared" si="5496"/>
        <v>4.2722870976929649E-4</v>
      </c>
      <c r="KP294" s="76">
        <f t="shared" si="5497"/>
        <v>4</v>
      </c>
      <c r="KQ294" s="570">
        <f t="shared" ref="KQ294" si="5547">KP294/KF297</f>
        <v>1.095890410958904E-3</v>
      </c>
    </row>
    <row r="295" spans="1:303" ht="19.5" thickTop="1" x14ac:dyDescent="0.25">
      <c r="A295" s="729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4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93">
        <f t="shared" si="4734"/>
        <v>0.56497175141242939</v>
      </c>
      <c r="JT295" s="15"/>
      <c r="JU295" s="301"/>
      <c r="JV295" s="530">
        <f t="shared" si="5481"/>
        <v>0.45636792452830188</v>
      </c>
      <c r="JW295" s="527">
        <f t="shared" si="5482"/>
        <v>0.43876140447884987</v>
      </c>
      <c r="JX295" s="532">
        <f t="shared" si="5483"/>
        <v>0.47186384847653035</v>
      </c>
      <c r="JY295" s="717"/>
      <c r="JZ295" s="720"/>
      <c r="KA295" s="723"/>
      <c r="KB295" s="654">
        <f t="shared" ref="KB295" si="5548">SUM(C300,O300,AA300,AM300,AY300,BK300,BW300)</f>
        <v>15</v>
      </c>
      <c r="KC295" s="655"/>
      <c r="KD295" s="655">
        <f t="shared" ref="KD295" si="5549">SUM(CI300,CU300,DG300,DS300,EE300,EQ300,FC300)</f>
        <v>12</v>
      </c>
      <c r="KE295" s="655"/>
      <c r="KF295" s="655">
        <f t="shared" ref="KF295" si="5550">SUM(FO300,GA300,GM300,GY300,HK300,HW300,II300)</f>
        <v>12</v>
      </c>
      <c r="KG295" s="658"/>
      <c r="KH295" s="641" t="s">
        <v>72</v>
      </c>
      <c r="KI295" s="76">
        <f t="shared" si="5490"/>
        <v>2</v>
      </c>
      <c r="KJ295" s="576">
        <f t="shared" ref="KJ295" si="5551">KI295/KB297</f>
        <v>5.8875478363261706E-4</v>
      </c>
      <c r="KK295" s="76">
        <f t="shared" si="5492"/>
        <v>3</v>
      </c>
      <c r="KL295" s="570">
        <f t="shared" ref="KL295" si="5552">KK295/KD297</f>
        <v>8.275862068965517E-4</v>
      </c>
      <c r="KM295" s="580">
        <f t="shared" ref="KM295" si="5553">KB297+KD297</f>
        <v>7022</v>
      </c>
      <c r="KN295" s="84">
        <f t="shared" si="5495"/>
        <v>5</v>
      </c>
      <c r="KO295" s="570">
        <f t="shared" si="5496"/>
        <v>7.1204784961549411E-4</v>
      </c>
      <c r="KP295" s="76">
        <f t="shared" si="5497"/>
        <v>0</v>
      </c>
      <c r="KQ295" s="570">
        <f t="shared" ref="KQ295" si="5554">KP295/KF297</f>
        <v>0</v>
      </c>
    </row>
    <row r="296" spans="1:303" ht="19.5" thickBot="1" x14ac:dyDescent="0.3">
      <c r="A296" s="729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4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93">
        <f t="shared" si="4734"/>
        <v>0.46107784431137727</v>
      </c>
      <c r="JT296" s="18"/>
      <c r="JU296" s="21"/>
      <c r="JV296" s="530">
        <f t="shared" si="5481"/>
        <v>0.47374631268436579</v>
      </c>
      <c r="JW296" s="527">
        <f t="shared" si="5482"/>
        <v>0.48132780082987553</v>
      </c>
      <c r="JX296" s="532">
        <f t="shared" si="5483"/>
        <v>0.49752883031301481</v>
      </c>
      <c r="JY296" s="717"/>
      <c r="JZ296" s="720"/>
      <c r="KA296" s="723"/>
      <c r="KB296" s="656"/>
      <c r="KC296" s="657"/>
      <c r="KD296" s="657"/>
      <c r="KE296" s="657"/>
      <c r="KF296" s="657"/>
      <c r="KG296" s="659"/>
      <c r="KH296" s="653"/>
      <c r="KI296" s="76">
        <f t="shared" si="5490"/>
        <v>2</v>
      </c>
      <c r="KJ296" s="576">
        <f t="shared" ref="KJ296" si="5555">KI296/KB297</f>
        <v>5.8875478363261706E-4</v>
      </c>
      <c r="KK296" s="76">
        <f t="shared" si="5492"/>
        <v>2</v>
      </c>
      <c r="KL296" s="570">
        <f t="shared" ref="KL296" si="5556">KK296/KD297</f>
        <v>5.5172413793103451E-4</v>
      </c>
      <c r="KM296" s="580">
        <f t="shared" ref="KM296" si="5557">KB297+KD297</f>
        <v>7022</v>
      </c>
      <c r="KN296" s="84">
        <f t="shared" si="5495"/>
        <v>4</v>
      </c>
      <c r="KO296" s="570">
        <f t="shared" si="5496"/>
        <v>5.6963827969239535E-4</v>
      </c>
      <c r="KP296" s="76">
        <f t="shared" si="5497"/>
        <v>1</v>
      </c>
      <c r="KQ296" s="570">
        <f t="shared" ref="KQ296" si="5558">KP296/KF297</f>
        <v>2.7397260273972601E-4</v>
      </c>
    </row>
    <row r="297" spans="1:303" ht="19.5" thickTop="1" x14ac:dyDescent="0.25">
      <c r="A297" s="729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4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93">
        <f t="shared" si="4734"/>
        <v>0.48241206030150752</v>
      </c>
      <c r="JT297" s="23"/>
      <c r="JU297" s="525"/>
      <c r="JV297" s="530">
        <f t="shared" si="5481"/>
        <v>0.45500147536146357</v>
      </c>
      <c r="JW297" s="527">
        <f t="shared" si="5482"/>
        <v>0.45379081350304373</v>
      </c>
      <c r="JX297" s="532">
        <f t="shared" si="5483"/>
        <v>0.52485580884372429</v>
      </c>
      <c r="JY297" s="717"/>
      <c r="JZ297" s="720"/>
      <c r="KA297" s="723"/>
      <c r="KB297" s="654">
        <f t="shared" ref="KB297" si="5559">SUM(E290,Q290,AC290,AO290,BA290,BM290,BY290)</f>
        <v>3397</v>
      </c>
      <c r="KC297" s="655"/>
      <c r="KD297" s="655">
        <f t="shared" ref="KD297" si="5560">SUM(CK290,CW290,DI290,DU290,EG290,ES290,FE290)</f>
        <v>3625</v>
      </c>
      <c r="KE297" s="655"/>
      <c r="KF297" s="655">
        <f t="shared" ref="KF297" si="5561">SUM(FQ290,GC290,GO290,HA290,HM290,HY290,IK290)</f>
        <v>3650</v>
      </c>
      <c r="KG297" s="658"/>
      <c r="KH297" s="641" t="s">
        <v>70</v>
      </c>
      <c r="KI297" s="76">
        <f t="shared" si="5490"/>
        <v>1</v>
      </c>
      <c r="KJ297" s="576">
        <f t="shared" ref="KJ297" si="5562">KI297/KB297</f>
        <v>2.9437739181630853E-4</v>
      </c>
      <c r="KK297" s="76">
        <f t="shared" si="5492"/>
        <v>1</v>
      </c>
      <c r="KL297" s="570">
        <f t="shared" ref="KL297" si="5563">KK297/KD297</f>
        <v>2.7586206896551725E-4</v>
      </c>
      <c r="KM297" s="580">
        <f t="shared" ref="KM297" si="5564">KB297+KD297</f>
        <v>7022</v>
      </c>
      <c r="KN297" s="84">
        <f t="shared" si="5495"/>
        <v>2</v>
      </c>
      <c r="KO297" s="570">
        <f t="shared" si="5496"/>
        <v>2.8481913984619768E-4</v>
      </c>
      <c r="KP297" s="76">
        <f t="shared" si="5497"/>
        <v>1</v>
      </c>
      <c r="KQ297" s="570">
        <f t="shared" ref="KQ297" si="5565">KP297/KF297</f>
        <v>2.7397260273972601E-4</v>
      </c>
    </row>
    <row r="298" spans="1:303" ht="19.5" thickBot="1" x14ac:dyDescent="0.3">
      <c r="A298" s="729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4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93">
        <f t="shared" si="4734"/>
        <v>0.46568627450980393</v>
      </c>
      <c r="JT298" s="23"/>
      <c r="JU298" s="525"/>
      <c r="JV298" s="530">
        <f t="shared" si="5481"/>
        <v>0.43929098966026586</v>
      </c>
      <c r="JW298" s="527">
        <f t="shared" si="5482"/>
        <v>0.45960154952960708</v>
      </c>
      <c r="JX298" s="532">
        <f t="shared" si="5483"/>
        <v>0.4815934065934066</v>
      </c>
      <c r="JY298" s="717"/>
      <c r="JZ298" s="720"/>
      <c r="KA298" s="723"/>
      <c r="KB298" s="656"/>
      <c r="KC298" s="657"/>
      <c r="KD298" s="657"/>
      <c r="KE298" s="657"/>
      <c r="KF298" s="657"/>
      <c r="KG298" s="659"/>
      <c r="KH298" s="653"/>
      <c r="KI298" s="76">
        <f t="shared" si="5490"/>
        <v>4</v>
      </c>
      <c r="KJ298" s="576">
        <f t="shared" ref="KJ298" si="5566">KI298/KB297</f>
        <v>1.1775095672652341E-3</v>
      </c>
      <c r="KK298" s="76">
        <f t="shared" si="5492"/>
        <v>0</v>
      </c>
      <c r="KL298" s="570">
        <f t="shared" ref="KL298" si="5567">KK298/KD297</f>
        <v>0</v>
      </c>
      <c r="KM298" s="580">
        <f t="shared" ref="KM298" si="5568">KB297+KD297</f>
        <v>7022</v>
      </c>
      <c r="KN298" s="84">
        <f t="shared" si="5495"/>
        <v>4</v>
      </c>
      <c r="KO298" s="570">
        <f t="shared" si="5496"/>
        <v>5.6963827969239535E-4</v>
      </c>
      <c r="KP298" s="76">
        <f t="shared" si="5497"/>
        <v>1</v>
      </c>
      <c r="KQ298" s="570">
        <f t="shared" ref="KQ298" si="5569">KP298/KF297</f>
        <v>2.7397260273972601E-4</v>
      </c>
    </row>
    <row r="299" spans="1:303" ht="20.25" thickTop="1" thickBot="1" x14ac:dyDescent="0.3">
      <c r="A299" s="729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4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93">
        <f t="shared" si="4734"/>
        <v>0.5478723404255319</v>
      </c>
      <c r="JT299" s="23"/>
      <c r="JU299" s="525"/>
      <c r="JV299" s="530">
        <f t="shared" si="5481"/>
        <v>0.48639858072146658</v>
      </c>
      <c r="JW299" s="527">
        <f t="shared" si="5482"/>
        <v>0.4428452809299751</v>
      </c>
      <c r="JX299" s="532">
        <f t="shared" si="5483"/>
        <v>0.4920285871357889</v>
      </c>
      <c r="JY299" s="717"/>
      <c r="JZ299" s="720"/>
      <c r="KA299" s="723"/>
      <c r="KB299" s="654">
        <f t="shared" ref="KB299" si="5570">KB290+KB295</f>
        <v>334</v>
      </c>
      <c r="KC299" s="661">
        <f t="shared" ref="KC299" si="5571">KB299/$KB$10</f>
        <v>8.9905787348586813E-2</v>
      </c>
      <c r="KD299" s="655">
        <f t="shared" ref="KD299" si="5572">KD290+KD295</f>
        <v>265</v>
      </c>
      <c r="KE299" s="661">
        <f t="shared" ref="KE299" si="5573">KD299/$KD$10</f>
        <v>6.8334192882929343E-2</v>
      </c>
      <c r="KF299" s="655">
        <f t="shared" ref="KF299" si="5574">KF290+KF295</f>
        <v>300</v>
      </c>
      <c r="KG299" s="639">
        <f t="shared" ref="KG299" si="5575">KF299/$KF$10</f>
        <v>7.6180802437785675E-2</v>
      </c>
      <c r="KH299" s="641" t="s">
        <v>181</v>
      </c>
      <c r="KI299" s="320">
        <f t="shared" si="5490"/>
        <v>3</v>
      </c>
      <c r="KJ299" s="577">
        <f t="shared" ref="KJ299" si="5576">KI299/KB297</f>
        <v>8.8313217544892548E-4</v>
      </c>
      <c r="KK299" s="320">
        <f t="shared" si="5492"/>
        <v>1</v>
      </c>
      <c r="KL299" s="565">
        <f t="shared" ref="KL299" si="5577">KK299/KD297</f>
        <v>2.7586206896551725E-4</v>
      </c>
      <c r="KM299" s="580">
        <f t="shared" ref="KM299" si="5578">KB297+KD297</f>
        <v>7022</v>
      </c>
      <c r="KN299" s="84">
        <f t="shared" si="5495"/>
        <v>4</v>
      </c>
      <c r="KO299" s="570">
        <f t="shared" si="5496"/>
        <v>5.6963827969239535E-4</v>
      </c>
      <c r="KP299" s="320">
        <f t="shared" si="5497"/>
        <v>2</v>
      </c>
      <c r="KQ299" s="565">
        <f t="shared" ref="KQ299" si="5579">KP299/KF297</f>
        <v>5.4794520547945202E-4</v>
      </c>
    </row>
    <row r="300" spans="1:303" ht="19.5" thickBot="1" x14ac:dyDescent="0.3">
      <c r="A300" s="729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9">
        <f t="shared" si="5474"/>
        <v>5</v>
      </c>
      <c r="JI300" s="409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4">
        <f t="shared" si="4895"/>
        <v>93.702273944038993</v>
      </c>
      <c r="JR300" s="54">
        <f t="shared" ref="JR300" si="5583">SUM(JR293:JR299)</f>
        <v>1293</v>
      </c>
      <c r="JS300" s="394">
        <f t="shared" si="4734"/>
        <v>0.50019342359767893</v>
      </c>
      <c r="JT300" s="63" t="e">
        <f t="shared" ref="JT300:JU300" si="5584">JT298/JT297*100-100</f>
        <v>#DIV/0!</v>
      </c>
      <c r="JU300" s="334" t="e">
        <f t="shared" si="5584"/>
        <v>#DIV/0!</v>
      </c>
      <c r="JV300" s="536">
        <f t="shared" ref="JV300" si="5585">SUM(G300,I300,S300,U300,AE300,AG300,AQ300,AS300,BC300,BE300,BO300,BQ300,CA300,CC300)/7/SUM(E299,Q299,AC299,AO299,BA299,BM299,BY299)</f>
        <v>0.47119202500633611</v>
      </c>
      <c r="JW300" s="537">
        <f t="shared" ref="JW300" si="5586">SUM(CM300,CO300,CY300,DA300,DK300,DM300,DW300,DY300,EI300,EK300,EU300,EW300,FG300,FI300)/7/SUM(CK299,CW299,DI299,DU299,EG299,ES299,FE299)</f>
        <v>0.46162666561227317</v>
      </c>
      <c r="JX300" s="538">
        <f t="shared" ref="JX300" si="5587">SUM(FS300,FU300,GE300,GG300,GQ300,GS300,HC300,HE300,HO300,HQ300,IA300,IC300,IM300,IO300,)/7/SUM(FQ299,GC299,GO299,HA299,HM299,HY299,IK299)</f>
        <v>0.49709416476871121</v>
      </c>
      <c r="JY300" s="718"/>
      <c r="JZ300" s="721"/>
      <c r="KA300" s="724"/>
      <c r="KB300" s="660"/>
      <c r="KC300" s="662"/>
      <c r="KD300" s="663"/>
      <c r="KE300" s="662"/>
      <c r="KF300" s="663"/>
      <c r="KG300" s="640"/>
      <c r="KH300" s="642"/>
      <c r="KI300" s="559">
        <f t="shared" ref="KI300" si="5588">SUM(KI293:KI299)</f>
        <v>14</v>
      </c>
      <c r="KJ300" s="578">
        <f t="shared" ref="KJ300" si="5589">KI300/KB297</f>
        <v>4.121283485428319E-3</v>
      </c>
      <c r="KK300" s="559">
        <f t="shared" ref="KK300" si="5590">SUM(KK293:KK299)</f>
        <v>12</v>
      </c>
      <c r="KL300" s="572">
        <f t="shared" ref="KL300" si="5591">KK300/KD297</f>
        <v>3.3103448275862068E-3</v>
      </c>
      <c r="KM300" s="584">
        <f t="shared" ref="KM300" si="5592">KB297+KD297</f>
        <v>7022</v>
      </c>
      <c r="KN300" s="567">
        <f t="shared" si="5495"/>
        <v>26</v>
      </c>
      <c r="KO300" s="585">
        <f t="shared" si="5496"/>
        <v>3.7026488180005698E-3</v>
      </c>
      <c r="KP300" s="559">
        <f t="shared" ref="KP300" si="5593">SUM(KP293:KP299)</f>
        <v>12</v>
      </c>
      <c r="KQ300" s="572">
        <f t="shared" ref="KQ300" si="5594">KP300/KF297</f>
        <v>3.2876712328767125E-3</v>
      </c>
    </row>
    <row r="301" spans="1:303" ht="21.7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602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13">
        <f t="shared" ref="JH301" si="5596">JH300/JJ290</f>
        <v>6.1199510403916772E-3</v>
      </c>
      <c r="JI301" s="3"/>
      <c r="JJ301" s="4"/>
      <c r="JK301" s="4"/>
      <c r="JL301" s="405"/>
      <c r="JM301" s="4"/>
      <c r="JN301" s="4"/>
      <c r="JO301" s="4"/>
      <c r="JP301" s="406"/>
      <c r="JQ301" s="4"/>
      <c r="JR301" s="4"/>
      <c r="JS301" s="407"/>
      <c r="JT301" s="4"/>
      <c r="JU301" s="526"/>
      <c r="JV301" s="704"/>
      <c r="JW301" s="705"/>
      <c r="JX301" s="706"/>
      <c r="JY301" s="627"/>
      <c r="JZ301" s="628"/>
      <c r="KA301" s="629"/>
      <c r="KB301" s="643"/>
      <c r="KC301" s="644"/>
      <c r="KD301" s="644"/>
      <c r="KE301" s="644"/>
      <c r="KF301" s="644"/>
      <c r="KG301" s="644"/>
      <c r="KH301" s="645"/>
      <c r="KI301" s="557"/>
      <c r="KJ301" s="561"/>
      <c r="KK301" s="557"/>
      <c r="KL301" s="558"/>
      <c r="KM301" s="609"/>
      <c r="KN301" s="733"/>
      <c r="KO301" s="610"/>
      <c r="KP301" s="557"/>
      <c r="KQ301" s="558"/>
    </row>
    <row r="302" spans="1:303" x14ac:dyDescent="0.25">
      <c r="A302" s="728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403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90">
        <f t="shared" ref="JS302:JS303" si="5647">JR302/JM302</f>
        <v>0.58725761772853191</v>
      </c>
      <c r="JT302" s="48"/>
      <c r="JU302" s="300"/>
      <c r="JV302" s="528">
        <f t="shared" ref="JV302:JV308" si="5648">SUM(G302,I302,S302,U302,AE302,AG302,AQ302,AS302,BC302,BE302,BO302,BQ302,CA302,CC302)/SUM(E302,Q302,AC302,AO302,BA302,BM302,BY302)</f>
        <v>0.45486830423202129</v>
      </c>
      <c r="JW302" s="529">
        <f t="shared" ref="JW302:JW308" si="5649">SUM(CM302,CO302,CY302,DA302,DK302,DM302,DW302,DY302,EI302,EK302,EU302,EW302,FG302,FI302)/SUM(CK302,CW302,DI302,DU302,EG302,ES302,FE302)</f>
        <v>0.43284408751038495</v>
      </c>
      <c r="JX302" s="531">
        <f t="shared" ref="JX302:JX308" si="5650">SUM(FS302,FU302,GE302,GG302,GQ302,GS302,HC302,HE302,HO302,HQ302,IA302,IC302,IM302,IO302,)/SUM(FQ302,GC302,GO302,HA302,HM302,HY302,IK302)</f>
        <v>0.48954895489548955</v>
      </c>
      <c r="JY302" s="716">
        <f t="shared" ref="JY302" si="5651">SUM(I309,U309,AG309,AS309,BE309,BQ309,CC309)/SUM(G309,I309,S309,U309,AE309,AG309,AQ309,AS309,BC309,BE309,BO309,BQ309,CA309,CC309)</f>
        <v>9.5829803257083693E-2</v>
      </c>
      <c r="JZ302" s="719">
        <f t="shared" ref="JZ302" si="5652">SUM(CO309,DA309,DM309,DY309,EK309,EW309,FI309)/SUM(CM309,CO309,CY309,DA309,DK309,DM309,DW309,DY309,EI309,EK309,EU309,EW309,FG309,FI309)</f>
        <v>8.6012861736334406E-2</v>
      </c>
      <c r="KA302" s="722">
        <f t="shared" ref="KA302" si="5653">SUM(,FU309,GG309,GS309,HE309,HQ309,IC309,IO309)/SUM(FU309,FS309,GG309,GE309,GS309,GQ309,HE309,HC309,HQ309,HO309,IC309,IA309,IO309,IM309)</f>
        <v>5.1313328454094496E-2</v>
      </c>
      <c r="KB302" s="646">
        <f t="shared" ref="KB302" si="5654">KB304/KB306</f>
        <v>3.84387936132466E-3</v>
      </c>
      <c r="KC302" s="647"/>
      <c r="KD302" s="647">
        <f t="shared" ref="KD302" si="5655">KD304/KD306</f>
        <v>1.9374481040686411E-3</v>
      </c>
      <c r="KE302" s="647"/>
      <c r="KF302" s="647">
        <f t="shared" ref="KF302" si="5656">KF304/KF306</f>
        <v>2.1990104452996153E-3</v>
      </c>
      <c r="KG302" s="650"/>
      <c r="KH302" s="652" t="s">
        <v>73</v>
      </c>
      <c r="KI302" s="560">
        <f t="shared" ref="KI302:KI308" si="5657">C302+AA302+AM302+AY302+BK302+BW302</f>
        <v>2</v>
      </c>
      <c r="KJ302" s="573">
        <f t="shared" ref="KJ302" si="5658">KI302/KB306</f>
        <v>5.9136605558840927E-4</v>
      </c>
      <c r="KK302" s="560">
        <f t="shared" ref="KK302:KK308" si="5659">CI302+CU302+DG302+EE302+EQ302+FC302+DS302</f>
        <v>2</v>
      </c>
      <c r="KL302" s="569">
        <f t="shared" ref="KL302" si="5660">KK302/KD306</f>
        <v>5.5355660116246884E-4</v>
      </c>
      <c r="KM302" s="562">
        <f t="shared" ref="KM302" si="5661">KB306+KD306</f>
        <v>6995</v>
      </c>
      <c r="KN302" s="322">
        <f t="shared" ref="KN302:KN309" si="5662">KI302+KK302</f>
        <v>4</v>
      </c>
      <c r="KO302" s="564">
        <f t="shared" ref="KO302:KO309" si="5663">KN302/KM302</f>
        <v>5.7183702644746245E-4</v>
      </c>
      <c r="KP302" s="560">
        <f t="shared" ref="KP302:KP308" si="5664">FO302+GA302+GM302+GY302+HK302+HW302+II302</f>
        <v>2</v>
      </c>
      <c r="KQ302" s="569">
        <f t="shared" ref="KQ302" si="5665">KP302/KF306</f>
        <v>5.4975261132490382E-4</v>
      </c>
    </row>
    <row r="303" spans="1:303" ht="19.5" thickBot="1" x14ac:dyDescent="0.3">
      <c r="A303" s="729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4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93">
        <f t="shared" si="5647"/>
        <v>0.45257452574525747</v>
      </c>
      <c r="JT303" s="15"/>
      <c r="JU303" s="301"/>
      <c r="JV303" s="530">
        <f t="shared" si="5648"/>
        <v>0.46534360189573459</v>
      </c>
      <c r="JW303" s="527">
        <f t="shared" si="5649"/>
        <v>0.46496815286624205</v>
      </c>
      <c r="JX303" s="532">
        <f t="shared" si="5650"/>
        <v>0.47096063859069637</v>
      </c>
      <c r="JY303" s="717"/>
      <c r="JZ303" s="720"/>
      <c r="KA303" s="723"/>
      <c r="KB303" s="648"/>
      <c r="KC303" s="649"/>
      <c r="KD303" s="649"/>
      <c r="KE303" s="649"/>
      <c r="KF303" s="649"/>
      <c r="KG303" s="651"/>
      <c r="KH303" s="653"/>
      <c r="KI303" s="76">
        <f t="shared" si="5657"/>
        <v>3</v>
      </c>
      <c r="KJ303" s="576">
        <f t="shared" ref="KJ303" si="5692">KI303/KB306</f>
        <v>8.8704908338261385E-4</v>
      </c>
      <c r="KK303" s="76">
        <f t="shared" si="5659"/>
        <v>0</v>
      </c>
      <c r="KL303" s="570">
        <f t="shared" ref="KL303" si="5693">KK303/KD306</f>
        <v>0</v>
      </c>
      <c r="KM303" s="76">
        <f t="shared" ref="KM303" si="5694">FO303+GA303+GM303+GY303+HK303+HW303+II303</f>
        <v>3</v>
      </c>
      <c r="KN303" s="570">
        <f>KM303/KF306</f>
        <v>8.2462891698735572E-4</v>
      </c>
    </row>
    <row r="304" spans="1:303" ht="19.5" thickTop="1" x14ac:dyDescent="0.25">
      <c r="A304" s="729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4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93">
        <f t="shared" si="4734"/>
        <v>0.45789473684210524</v>
      </c>
      <c r="JT304" s="15"/>
      <c r="JU304" s="301"/>
      <c r="JV304" s="530">
        <f t="shared" si="5648"/>
        <v>0.43229629629629629</v>
      </c>
      <c r="JW304" s="527">
        <f t="shared" si="5649"/>
        <v>0.42216066481994458</v>
      </c>
      <c r="JX304" s="532">
        <f t="shared" si="5650"/>
        <v>0.49463253509496286</v>
      </c>
      <c r="JY304" s="717"/>
      <c r="JZ304" s="720"/>
      <c r="KA304" s="723"/>
      <c r="KB304" s="654">
        <f t="shared" ref="KB304" si="5740">SUM(C309,O309,AA309,AM309,AY309,BK309,BW309)</f>
        <v>13</v>
      </c>
      <c r="KC304" s="655"/>
      <c r="KD304" s="655">
        <f t="shared" ref="KD304" si="5741">SUM(CI309,CU309,DG309,DS309,EE309,EQ309,FC309)</f>
        <v>7</v>
      </c>
      <c r="KE304" s="655"/>
      <c r="KF304" s="655">
        <f t="shared" ref="KF304" si="5742">SUM(FO309,GA309,GM309,GY309,HK309,HW309,II309)</f>
        <v>8</v>
      </c>
      <c r="KG304" s="658"/>
      <c r="KH304" s="641" t="s">
        <v>72</v>
      </c>
      <c r="KI304" s="76">
        <f t="shared" si="5657"/>
        <v>1</v>
      </c>
      <c r="KJ304" s="576">
        <f t="shared" ref="KJ304" si="5743">KI304/KB306</f>
        <v>2.9568302779420464E-4</v>
      </c>
      <c r="KK304" s="76">
        <f t="shared" si="5659"/>
        <v>1</v>
      </c>
      <c r="KL304" s="570">
        <f t="shared" ref="KL304" si="5744">KK304/KD306</f>
        <v>2.7677830058123442E-4</v>
      </c>
      <c r="KM304" s="580">
        <f t="shared" ref="KM304" si="5745">KB306+KD306</f>
        <v>6995</v>
      </c>
      <c r="KN304" s="84">
        <f t="shared" si="5662"/>
        <v>2</v>
      </c>
      <c r="KO304" s="570">
        <f t="shared" si="5663"/>
        <v>2.8591851322373122E-4</v>
      </c>
      <c r="KP304" s="76">
        <f t="shared" si="5664"/>
        <v>0</v>
      </c>
      <c r="KQ304" s="570">
        <f t="shared" ref="KQ304" si="5746">KP304/KF306</f>
        <v>0</v>
      </c>
    </row>
    <row r="305" spans="1:303" ht="19.5" thickBot="1" x14ac:dyDescent="0.3">
      <c r="A305" s="729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4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93">
        <f t="shared" si="4734"/>
        <v>0.46774193548387094</v>
      </c>
      <c r="JT305" s="18"/>
      <c r="JU305" s="21"/>
      <c r="JV305" s="530">
        <f t="shared" si="5648"/>
        <v>0.46425393058439635</v>
      </c>
      <c r="JW305" s="527">
        <f t="shared" si="5649"/>
        <v>0.47063711911357342</v>
      </c>
      <c r="JX305" s="532">
        <f t="shared" si="5650"/>
        <v>0.48182819383259912</v>
      </c>
      <c r="JY305" s="717"/>
      <c r="JZ305" s="720"/>
      <c r="KA305" s="723"/>
      <c r="KB305" s="656"/>
      <c r="KC305" s="657"/>
      <c r="KD305" s="657"/>
      <c r="KE305" s="657"/>
      <c r="KF305" s="657"/>
      <c r="KG305" s="659"/>
      <c r="KH305" s="653"/>
      <c r="KI305" s="76">
        <f t="shared" si="5657"/>
        <v>4</v>
      </c>
      <c r="KJ305" s="576">
        <f t="shared" ref="KJ305" si="5747">KI305/KB306</f>
        <v>1.1827321111768185E-3</v>
      </c>
      <c r="KK305" s="76">
        <f t="shared" si="5659"/>
        <v>0</v>
      </c>
      <c r="KL305" s="570">
        <f t="shared" ref="KL305" si="5748">KK305/KD306</f>
        <v>0</v>
      </c>
      <c r="KM305" s="580">
        <f t="shared" ref="KM305" si="5749">KB306+KD306</f>
        <v>6995</v>
      </c>
      <c r="KN305" s="84">
        <f t="shared" si="5662"/>
        <v>4</v>
      </c>
      <c r="KO305" s="570">
        <f t="shared" si="5663"/>
        <v>5.7183702644746245E-4</v>
      </c>
      <c r="KP305" s="76">
        <f t="shared" si="5664"/>
        <v>1</v>
      </c>
      <c r="KQ305" s="570">
        <f t="shared" ref="KQ305" si="5750">KP305/KF306</f>
        <v>2.7487630566245191E-4</v>
      </c>
    </row>
    <row r="306" spans="1:303" ht="19.5" thickTop="1" x14ac:dyDescent="0.25">
      <c r="A306" s="729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4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93">
        <f t="shared" si="4734"/>
        <v>0.48157894736842105</v>
      </c>
      <c r="JT306" s="23"/>
      <c r="JU306" s="525"/>
      <c r="JV306" s="530">
        <f t="shared" si="5648"/>
        <v>0.45905044510385756</v>
      </c>
      <c r="JW306" s="527">
        <f t="shared" si="5649"/>
        <v>0.43997782090379817</v>
      </c>
      <c r="JX306" s="532">
        <f t="shared" si="5650"/>
        <v>0.47632158590308371</v>
      </c>
      <c r="JY306" s="717"/>
      <c r="JZ306" s="720"/>
      <c r="KA306" s="723"/>
      <c r="KB306" s="654">
        <f t="shared" ref="KB306" si="5752">SUM(E299,Q299,AC299,AO299,BA299,BM299,BY299)</f>
        <v>3382</v>
      </c>
      <c r="KC306" s="655"/>
      <c r="KD306" s="655">
        <f t="shared" ref="KD306" si="5753">SUM(CK299,CW299,DI299,DU299,EG299,ES299,FE299)</f>
        <v>3613</v>
      </c>
      <c r="KE306" s="655"/>
      <c r="KF306" s="655">
        <f t="shared" ref="KF306" si="5754">SUM(FQ299,GC299,GO299,HA299,HM299,HY299,IK299)</f>
        <v>3638</v>
      </c>
      <c r="KG306" s="658"/>
      <c r="KH306" s="641" t="s">
        <v>70</v>
      </c>
      <c r="KI306" s="76">
        <f t="shared" si="5657"/>
        <v>1</v>
      </c>
      <c r="KJ306" s="576">
        <f t="shared" ref="KJ306" si="5755">KI306/KB306</f>
        <v>2.9568302779420464E-4</v>
      </c>
      <c r="KK306" s="76">
        <f t="shared" si="5659"/>
        <v>3</v>
      </c>
      <c r="KL306" s="570">
        <f t="shared" ref="KL306" si="5756">KK306/KD306</f>
        <v>8.3033490174370332E-4</v>
      </c>
      <c r="KM306" s="580">
        <f t="shared" ref="KM306" si="5757">KB306+KD306</f>
        <v>6995</v>
      </c>
      <c r="KN306" s="84">
        <f t="shared" si="5662"/>
        <v>4</v>
      </c>
      <c r="KO306" s="570">
        <f t="shared" si="5663"/>
        <v>5.7183702644746245E-4</v>
      </c>
      <c r="KP306" s="76">
        <f t="shared" si="5664"/>
        <v>0</v>
      </c>
      <c r="KQ306" s="570">
        <f t="shared" ref="KQ306" si="5758">KP306/KF306</f>
        <v>0</v>
      </c>
    </row>
    <row r="307" spans="1:303" ht="19.5" thickBot="1" x14ac:dyDescent="0.3">
      <c r="A307" s="729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4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93">
        <f t="shared" si="4734"/>
        <v>0.51477832512315269</v>
      </c>
      <c r="JT307" s="23"/>
      <c r="JU307" s="525"/>
      <c r="JV307" s="530">
        <f t="shared" si="5648"/>
        <v>0.45532799050163253</v>
      </c>
      <c r="JW307" s="527">
        <f t="shared" si="5649"/>
        <v>0.4466315497643471</v>
      </c>
      <c r="JX307" s="532">
        <f t="shared" si="5650"/>
        <v>0.46998898678414097</v>
      </c>
      <c r="JY307" s="717"/>
      <c r="JZ307" s="720"/>
      <c r="KA307" s="723"/>
      <c r="KB307" s="656"/>
      <c r="KC307" s="657"/>
      <c r="KD307" s="657"/>
      <c r="KE307" s="657"/>
      <c r="KF307" s="657"/>
      <c r="KG307" s="659"/>
      <c r="KH307" s="653"/>
      <c r="KI307" s="76">
        <f t="shared" si="5657"/>
        <v>1</v>
      </c>
      <c r="KJ307" s="576">
        <f t="shared" ref="KJ307" si="5763">KI307/KB306</f>
        <v>2.9568302779420464E-4</v>
      </c>
      <c r="KK307" s="76">
        <f t="shared" si="5659"/>
        <v>0</v>
      </c>
      <c r="KL307" s="570">
        <f t="shared" ref="KL307" si="5764">KK307/KD306</f>
        <v>0</v>
      </c>
      <c r="KM307" s="76">
        <f t="shared" ref="KM307" si="5765">FO307+GA307+GM307+GY307+HK307+HW307+II307</f>
        <v>0</v>
      </c>
      <c r="KN307" s="570">
        <f>KM307/KF306</f>
        <v>0</v>
      </c>
    </row>
    <row r="308" spans="1:303" ht="20.25" thickTop="1" thickBot="1" x14ac:dyDescent="0.3">
      <c r="A308" s="729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4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93">
        <f t="shared" si="4734"/>
        <v>0.52325581395348841</v>
      </c>
      <c r="JT308" s="23"/>
      <c r="JU308" s="525"/>
      <c r="JV308" s="530">
        <f t="shared" si="5648"/>
        <v>0.41852181656277826</v>
      </c>
      <c r="JW308" s="527">
        <f t="shared" si="5649"/>
        <v>0.42512479201331116</v>
      </c>
      <c r="JX308" s="532">
        <f t="shared" si="5650"/>
        <v>0.50192837465564744</v>
      </c>
      <c r="JY308" s="717"/>
      <c r="JZ308" s="720"/>
      <c r="KA308" s="723"/>
      <c r="KB308" s="654">
        <f t="shared" ref="KB308" si="5766">KB299+KB304</f>
        <v>347</v>
      </c>
      <c r="KC308" s="661">
        <f t="shared" ref="KC308" si="5767">KB308/$KB$10</f>
        <v>9.3405114401076711E-2</v>
      </c>
      <c r="KD308" s="655">
        <f t="shared" ref="KD308" si="5768">KD299+KD304</f>
        <v>272</v>
      </c>
      <c r="KE308" s="661">
        <f t="shared" ref="KE308" si="5769">KD308/$KD$10</f>
        <v>7.0139247034553889E-2</v>
      </c>
      <c r="KF308" s="655">
        <f t="shared" ref="KF308" si="5770">KF299+KF304</f>
        <v>308</v>
      </c>
      <c r="KG308" s="639">
        <f t="shared" ref="KG308" si="5771">KF308/$KF$10</f>
        <v>7.8212290502793297E-2</v>
      </c>
      <c r="KH308" s="641" t="s">
        <v>181</v>
      </c>
      <c r="KI308" s="320">
        <f t="shared" si="5657"/>
        <v>0</v>
      </c>
      <c r="KJ308" s="577">
        <f t="shared" ref="KJ308" si="5772">KI308/KB306</f>
        <v>0</v>
      </c>
      <c r="KK308" s="320">
        <f t="shared" si="5659"/>
        <v>1</v>
      </c>
      <c r="KL308" s="565">
        <f t="shared" ref="KL308" si="5773">KK308/KD306</f>
        <v>2.7677830058123442E-4</v>
      </c>
      <c r="KM308" s="580">
        <f t="shared" ref="KM308" si="5774">KB306+KD306</f>
        <v>6995</v>
      </c>
      <c r="KN308" s="84">
        <f t="shared" si="5662"/>
        <v>1</v>
      </c>
      <c r="KO308" s="570">
        <f t="shared" si="5663"/>
        <v>1.4295925661186561E-4</v>
      </c>
      <c r="KP308" s="320">
        <f t="shared" si="5664"/>
        <v>2</v>
      </c>
      <c r="KQ308" s="565">
        <f t="shared" ref="KQ308" si="5775">KP308/KF306</f>
        <v>5.4975261132490382E-4</v>
      </c>
    </row>
    <row r="309" spans="1:303" ht="19.5" thickBot="1" x14ac:dyDescent="0.3">
      <c r="A309" s="729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9">
        <f t="shared" si="5641"/>
        <v>0</v>
      </c>
      <c r="JI309" s="409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4">
        <f t="shared" si="4895"/>
        <v>93.82694336967991</v>
      </c>
      <c r="JR309" s="54">
        <f t="shared" ref="JR309" si="5779">SUM(JR302:JR308)</f>
        <v>1299</v>
      </c>
      <c r="JS309" s="394">
        <f t="shared" si="4734"/>
        <v>0.49732006125574274</v>
      </c>
      <c r="JT309" s="63" t="e">
        <f t="shared" ref="JT309:JU309" si="5780">JT307/JT306*100-100</f>
        <v>#DIV/0!</v>
      </c>
      <c r="JU309" s="334" t="e">
        <f t="shared" si="5780"/>
        <v>#DIV/0!</v>
      </c>
      <c r="JV309" s="536">
        <f t="shared" ref="JV309" si="5781">SUM(G309,I309,S309,U309,AE309,AG309,AQ309,AS309,BC309,BE309,BO309,BQ309,CA309,CC309)/7/SUM(E308,Q308,AC308,AO308,BA308,BM308,BY308)</f>
        <v>0.45045159648899635</v>
      </c>
      <c r="JW309" s="537">
        <f t="shared" ref="JW309" si="5782">SUM(CM309,CO309,CY309,DA309,DK309,DM309,DW309,DY309,EI309,EK309,EU309,EW309,FG309,FI309)/7/SUM(CK308,CW308,DI308,DU308,EG308,ES308,FE308)</f>
        <v>0.4435464701687663</v>
      </c>
      <c r="JX309" s="538">
        <f t="shared" ref="JX309" si="5783">SUM(FS309,FU309,GE309,GG309,GQ309,GS309,HC309,HE309,HO309,HQ309,IA309,IC309,IM309,IO309,)/7/SUM(FQ308,GC308,GO308,HA308,HM308,HY308,IK308)</f>
        <v>0.48394332939787488</v>
      </c>
      <c r="JY309" s="718"/>
      <c r="JZ309" s="721"/>
      <c r="KA309" s="724"/>
      <c r="KB309" s="660"/>
      <c r="KC309" s="662"/>
      <c r="KD309" s="663"/>
      <c r="KE309" s="662"/>
      <c r="KF309" s="663"/>
      <c r="KG309" s="640"/>
      <c r="KH309" s="642"/>
      <c r="KI309" s="559">
        <f t="shared" ref="KI309" si="5784">SUM(KI302:KI308)</f>
        <v>12</v>
      </c>
      <c r="KJ309" s="578">
        <f t="shared" ref="KJ309" si="5785">KI309/KB306</f>
        <v>3.5481963335304554E-3</v>
      </c>
      <c r="KK309" s="559">
        <f t="shared" ref="KK309" si="5786">SUM(KK302:KK308)</f>
        <v>7</v>
      </c>
      <c r="KL309" s="572">
        <f t="shared" ref="KL309" si="5787">KK309/KD306</f>
        <v>1.9374481040686411E-3</v>
      </c>
      <c r="KM309" s="584">
        <f t="shared" ref="KM309" si="5788">KB306+KD306</f>
        <v>6995</v>
      </c>
      <c r="KN309" s="567">
        <f t="shared" si="5662"/>
        <v>19</v>
      </c>
      <c r="KO309" s="585">
        <f t="shared" si="5663"/>
        <v>2.7162258756254468E-3</v>
      </c>
      <c r="KP309" s="559">
        <f t="shared" ref="KP309" si="5789">SUM(KP302:KP308)</f>
        <v>5</v>
      </c>
      <c r="KQ309" s="572">
        <f t="shared" ref="KQ309" si="5790">KP309/KF306</f>
        <v>1.3743815283122594E-3</v>
      </c>
    </row>
    <row r="310" spans="1:303" ht="21.7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13">
        <f t="shared" ref="JH310" si="5792">JH309/JJ299</f>
        <v>0</v>
      </c>
      <c r="JI310" s="3"/>
      <c r="JJ310" s="4"/>
      <c r="JK310" s="4"/>
      <c r="JL310" s="405"/>
      <c r="JM310" s="4"/>
      <c r="JN310" s="4"/>
      <c r="JO310" s="4"/>
      <c r="JP310" s="406"/>
      <c r="JQ310" s="4"/>
      <c r="JR310" s="4"/>
      <c r="JS310" s="407"/>
      <c r="JT310" s="4"/>
      <c r="JU310" s="526"/>
      <c r="JV310" s="704"/>
      <c r="JW310" s="705"/>
      <c r="JX310" s="706"/>
      <c r="JY310" s="627"/>
      <c r="JZ310" s="628"/>
      <c r="KA310" s="629"/>
      <c r="KB310" s="643"/>
      <c r="KC310" s="644"/>
      <c r="KD310" s="644"/>
      <c r="KE310" s="644"/>
      <c r="KF310" s="644"/>
      <c r="KG310" s="644"/>
      <c r="KH310" s="645"/>
      <c r="KI310" s="557"/>
      <c r="KJ310" s="561"/>
      <c r="KK310" s="557"/>
      <c r="KL310" s="558"/>
      <c r="KM310" s="609"/>
      <c r="KN310" s="733"/>
      <c r="KO310" s="610"/>
      <c r="KP310" s="557"/>
      <c r="KQ310" s="558"/>
    </row>
    <row r="311" spans="1:303" x14ac:dyDescent="0.25">
      <c r="A311" s="728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403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90">
        <f t="shared" ref="JS311" si="5843">JR311/JM311</f>
        <v>0.5</v>
      </c>
      <c r="JT311" s="48"/>
      <c r="JU311" s="300"/>
      <c r="JV311" s="528">
        <f t="shared" ref="JV311:JV317" si="5844">SUM(G311,I311,S311,U311,AE311,AG311,AQ311,AS311,BC311,BE311,BO311,BQ311,CA311,CC311)/SUM(E311,Q311,AC311,AO311,BA311,BM311,BY311)</f>
        <v>0.4613784907902555</v>
      </c>
      <c r="JW311" s="529">
        <f t="shared" ref="JW311:JW317" si="5845">SUM(CM311,CO311,CY311,DA311,DK311,DM311,DW311,DY311,EI311,EK311,EU311,EW311,FG311,FI311)/SUM(CK311,CW311,DI311,DU311,EG311,ES311,FE311)</f>
        <v>0.47988904299583912</v>
      </c>
      <c r="JX311" s="531">
        <f t="shared" ref="JX311:JX317" si="5846">SUM(FS311,FU311,GE311,GG311,GQ311,GS311,HC311,HE311,HO311,HQ311,IA311,IC311,IM311,IO311,)/SUM(FQ311,GC311,GO311,HA311,HM311,HY311,IK311)</f>
        <v>0.4840220385674931</v>
      </c>
      <c r="JY311" s="716">
        <f t="shared" ref="JY311" si="5847">SUM(I318,U318,AG318,AS318,BE318,BQ318,CC318)/SUM(G318,I318,S318,U318,AE318,AG318,AQ318,AS318,BC318,BE318,BO318,BQ318,CA318,CC318)</f>
        <v>9.5737642944901238E-2</v>
      </c>
      <c r="JZ311" s="719">
        <f t="shared" ref="JZ311" si="5848">SUM(CO318,DA318,DM318,DY318,EK318,EW318,FI318)/SUM(CM318,CO318,CY318,DA318,DK318,DM318,DW318,DY318,EI318,EK318,EU318,EW318,FG318,FI318)</f>
        <v>7.8036787470406113E-2</v>
      </c>
      <c r="KA311" s="722">
        <f t="shared" ref="KA311" si="5849">SUM(,FU318,GG318,GS318,HE318,HQ318,IC318,IO318)/SUM(FU318,FS318,GG318,GE318,GS318,GQ318,HE318,HC318,HQ318,HO318,IC318,IA318,IO318,IM318)</f>
        <v>4.6875E-2</v>
      </c>
      <c r="KB311" s="646">
        <f t="shared" ref="KB311" si="5850">KB313/KB315</f>
        <v>3.85871178391214E-3</v>
      </c>
      <c r="KC311" s="647"/>
      <c r="KD311" s="647">
        <f t="shared" ref="KD311" si="5851">KD313/KD315</f>
        <v>2.7731558513588465E-3</v>
      </c>
      <c r="KE311" s="647"/>
      <c r="KF311" s="647">
        <f t="shared" ref="KF311" si="5852">KF313/KF315</f>
        <v>2.4793388429752068E-3</v>
      </c>
      <c r="KG311" s="650"/>
      <c r="KH311" s="652" t="s">
        <v>73</v>
      </c>
      <c r="KI311" s="560">
        <f t="shared" ref="KI311:KI317" si="5853">C311+AA311+AM311+AY311+BK311+BW311</f>
        <v>2</v>
      </c>
      <c r="KJ311" s="573">
        <f t="shared" ref="KJ311" si="5854">KI311/KB315</f>
        <v>5.9364796675571388E-4</v>
      </c>
      <c r="KK311" s="560">
        <f t="shared" ref="KK311:KK317" si="5855">CI311+CU311+DG311+EE311+EQ311+FC311+DS311</f>
        <v>1</v>
      </c>
      <c r="KL311" s="569">
        <f t="shared" ref="KL311" si="5856">KK311/KD315</f>
        <v>2.7731558513588466E-4</v>
      </c>
      <c r="KM311" s="562">
        <f t="shared" ref="KM311" si="5857">KB315+KD315</f>
        <v>6975</v>
      </c>
      <c r="KN311" s="322">
        <f t="shared" ref="KN311:KN318" si="5858">KI311+KK311</f>
        <v>3</v>
      </c>
      <c r="KO311" s="564">
        <f t="shared" ref="KO311:KO318" si="5859">KN311/KM311</f>
        <v>4.3010752688172043E-4</v>
      </c>
      <c r="KP311" s="560">
        <f t="shared" ref="KP311:KP317" si="5860">FO311+GA311+GM311+GY311+HK311+HW311+II311</f>
        <v>0</v>
      </c>
      <c r="KQ311" s="569">
        <f t="shared" ref="KQ311" si="5861">KP311/KF315</f>
        <v>0</v>
      </c>
    </row>
    <row r="312" spans="1:303" ht="19.5" thickBot="1" x14ac:dyDescent="0.3">
      <c r="A312" s="729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4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93">
        <f t="shared" si="4734"/>
        <v>0.43283582089552236</v>
      </c>
      <c r="JT312" s="15"/>
      <c r="JU312" s="301"/>
      <c r="JV312" s="530">
        <f t="shared" si="5844"/>
        <v>0.4362555720653789</v>
      </c>
      <c r="JW312" s="527">
        <f t="shared" si="5845"/>
        <v>0.43023578363384191</v>
      </c>
      <c r="JX312" s="532">
        <f t="shared" si="5846"/>
        <v>0.48815426997245182</v>
      </c>
      <c r="JY312" s="717"/>
      <c r="JZ312" s="720"/>
      <c r="KA312" s="723"/>
      <c r="KB312" s="648"/>
      <c r="KC312" s="649"/>
      <c r="KD312" s="649"/>
      <c r="KE312" s="649"/>
      <c r="KF312" s="649"/>
      <c r="KG312" s="651"/>
      <c r="KH312" s="653"/>
      <c r="KI312" s="76">
        <f t="shared" si="5853"/>
        <v>0</v>
      </c>
      <c r="KJ312" s="576">
        <f t="shared" ref="KJ312" si="5907">KI312/KB315</f>
        <v>0</v>
      </c>
      <c r="KK312" s="76">
        <f t="shared" si="5855"/>
        <v>0</v>
      </c>
      <c r="KL312" s="570">
        <f t="shared" ref="KL312" si="5908">KK312/KD315</f>
        <v>0</v>
      </c>
      <c r="KM312" s="580">
        <f t="shared" ref="KM312" si="5909">KB315+KD315</f>
        <v>6975</v>
      </c>
      <c r="KN312" s="84">
        <f t="shared" si="5858"/>
        <v>0</v>
      </c>
      <c r="KO312" s="570">
        <f t="shared" si="5859"/>
        <v>0</v>
      </c>
      <c r="KP312" s="76">
        <f t="shared" si="5860"/>
        <v>0</v>
      </c>
      <c r="KQ312" s="570">
        <f t="shared" ref="KQ312" si="5910">KP312/KF315</f>
        <v>0</v>
      </c>
    </row>
    <row r="313" spans="1:303" ht="19.5" thickTop="1" x14ac:dyDescent="0.25">
      <c r="A313" s="729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4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93">
        <f t="shared" si="4734"/>
        <v>0.44010416666666669</v>
      </c>
      <c r="JT313" s="15"/>
      <c r="JU313" s="301"/>
      <c r="JV313" s="530">
        <f t="shared" si="5844"/>
        <v>0.4576523031203566</v>
      </c>
      <c r="JW313" s="527">
        <f t="shared" si="5845"/>
        <v>0.42896781354051056</v>
      </c>
      <c r="JX313" s="532">
        <f t="shared" si="5846"/>
        <v>0.484297520661157</v>
      </c>
      <c r="JY313" s="717"/>
      <c r="JZ313" s="720"/>
      <c r="KA313" s="723"/>
      <c r="KB313" s="654">
        <f t="shared" ref="KB313" si="5911">SUM(C318,O318,AA318,AM318,AY318,BK318,BW318)</f>
        <v>13</v>
      </c>
      <c r="KC313" s="655"/>
      <c r="KD313" s="655">
        <f t="shared" ref="KD313" si="5912">SUM(CI318,CU318,DG318,DS318,EE318,EQ318,FC318)</f>
        <v>10</v>
      </c>
      <c r="KE313" s="655"/>
      <c r="KF313" s="655">
        <f t="shared" ref="KF313" si="5913">SUM(FO318,GA318,GM318,GY318,HK318,HW318,II318)</f>
        <v>9</v>
      </c>
      <c r="KG313" s="658"/>
      <c r="KH313" s="641" t="s">
        <v>72</v>
      </c>
      <c r="KI313" s="76">
        <f t="shared" si="5853"/>
        <v>0</v>
      </c>
      <c r="KJ313" s="576">
        <f t="shared" ref="KJ313" si="5914">KI313/KB315</f>
        <v>0</v>
      </c>
      <c r="KK313" s="76">
        <f t="shared" si="5855"/>
        <v>1</v>
      </c>
      <c r="KL313" s="570">
        <f t="shared" ref="KL313" si="5915">KK313/KD315</f>
        <v>2.7731558513588466E-4</v>
      </c>
      <c r="KM313" s="580">
        <f t="shared" ref="KM313" si="5916">KB315+KD315</f>
        <v>6975</v>
      </c>
      <c r="KN313" s="84">
        <f t="shared" si="5858"/>
        <v>1</v>
      </c>
      <c r="KO313" s="570">
        <f t="shared" si="5859"/>
        <v>1.4336917562724014E-4</v>
      </c>
      <c r="KP313" s="76">
        <f t="shared" si="5860"/>
        <v>0</v>
      </c>
      <c r="KQ313" s="570">
        <f t="shared" ref="KQ313" si="5917">KP313/KF315</f>
        <v>0</v>
      </c>
    </row>
    <row r="314" spans="1:303" ht="19.5" thickBot="1" x14ac:dyDescent="0.3">
      <c r="A314" s="729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4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93">
        <f t="shared" si="4734"/>
        <v>0.4606741573033708</v>
      </c>
      <c r="JT314" s="18"/>
      <c r="JU314" s="21"/>
      <c r="JV314" s="530">
        <f t="shared" si="5844"/>
        <v>0.44843982169390789</v>
      </c>
      <c r="JW314" s="527">
        <f t="shared" si="5845"/>
        <v>0.43729189789123196</v>
      </c>
      <c r="JX314" s="532">
        <f t="shared" si="5846"/>
        <v>0.48787210584343993</v>
      </c>
      <c r="JY314" s="717"/>
      <c r="JZ314" s="720"/>
      <c r="KA314" s="723"/>
      <c r="KB314" s="656"/>
      <c r="KC314" s="657"/>
      <c r="KD314" s="657"/>
      <c r="KE314" s="657"/>
      <c r="KF314" s="657"/>
      <c r="KG314" s="659"/>
      <c r="KH314" s="653"/>
      <c r="KI314" s="76">
        <f t="shared" si="5853"/>
        <v>0</v>
      </c>
      <c r="KJ314" s="576">
        <f t="shared" ref="KJ314" si="5918">KI314/KB315</f>
        <v>0</v>
      </c>
      <c r="KK314" s="76">
        <f t="shared" si="5855"/>
        <v>0</v>
      </c>
      <c r="KL314" s="570">
        <f t="shared" ref="KL314" si="5919">KK314/KD315</f>
        <v>0</v>
      </c>
      <c r="KM314" s="580">
        <f t="shared" ref="KM314" si="5920">KB315+KD315</f>
        <v>6975</v>
      </c>
      <c r="KN314" s="84">
        <f t="shared" si="5858"/>
        <v>0</v>
      </c>
      <c r="KO314" s="570">
        <f t="shared" si="5859"/>
        <v>0</v>
      </c>
      <c r="KP314" s="76">
        <f t="shared" si="5860"/>
        <v>2</v>
      </c>
      <c r="KQ314" s="570">
        <f t="shared" ref="KQ314" si="5921">KP314/KF315</f>
        <v>5.5096418732782364E-4</v>
      </c>
    </row>
    <row r="315" spans="1:303" ht="19.5" thickTop="1" x14ac:dyDescent="0.25">
      <c r="A315" s="729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4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93">
        <f t="shared" si="4734"/>
        <v>0.56097560975609762</v>
      </c>
      <c r="JT315" s="23"/>
      <c r="JU315" s="525"/>
      <c r="JV315" s="530">
        <f t="shared" si="5844"/>
        <v>0.4483784587920262</v>
      </c>
      <c r="JW315" s="527">
        <f t="shared" si="5845"/>
        <v>0.43741326672217595</v>
      </c>
      <c r="JX315" s="532">
        <f t="shared" si="5846"/>
        <v>0.46637265711135611</v>
      </c>
      <c r="JY315" s="717"/>
      <c r="JZ315" s="720"/>
      <c r="KA315" s="723"/>
      <c r="KB315" s="654">
        <f t="shared" ref="KB315" si="5922">SUM(E308,Q308,AC308,AO308,BA308,BM308,BY308)</f>
        <v>3369</v>
      </c>
      <c r="KC315" s="655"/>
      <c r="KD315" s="655">
        <f t="shared" ref="KD315" si="5923">SUM(CK308,CW308,DI308,DU308,EG308,ES308,FE308)</f>
        <v>3606</v>
      </c>
      <c r="KE315" s="655"/>
      <c r="KF315" s="655">
        <f t="shared" ref="KF315" si="5924">SUM(FQ308,GC308,GO308,HA308,HM308,HY308,IK308)</f>
        <v>3630</v>
      </c>
      <c r="KG315" s="658"/>
      <c r="KH315" s="641" t="s">
        <v>70</v>
      </c>
      <c r="KI315" s="76">
        <f t="shared" si="5853"/>
        <v>4</v>
      </c>
      <c r="KJ315" s="576">
        <f t="shared" ref="KJ315" si="5925">KI315/KB315</f>
        <v>1.1872959335114278E-3</v>
      </c>
      <c r="KK315" s="76">
        <f t="shared" si="5855"/>
        <v>1</v>
      </c>
      <c r="KL315" s="570">
        <f t="shared" ref="KL315" si="5926">KK315/KD315</f>
        <v>2.7731558513588466E-4</v>
      </c>
      <c r="KM315" s="580">
        <f t="shared" ref="KM315" si="5927">KB315+KD315</f>
        <v>6975</v>
      </c>
      <c r="KN315" s="84">
        <f t="shared" si="5858"/>
        <v>5</v>
      </c>
      <c r="KO315" s="570">
        <f t="shared" si="5859"/>
        <v>7.1684587813620072E-4</v>
      </c>
      <c r="KP315" s="76">
        <f t="shared" si="5860"/>
        <v>0</v>
      </c>
      <c r="KQ315" s="570">
        <f t="shared" ref="KQ315" si="5928">KP315/KF315</f>
        <v>0</v>
      </c>
    </row>
    <row r="316" spans="1:303" ht="19.5" thickBot="1" x14ac:dyDescent="0.3">
      <c r="A316" s="729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4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93">
        <f t="shared" si="4734"/>
        <v>0.49244712990936557</v>
      </c>
      <c r="JT316" s="23"/>
      <c r="JU316" s="525"/>
      <c r="JV316" s="530">
        <f t="shared" si="5844"/>
        <v>0.45267857142857143</v>
      </c>
      <c r="JW316" s="527">
        <f t="shared" si="5845"/>
        <v>0.42833333333333334</v>
      </c>
      <c r="JX316" s="532">
        <f t="shared" si="5846"/>
        <v>0.46841379310344827</v>
      </c>
      <c r="JY316" s="717"/>
      <c r="JZ316" s="720"/>
      <c r="KA316" s="723"/>
      <c r="KB316" s="656"/>
      <c r="KC316" s="657"/>
      <c r="KD316" s="657"/>
      <c r="KE316" s="657"/>
      <c r="KF316" s="657"/>
      <c r="KG316" s="659"/>
      <c r="KH316" s="653"/>
      <c r="KI316" s="76">
        <f t="shared" si="5853"/>
        <v>1</v>
      </c>
      <c r="KJ316" s="576">
        <f t="shared" ref="KJ316" si="5929">KI316/KB315</f>
        <v>2.9682398337785694E-4</v>
      </c>
      <c r="KK316" s="76">
        <f t="shared" si="5855"/>
        <v>3</v>
      </c>
      <c r="KL316" s="570">
        <f t="shared" ref="KL316" si="5930">KK316/KD315</f>
        <v>8.3194675540765393E-4</v>
      </c>
      <c r="KM316" s="580">
        <f t="shared" ref="KM316" si="5931">KB315+KD315</f>
        <v>6975</v>
      </c>
      <c r="KN316" s="84">
        <f t="shared" si="5858"/>
        <v>4</v>
      </c>
      <c r="KO316" s="570">
        <f t="shared" si="5859"/>
        <v>5.7347670250896057E-4</v>
      </c>
      <c r="KP316" s="76">
        <f t="shared" si="5860"/>
        <v>3</v>
      </c>
      <c r="KQ316" s="570">
        <f t="shared" ref="KQ316" si="5932">KP316/KF315</f>
        <v>8.2644628099173552E-4</v>
      </c>
    </row>
    <row r="317" spans="1:303" ht="20.25" thickTop="1" thickBot="1" x14ac:dyDescent="0.3">
      <c r="A317" s="729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4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93">
        <f t="shared" si="4734"/>
        <v>0.55277777777777781</v>
      </c>
      <c r="JT317" s="23"/>
      <c r="JU317" s="525"/>
      <c r="JV317" s="530">
        <f t="shared" si="5844"/>
        <v>0.44189511323003577</v>
      </c>
      <c r="JW317" s="527">
        <f t="shared" si="5845"/>
        <v>0.40628476084538379</v>
      </c>
      <c r="JX317" s="532">
        <f t="shared" si="5846"/>
        <v>0.47307373653686829</v>
      </c>
      <c r="JY317" s="717"/>
      <c r="JZ317" s="720"/>
      <c r="KA317" s="723"/>
      <c r="KB317" s="654">
        <f t="shared" ref="KB317" si="5933">KB308+KB313</f>
        <v>360</v>
      </c>
      <c r="KC317" s="661">
        <f t="shared" ref="KC317" si="5934">KB317/$KB$10</f>
        <v>9.6904441453566623E-2</v>
      </c>
      <c r="KD317" s="655">
        <f t="shared" ref="KD317" si="5935">KD308+KD313</f>
        <v>282</v>
      </c>
      <c r="KE317" s="661">
        <f t="shared" ref="KE317" si="5936">KD317/$KD$10</f>
        <v>7.271789582258896E-2</v>
      </c>
      <c r="KF317" s="655">
        <f t="shared" ref="KF317" si="5937">KF308+KF313</f>
        <v>317</v>
      </c>
      <c r="KG317" s="639">
        <f t="shared" ref="KG317" si="5938">KF317/$KF$10</f>
        <v>8.049771457592686E-2</v>
      </c>
      <c r="KH317" s="641" t="s">
        <v>181</v>
      </c>
      <c r="KI317" s="320">
        <f t="shared" si="5853"/>
        <v>4</v>
      </c>
      <c r="KJ317" s="577">
        <f t="shared" ref="KJ317" si="5939">KI317/KB315</f>
        <v>1.1872959335114278E-3</v>
      </c>
      <c r="KK317" s="320">
        <f t="shared" si="5855"/>
        <v>4</v>
      </c>
      <c r="KL317" s="565">
        <f t="shared" ref="KL317" si="5940">KK317/KD315</f>
        <v>1.1092623405435386E-3</v>
      </c>
      <c r="KM317" s="580">
        <f t="shared" ref="KM317" si="5941">KB315+KD315</f>
        <v>6975</v>
      </c>
      <c r="KN317" s="84">
        <f t="shared" si="5858"/>
        <v>8</v>
      </c>
      <c r="KO317" s="570">
        <f t="shared" si="5859"/>
        <v>1.1469534050179211E-3</v>
      </c>
      <c r="KP317" s="320">
        <f t="shared" si="5860"/>
        <v>4</v>
      </c>
      <c r="KQ317" s="565">
        <f t="shared" ref="KQ317" si="5942">KP317/KF315</f>
        <v>1.1019283746556473E-3</v>
      </c>
    </row>
    <row r="318" spans="1:303" ht="19.5" thickBot="1" x14ac:dyDescent="0.3">
      <c r="A318" s="729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9">
        <f t="shared" si="5837"/>
        <v>1</v>
      </c>
      <c r="JI318" s="409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4">
        <f t="shared" si="4895"/>
        <v>93.915132105684549</v>
      </c>
      <c r="JR318" s="54">
        <f t="shared" ref="JR318" si="5946">SUM(JR311:JR317)</f>
        <v>1197</v>
      </c>
      <c r="JS318" s="394">
        <f t="shared" si="4734"/>
        <v>0.49057377049180328</v>
      </c>
      <c r="JT318" s="63" t="e">
        <f t="shared" ref="JT318:JU318" si="5947">JT316/JT315*100-100</f>
        <v>#DIV/0!</v>
      </c>
      <c r="JU318" s="334" t="e">
        <f t="shared" si="5947"/>
        <v>#DIV/0!</v>
      </c>
      <c r="JV318" s="536">
        <f t="shared" ref="JV318" si="5948">SUM(G318,I318,S318,U318,AE318,AG318,AQ318,AS318,BC318,BE318,BO318,BQ318,CA318,CC318)/7/SUM(E317,Q317,AC317,AO317,BA317,BM317,BY317)</f>
        <v>0.45040864975310746</v>
      </c>
      <c r="JW318" s="537">
        <f t="shared" ref="JW318" si="5949">SUM(CM318,CO318,CY318,DA318,DK318,DM318,DW318,DY318,EI318,EK318,EU318,EW318,FG318,FI318)/7/SUM(CK317,CW317,DI317,DU317,EG317,ES317,FE317)</f>
        <v>0.43627840457651362</v>
      </c>
      <c r="JX318" s="538">
        <f t="shared" ref="JX318" si="5950">SUM(FS318,FU318,GE318,GG318,GQ318,GS318,HC318,HE318,HO318,HQ318,IA318,IC318,IM318,IO318,)/7/SUM(FQ317,GC317,GO317,HA317,HM317,HY317,IK317)</f>
        <v>0.47974119225154849</v>
      </c>
      <c r="JY318" s="718"/>
      <c r="JZ318" s="721"/>
      <c r="KA318" s="724"/>
      <c r="KB318" s="660"/>
      <c r="KC318" s="662"/>
      <c r="KD318" s="663"/>
      <c r="KE318" s="662"/>
      <c r="KF318" s="663"/>
      <c r="KG318" s="640"/>
      <c r="KH318" s="642"/>
      <c r="KI318" s="559">
        <f t="shared" ref="KI318" si="5951">SUM(KI311:KI317)</f>
        <v>11</v>
      </c>
      <c r="KJ318" s="578">
        <f t="shared" ref="KJ318" si="5952">KI318/KB315</f>
        <v>3.2650638171564262E-3</v>
      </c>
      <c r="KK318" s="559">
        <f t="shared" ref="KK318" si="5953">SUM(KK311:KK317)</f>
        <v>10</v>
      </c>
      <c r="KL318" s="572">
        <f t="shared" ref="KL318" si="5954">KK318/KD315</f>
        <v>2.7731558513588465E-3</v>
      </c>
      <c r="KM318" s="584">
        <f t="shared" ref="KM318" si="5955">KB315+KD315</f>
        <v>6975</v>
      </c>
      <c r="KN318" s="567">
        <f t="shared" si="5858"/>
        <v>21</v>
      </c>
      <c r="KO318" s="585">
        <f t="shared" si="5859"/>
        <v>3.010752688172043E-3</v>
      </c>
      <c r="KP318" s="559">
        <f t="shared" ref="KP318" si="5956">SUM(KP311:KP317)</f>
        <v>9</v>
      </c>
      <c r="KQ318" s="572">
        <f t="shared" ref="KQ318" si="5957">KP318/KF315</f>
        <v>2.4793388429752068E-3</v>
      </c>
    </row>
    <row r="319" spans="1:303" ht="21.7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13">
        <f t="shared" ref="JH319" si="5959">JH318/JJ308</f>
        <v>1.2315270935960591E-3</v>
      </c>
      <c r="JI319" s="3"/>
      <c r="JJ319" s="4"/>
      <c r="JK319" s="4"/>
      <c r="JL319" s="405"/>
      <c r="JM319" s="4"/>
      <c r="JN319" s="4"/>
      <c r="JO319" s="4"/>
      <c r="JP319" s="406"/>
      <c r="JQ319" s="4"/>
      <c r="JR319" s="4"/>
      <c r="JS319" s="407"/>
      <c r="JT319" s="4"/>
      <c r="JU319" s="526"/>
      <c r="JV319" s="704"/>
      <c r="JW319" s="705"/>
      <c r="JX319" s="706"/>
      <c r="JY319" s="627"/>
      <c r="JZ319" s="628"/>
      <c r="KA319" s="629"/>
      <c r="KB319" s="643"/>
      <c r="KC319" s="644"/>
      <c r="KD319" s="644"/>
      <c r="KE319" s="644"/>
      <c r="KF319" s="644"/>
      <c r="KG319" s="644"/>
      <c r="KH319" s="645"/>
      <c r="KI319" s="557"/>
      <c r="KJ319" s="561"/>
      <c r="KK319" s="557"/>
      <c r="KL319" s="558"/>
      <c r="KM319" s="609"/>
      <c r="KN319" s="733"/>
      <c r="KO319" s="610"/>
      <c r="KP319" s="557"/>
      <c r="KQ319" s="558"/>
    </row>
    <row r="320" spans="1:303" x14ac:dyDescent="0.25">
      <c r="A320" s="728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403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90">
        <f t="shared" ref="JS320" si="6010">JR320/JM320</f>
        <v>0.52922077922077926</v>
      </c>
      <c r="JT320" s="48"/>
      <c r="JU320" s="300"/>
      <c r="JV320" s="528">
        <f t="shared" ref="JV320:JV326" si="6011">SUM(G320,I320,S320,U320,AE320,AG320,AQ320,AS320,BC320,BE320,BO320,BQ320,CA320,CC320)/SUM(E320,Q320,AC320,AO320,BA320,BM320,BY320)</f>
        <v>0.44036970781156826</v>
      </c>
      <c r="JW320" s="529">
        <f t="shared" ref="JW320:JW326" si="6012">SUM(CM320,CO320,CY320,DA320,DK320,DM320,DW320,DY320,EI320,EK320,EU320,EW320,FG320,FI320)/SUM(CK320,CW320,DI320,DU320,EG320,ES320,FE320)</f>
        <v>0.43294379521424597</v>
      </c>
      <c r="JX320" s="531">
        <f t="shared" ref="JX320:JX326" si="6013">SUM(FS320,FU320,GE320,GG320,GQ320,GS320,HC320,HE320,HO320,HQ320,IA320,IC320,IM320,IO320,)/SUM(FQ320,GC320,GO320,HA320,HM320,HY320,IK320)</f>
        <v>0.43090105030403536</v>
      </c>
      <c r="JY320" s="716">
        <f t="shared" ref="JY320" si="6014">SUM(I327,U327,AG327,AS327,BE327,BQ327,CC327)/SUM(G327,I327,S327,U327,AE327,AG327,AQ327,AS327,BC327,BE327,BO327,BQ327,CA327,CC327)</f>
        <v>9.6042950884867764E-2</v>
      </c>
      <c r="JZ320" s="719">
        <f t="shared" ref="JZ320" si="6015">SUM(CO327,DA327,DM327,DY327,EK327,EW327,FI327)/SUM(CM327,CO327,CY327,DA327,DK327,DM327,DW327,DY327,EI327,EK327,EU327,EW327,FG327,FI327)</f>
        <v>7.6680068925904649E-2</v>
      </c>
      <c r="KA320" s="722">
        <f t="shared" ref="KA320" si="6016">SUM(,FU327,GG327,GS327,HE327,HQ327,IC327,IO327)/SUM(FU327,FS327,GG327,GE327,GS327,GQ327,HE327,HC327,HQ327,HO327,IC327,IA327,IO327,IM327)</f>
        <v>4.870810055865922E-2</v>
      </c>
      <c r="KB320" s="646">
        <f t="shared" ref="KB320" si="6017">KB322/KB324</f>
        <v>4.1716328963051254E-3</v>
      </c>
      <c r="KC320" s="647"/>
      <c r="KD320" s="647">
        <f t="shared" ref="KD320" si="6018">KD322/KD324</f>
        <v>3.3370411568409346E-3</v>
      </c>
      <c r="KE320" s="647"/>
      <c r="KF320" s="647">
        <f t="shared" ref="KF320" si="6019">KF322/KF324</f>
        <v>7.1803369235017948E-3</v>
      </c>
      <c r="KG320" s="650"/>
      <c r="KH320" s="652" t="s">
        <v>73</v>
      </c>
      <c r="KI320" s="560">
        <f t="shared" ref="KI320:KI326" si="6020">C320+AA320+AM320+AY320+BK320+BW320</f>
        <v>2</v>
      </c>
      <c r="KJ320" s="573">
        <f t="shared" ref="KJ320" si="6021">KI320/KB324</f>
        <v>5.9594755661501785E-4</v>
      </c>
      <c r="KK320" s="560">
        <f t="shared" ref="KK320:KK326" si="6022">CI320+CU320+DG320+EE320+EQ320+FC320+DS320</f>
        <v>2</v>
      </c>
      <c r="KL320" s="569">
        <f t="shared" ref="KL320" si="6023">KK320/KD324</f>
        <v>5.5617352614015572E-4</v>
      </c>
      <c r="KM320" s="562">
        <f t="shared" ref="KM320" si="6024">KB324+KD324</f>
        <v>6952</v>
      </c>
      <c r="KN320" s="322">
        <f t="shared" ref="KN320:KN327" si="6025">KI320+KK320</f>
        <v>4</v>
      </c>
      <c r="KO320" s="564">
        <f t="shared" ref="KO320:KO327" si="6026">KN320/KM320</f>
        <v>5.7537399309551208E-4</v>
      </c>
      <c r="KP320" s="560">
        <f t="shared" ref="KP320:KP326" si="6027">FO320+GA320+GM320+GY320+HK320+HW320+II320</f>
        <v>3</v>
      </c>
      <c r="KQ320" s="569">
        <f t="shared" ref="KQ320" si="6028">KP320/KF324</f>
        <v>8.2850041425020708E-4</v>
      </c>
    </row>
    <row r="321" spans="1:303" ht="19.5" thickBot="1" x14ac:dyDescent="0.3">
      <c r="A321" s="729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4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93">
        <f t="shared" si="4734"/>
        <v>0.4064327485380117</v>
      </c>
      <c r="JT321" s="15"/>
      <c r="JU321" s="301"/>
      <c r="JV321" s="530">
        <f t="shared" si="6011"/>
        <v>0.43415945058226335</v>
      </c>
      <c r="JW321" s="527">
        <f t="shared" si="6012"/>
        <v>0.40172605790645882</v>
      </c>
      <c r="JX321" s="532">
        <f t="shared" si="6013"/>
        <v>0.45331116652812414</v>
      </c>
      <c r="JY321" s="717"/>
      <c r="JZ321" s="720"/>
      <c r="KA321" s="723"/>
      <c r="KB321" s="648"/>
      <c r="KC321" s="649"/>
      <c r="KD321" s="649"/>
      <c r="KE321" s="649"/>
      <c r="KF321" s="649"/>
      <c r="KG321" s="651"/>
      <c r="KH321" s="653"/>
      <c r="KI321" s="76">
        <f t="shared" si="6020"/>
        <v>4</v>
      </c>
      <c r="KJ321" s="576">
        <f t="shared" ref="KJ321" si="6074">KI321/KB324</f>
        <v>1.1918951132300357E-3</v>
      </c>
      <c r="KK321" s="76">
        <f t="shared" si="6022"/>
        <v>2</v>
      </c>
      <c r="KL321" s="570">
        <f t="shared" ref="KL321" si="6075">KK321/KD324</f>
        <v>5.5617352614015572E-4</v>
      </c>
      <c r="KM321" s="580">
        <f t="shared" ref="KM321" si="6076">KB324+KD324</f>
        <v>6952</v>
      </c>
      <c r="KN321" s="84">
        <f t="shared" si="6025"/>
        <v>6</v>
      </c>
      <c r="KO321" s="570">
        <f t="shared" si="6026"/>
        <v>8.6306098964326807E-4</v>
      </c>
      <c r="KP321" s="76">
        <f t="shared" si="6027"/>
        <v>9</v>
      </c>
      <c r="KQ321" s="570">
        <f t="shared" ref="KQ321" si="6077">KP321/KF324</f>
        <v>2.4855012427506215E-3</v>
      </c>
    </row>
    <row r="322" spans="1:303" ht="19.5" thickTop="1" x14ac:dyDescent="0.25">
      <c r="A322" s="729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4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93">
        <f t="shared" si="4734"/>
        <v>0.47385620915032678</v>
      </c>
      <c r="JT322" s="15"/>
      <c r="JU322" s="301"/>
      <c r="JV322" s="530">
        <f t="shared" si="6011"/>
        <v>0.42797369994022716</v>
      </c>
      <c r="JW322" s="527">
        <f t="shared" si="6012"/>
        <v>0.42387060791968767</v>
      </c>
      <c r="JX322" s="532">
        <f t="shared" si="6013"/>
        <v>0.47032723239046037</v>
      </c>
      <c r="JY322" s="717"/>
      <c r="JZ322" s="720"/>
      <c r="KA322" s="723"/>
      <c r="KB322" s="654">
        <f t="shared" ref="KB322" si="6078">SUM(C327,O327,AA327,AM327,AY327,BK327,BW327)</f>
        <v>14</v>
      </c>
      <c r="KC322" s="655"/>
      <c r="KD322" s="655">
        <f t="shared" ref="KD322" si="6079">SUM(CI327,CU327,DG327,DS327,EE327,EQ327,FC327)</f>
        <v>12</v>
      </c>
      <c r="KE322" s="655"/>
      <c r="KF322" s="655">
        <f t="shared" ref="KF322" si="6080">SUM(FO327,GA327,GM327,GY327,HK327,HW327,II327)</f>
        <v>26</v>
      </c>
      <c r="KG322" s="658"/>
      <c r="KH322" s="641" t="s">
        <v>72</v>
      </c>
      <c r="KI322" s="76">
        <f t="shared" si="6020"/>
        <v>3</v>
      </c>
      <c r="KJ322" s="576">
        <f t="shared" ref="KJ322" si="6081">KI322/KB324</f>
        <v>8.9392133492252677E-4</v>
      </c>
      <c r="KK322" s="76">
        <f t="shared" si="6022"/>
        <v>6</v>
      </c>
      <c r="KL322" s="570">
        <f t="shared" ref="KL322" si="6082">KK322/KD324</f>
        <v>1.6685205784204673E-3</v>
      </c>
      <c r="KM322" s="580">
        <f t="shared" ref="KM322" si="6083">KB324+KD324</f>
        <v>6952</v>
      </c>
      <c r="KN322" s="84">
        <f t="shared" si="6025"/>
        <v>9</v>
      </c>
      <c r="KO322" s="570">
        <f t="shared" si="6026"/>
        <v>1.2945914844649021E-3</v>
      </c>
      <c r="KP322" s="76">
        <f t="shared" si="6027"/>
        <v>3</v>
      </c>
      <c r="KQ322" s="570">
        <f t="shared" ref="KQ322" si="6084">KP322/KF324</f>
        <v>8.2850041425020708E-4</v>
      </c>
    </row>
    <row r="323" spans="1:303" ht="19.5" thickBot="1" x14ac:dyDescent="0.3">
      <c r="A323" s="729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4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93">
        <f t="shared" si="4734"/>
        <v>0.50422535211267605</v>
      </c>
      <c r="JT323" s="18"/>
      <c r="JU323" s="21"/>
      <c r="JV323" s="530">
        <f t="shared" si="6011"/>
        <v>0.41900777047220561</v>
      </c>
      <c r="JW323" s="527">
        <f t="shared" si="6012"/>
        <v>0.4185722253206916</v>
      </c>
      <c r="JX323" s="532">
        <f t="shared" si="6013"/>
        <v>0.45036051026067664</v>
      </c>
      <c r="JY323" s="717"/>
      <c r="JZ323" s="720"/>
      <c r="KA323" s="723"/>
      <c r="KB323" s="656"/>
      <c r="KC323" s="657"/>
      <c r="KD323" s="657"/>
      <c r="KE323" s="657"/>
      <c r="KF323" s="657"/>
      <c r="KG323" s="659"/>
      <c r="KH323" s="653"/>
      <c r="KI323" s="76">
        <f t="shared" si="6020"/>
        <v>0</v>
      </c>
      <c r="KJ323" s="576">
        <f t="shared" ref="KJ323" si="6085">KI323/KB324</f>
        <v>0</v>
      </c>
      <c r="KK323" s="76">
        <f t="shared" si="6022"/>
        <v>0</v>
      </c>
      <c r="KL323" s="570">
        <f t="shared" ref="KL323" si="6086">KK323/KD324</f>
        <v>0</v>
      </c>
      <c r="KM323" s="580">
        <f t="shared" ref="KM323" si="6087">KB324+KD324</f>
        <v>6952</v>
      </c>
      <c r="KN323" s="84">
        <f t="shared" si="6025"/>
        <v>0</v>
      </c>
      <c r="KO323" s="570">
        <f t="shared" si="6026"/>
        <v>0</v>
      </c>
      <c r="KP323" s="76">
        <f t="shared" si="6027"/>
        <v>0</v>
      </c>
      <c r="KQ323" s="570">
        <f t="shared" ref="KQ323" si="6088">KP323/KF324</f>
        <v>0</v>
      </c>
    </row>
    <row r="324" spans="1:303" ht="19.5" thickTop="1" x14ac:dyDescent="0.25">
      <c r="A324" s="729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4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93">
        <f t="shared" si="4734"/>
        <v>0.52050473186119872</v>
      </c>
      <c r="JT324" s="23"/>
      <c r="JU324" s="525"/>
      <c r="JV324" s="530">
        <f t="shared" si="6011"/>
        <v>0.44002393060125633</v>
      </c>
      <c r="JW324" s="527">
        <f t="shared" si="6012"/>
        <v>0.42857142857142855</v>
      </c>
      <c r="JX324" s="532">
        <f t="shared" si="6013"/>
        <v>0.45795170691090759</v>
      </c>
      <c r="JY324" s="717"/>
      <c r="JZ324" s="720"/>
      <c r="KA324" s="723"/>
      <c r="KB324" s="654">
        <f t="shared" ref="KB324" si="6089">SUM(E317,Q317,AC317,AO317,BA317,BM317,BY317)</f>
        <v>3356</v>
      </c>
      <c r="KC324" s="655"/>
      <c r="KD324" s="655">
        <f t="shared" ref="KD324" si="6090">SUM(CK317,CW317,DI317,DU317,EG317,ES317,FE317)</f>
        <v>3596</v>
      </c>
      <c r="KE324" s="655"/>
      <c r="KF324" s="655">
        <f t="shared" ref="KF324" si="6091">SUM(FQ317,GC317,GO317,HA317,HM317,HY317,IK317)</f>
        <v>3621</v>
      </c>
      <c r="KG324" s="658"/>
      <c r="KH324" s="641" t="s">
        <v>70</v>
      </c>
      <c r="KI324" s="76">
        <f t="shared" si="6020"/>
        <v>2</v>
      </c>
      <c r="KJ324" s="576">
        <f t="shared" ref="KJ324" si="6092">KI324/KB324</f>
        <v>5.9594755661501785E-4</v>
      </c>
      <c r="KK324" s="76">
        <f t="shared" si="6022"/>
        <v>2</v>
      </c>
      <c r="KL324" s="570">
        <f t="shared" ref="KL324" si="6093">KK324/KD324</f>
        <v>5.5617352614015572E-4</v>
      </c>
      <c r="KM324" s="580">
        <f t="shared" ref="KM324" si="6094">KB324+KD324</f>
        <v>6952</v>
      </c>
      <c r="KN324" s="84">
        <f t="shared" si="6025"/>
        <v>4</v>
      </c>
      <c r="KO324" s="570">
        <f t="shared" si="6026"/>
        <v>5.7537399309551208E-4</v>
      </c>
      <c r="KP324" s="76">
        <f t="shared" si="6027"/>
        <v>3</v>
      </c>
      <c r="KQ324" s="570">
        <f t="shared" ref="KQ324" si="6095">KP324/KF324</f>
        <v>8.2850041425020708E-4</v>
      </c>
    </row>
    <row r="325" spans="1:303" ht="19.5" thickBot="1" x14ac:dyDescent="0.3">
      <c r="A325" s="729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4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93">
        <f t="shared" si="4734"/>
        <v>0.45695364238410596</v>
      </c>
      <c r="JT325" s="23"/>
      <c r="JU325" s="525"/>
      <c r="JV325" s="530">
        <f t="shared" si="6011"/>
        <v>0.41998205204905775</v>
      </c>
      <c r="JW325" s="527">
        <f t="shared" si="6012"/>
        <v>0.40262276785714285</v>
      </c>
      <c r="JX325" s="532">
        <f t="shared" si="6013"/>
        <v>0.46010564359188211</v>
      </c>
      <c r="JY325" s="717"/>
      <c r="JZ325" s="720"/>
      <c r="KA325" s="723"/>
      <c r="KB325" s="656"/>
      <c r="KC325" s="657"/>
      <c r="KD325" s="657"/>
      <c r="KE325" s="657"/>
      <c r="KF325" s="657"/>
      <c r="KG325" s="659"/>
      <c r="KH325" s="653"/>
      <c r="KI325" s="76">
        <f t="shared" si="6020"/>
        <v>0</v>
      </c>
      <c r="KJ325" s="576">
        <f t="shared" ref="KJ325" si="6096">KI325/KB324</f>
        <v>0</v>
      </c>
      <c r="KK325" s="76">
        <f t="shared" si="6022"/>
        <v>0</v>
      </c>
      <c r="KL325" s="570">
        <f t="shared" ref="KL325" si="6097">KK325/KD324</f>
        <v>0</v>
      </c>
      <c r="KM325" s="580">
        <f t="shared" ref="KM325" si="6098">KB324+KD324</f>
        <v>6952</v>
      </c>
      <c r="KN325" s="84">
        <f t="shared" si="6025"/>
        <v>0</v>
      </c>
      <c r="KO325" s="570">
        <f t="shared" si="6026"/>
        <v>0</v>
      </c>
      <c r="KP325" s="76">
        <f t="shared" si="6027"/>
        <v>6</v>
      </c>
      <c r="KQ325" s="570">
        <f t="shared" ref="KQ325" si="6099">KP325/KF324</f>
        <v>1.6570008285004142E-3</v>
      </c>
    </row>
    <row r="326" spans="1:303" ht="20.25" thickTop="1" thickBot="1" x14ac:dyDescent="0.3">
      <c r="A326" s="729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4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93">
        <f t="shared" ref="JS326:JS372" si="6100">JR326/JM326</f>
        <v>0.44050632911392407</v>
      </c>
      <c r="JT326" s="23"/>
      <c r="JU326" s="525"/>
      <c r="JV326" s="530">
        <f t="shared" si="6011"/>
        <v>0.42429682824655895</v>
      </c>
      <c r="JW326" s="527">
        <f t="shared" si="6012"/>
        <v>0.4037388392857143</v>
      </c>
      <c r="JX326" s="532">
        <f t="shared" si="6013"/>
        <v>0.45507649513212795</v>
      </c>
      <c r="JY326" s="717"/>
      <c r="JZ326" s="720"/>
      <c r="KA326" s="723"/>
      <c r="KB326" s="654">
        <f t="shared" ref="KB326" si="6101">KB317+KB322</f>
        <v>374</v>
      </c>
      <c r="KC326" s="661">
        <f t="shared" ref="KC326" si="6102">KB326/$KB$10</f>
        <v>0.10067294751009422</v>
      </c>
      <c r="KD326" s="655">
        <f t="shared" ref="KD326" si="6103">KD317+KD322</f>
        <v>294</v>
      </c>
      <c r="KE326" s="661">
        <f t="shared" ref="KE326" si="6104">KD326/$KD$10</f>
        <v>7.5812274368231042E-2</v>
      </c>
      <c r="KF326" s="655">
        <f t="shared" ref="KF326" si="6105">KF317+KF322</f>
        <v>343</v>
      </c>
      <c r="KG326" s="639">
        <f t="shared" ref="KG326" si="6106">KF326/$KF$10</f>
        <v>8.7100050787201622E-2</v>
      </c>
      <c r="KH326" s="641" t="s">
        <v>181</v>
      </c>
      <c r="KI326" s="320">
        <f t="shared" si="6020"/>
        <v>1</v>
      </c>
      <c r="KJ326" s="577">
        <f t="shared" ref="KJ326" si="6107">KI326/KB324</f>
        <v>2.9797377830750892E-4</v>
      </c>
      <c r="KK326" s="320">
        <f t="shared" si="6022"/>
        <v>0</v>
      </c>
      <c r="KL326" s="565">
        <f t="shared" ref="KL326" si="6108">KK326/KD324</f>
        <v>0</v>
      </c>
      <c r="KM326" s="580">
        <f t="shared" ref="KM326" si="6109">KB324+KD324</f>
        <v>6952</v>
      </c>
      <c r="KN326" s="84">
        <f t="shared" si="6025"/>
        <v>1</v>
      </c>
      <c r="KO326" s="570">
        <f t="shared" si="6026"/>
        <v>1.4384349827387802E-4</v>
      </c>
      <c r="KP326" s="320">
        <f t="shared" si="6027"/>
        <v>2</v>
      </c>
      <c r="KQ326" s="565">
        <f t="shared" ref="KQ326" si="6110">KP326/KF324</f>
        <v>5.5233360950013809E-4</v>
      </c>
    </row>
    <row r="327" spans="1:303" ht="19.5" thickBot="1" x14ac:dyDescent="0.3">
      <c r="A327" s="729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9">
        <f t="shared" si="6004"/>
        <v>3</v>
      </c>
      <c r="JI327" s="409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4">
        <f t="shared" si="4895"/>
        <v>93.857947434292868</v>
      </c>
      <c r="JR327" s="54">
        <f t="shared" ref="JR327" si="6114">SUM(JR320:JR326)</f>
        <v>1103</v>
      </c>
      <c r="JS327" s="394">
        <f t="shared" si="6100"/>
        <v>0.47440860215053765</v>
      </c>
      <c r="JT327" s="63" t="e">
        <f t="shared" ref="JT327:JU327" si="6115">JT325/JT324*100-100</f>
        <v>#DIV/0!</v>
      </c>
      <c r="JU327" s="334" t="e">
        <f t="shared" si="6115"/>
        <v>#DIV/0!</v>
      </c>
      <c r="JV327" s="536">
        <f t="shared" ref="JV327" si="6116">SUM(G327,I327,S327,U327,AE327,AG327,AQ327,AS327,BC327,BE327,BO327,BQ327,CA327,CC327)/7/SUM(E326,Q326,AC326,AO326,BA326,BM326,BY326)</f>
        <v>0.42993930067538688</v>
      </c>
      <c r="JW327" s="537">
        <f t="shared" ref="JW327" si="6117">SUM(CM327,CO327,CY327,DA327,DK327,DM327,DW327,DY327,EI327,EK327,EU327,EW327,FG327,FI327)/7/SUM(CK326,CW326,DI326,DU326,EG326,ES326,FE326)</f>
        <v>0.41637436224489793</v>
      </c>
      <c r="JX327" s="538">
        <f t="shared" ref="JX327" si="6118">SUM(FS327,FU327,GE327,GG327,GQ327,GS327,HC327,HE327,HO327,HQ327,IA327,IC327,IM327,IO327,)/7/SUM(FQ326,GC326,GO326,HA326,HM326,HY326,IK326)</f>
        <v>0.45523544605603022</v>
      </c>
      <c r="JY327" s="718"/>
      <c r="JZ327" s="721"/>
      <c r="KA327" s="724"/>
      <c r="KB327" s="660"/>
      <c r="KC327" s="662"/>
      <c r="KD327" s="663"/>
      <c r="KE327" s="662"/>
      <c r="KF327" s="663"/>
      <c r="KG327" s="640"/>
      <c r="KH327" s="642"/>
      <c r="KI327" s="559">
        <f t="shared" ref="KI327" si="6119">SUM(KI320:KI326)</f>
        <v>12</v>
      </c>
      <c r="KJ327" s="578">
        <f t="shared" ref="KJ327" si="6120">KI327/KB324</f>
        <v>3.5756853396901071E-3</v>
      </c>
      <c r="KK327" s="559">
        <f t="shared" ref="KK327" si="6121">SUM(KK320:KK326)</f>
        <v>12</v>
      </c>
      <c r="KL327" s="572">
        <f t="shared" ref="KL327" si="6122">KK327/KD324</f>
        <v>3.3370411568409346E-3</v>
      </c>
      <c r="KM327" s="584">
        <f t="shared" ref="KM327" si="6123">KB324+KD324</f>
        <v>6952</v>
      </c>
      <c r="KN327" s="567">
        <f t="shared" si="6025"/>
        <v>24</v>
      </c>
      <c r="KO327" s="585">
        <f t="shared" si="6026"/>
        <v>3.4522439585730723E-3</v>
      </c>
      <c r="KP327" s="559">
        <f t="shared" ref="KP327" si="6124">SUM(KP320:KP326)</f>
        <v>26</v>
      </c>
      <c r="KQ327" s="572">
        <f t="shared" ref="KQ327" si="6125">KP327/KF324</f>
        <v>7.1803369235017948E-3</v>
      </c>
    </row>
    <row r="328" spans="1:303" ht="21.7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13">
        <f t="shared" ref="JH328" si="6127">JH327/JJ317</f>
        <v>3.6991368680641184E-3</v>
      </c>
      <c r="JI328" s="3"/>
      <c r="JJ328" s="4"/>
      <c r="JK328" s="4"/>
      <c r="JL328" s="405"/>
      <c r="JM328" s="4"/>
      <c r="JN328" s="4"/>
      <c r="JO328" s="4"/>
      <c r="JP328" s="406"/>
      <c r="JQ328" s="4"/>
      <c r="JR328" s="4"/>
      <c r="JS328" s="407"/>
      <c r="JT328" s="4"/>
      <c r="JU328" s="526"/>
      <c r="JV328" s="704"/>
      <c r="JW328" s="705"/>
      <c r="JX328" s="706"/>
      <c r="JY328" s="627"/>
      <c r="JZ328" s="628"/>
      <c r="KA328" s="629"/>
      <c r="KB328" s="643"/>
      <c r="KC328" s="644"/>
      <c r="KD328" s="644"/>
      <c r="KE328" s="644"/>
      <c r="KF328" s="644"/>
      <c r="KG328" s="644"/>
      <c r="KH328" s="645"/>
      <c r="KI328" s="557"/>
      <c r="KJ328" s="561"/>
      <c r="KK328" s="557"/>
      <c r="KL328" s="558"/>
      <c r="KM328" s="609"/>
      <c r="KN328" s="733"/>
      <c r="KO328" s="610"/>
      <c r="KP328" s="557"/>
      <c r="KQ328" s="558"/>
    </row>
    <row r="329" spans="1:303" x14ac:dyDescent="0.25">
      <c r="A329" s="728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403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67.2</v>
      </c>
      <c r="JP329" s="50">
        <v>4143</v>
      </c>
      <c r="JQ329" s="49">
        <f t="shared" si="4895"/>
        <v>92.767577250335876</v>
      </c>
      <c r="JR329" s="49">
        <v>164</v>
      </c>
      <c r="JS329" s="390">
        <f t="shared" ref="JS329" si="6178">JR329/JM329</f>
        <v>0.45810055865921789</v>
      </c>
      <c r="JT329" s="48"/>
      <c r="JU329" s="300"/>
      <c r="JV329" s="528">
        <f t="shared" ref="JV329:JV335" si="6179">SUM(G329,I329,S329,U329,AE329,AG329,AQ329,AS329,BC329,BE329,BO329,BQ329,CA329,CC329)/SUM(E329,Q329,AC329,AO329,BA329,BM329,BY329)</f>
        <v>0.40335128665469777</v>
      </c>
      <c r="JW329" s="529">
        <f t="shared" ref="JW329:JW335" si="6180">SUM(CM329,CO329,CY329,DA329,DK329,DM329,DW329,DY329,EI329,EK329,EU329,EW329,FG329,FI329)/SUM(CK329,CW329,DI329,DU329,EG329,ES329,FE329)</f>
        <v>0.42713567839195982</v>
      </c>
      <c r="JX329" s="531">
        <f t="shared" ref="JX329:JX335" si="6181">SUM(FS329,FU329,GE329,GG329,GQ329,GS329,HC329,HE329,HO329,HQ329,IA329,IC329,IM329,IO329,)/SUM(FQ329,GC329,GO329,HA329,HM329,HY329,IK329)</f>
        <v>0.44197049819092682</v>
      </c>
      <c r="JY329" s="716">
        <f t="shared" ref="JY329" si="6182">SUM(I336,U336,AG336,AS336,BE336,BQ336,CC336)/SUM(G336,I336,S336,U336,AE336,AG336,AQ336,AS336,BC336,BE336,BO336,BQ336,CA336,CC336)</f>
        <v>0.10662071846282373</v>
      </c>
      <c r="JZ329" s="719">
        <f t="shared" ref="JZ329" si="6183">SUM(CO336,DA336,DM336,DY336,EK336,EW336,FI336)/SUM(CM336,CO336,CY336,DA336,DK336,DM336,DW336,DY336,EI336,EK336,EU336,EW336,FG336,FI336)</f>
        <v>8.9034956677621749E-2</v>
      </c>
      <c r="KA329" s="722">
        <f t="shared" ref="KA329" si="6184">SUM(,FU336,GG336,GS336,HE336,HQ336,IC336,IO336)/SUM(FU336,FS336,GG336,GE336,GS336,GQ336,HE336,HC336,HQ336,HO336,IC336,IA336,IO336,IM336)</f>
        <v>5.6166711385385926E-2</v>
      </c>
      <c r="KB329" s="646">
        <f t="shared" ref="KB329" si="6185">KB331/KB333</f>
        <v>2.9922202274087371E-3</v>
      </c>
      <c r="KC329" s="647"/>
      <c r="KD329" s="647">
        <f t="shared" ref="KD329" si="6186">KD331/KD333</f>
        <v>2.232142857142857E-3</v>
      </c>
      <c r="KE329" s="647"/>
      <c r="KF329" s="647">
        <f t="shared" ref="KF329" si="6187">KF331/KF333</f>
        <v>2.7816411682892906E-3</v>
      </c>
      <c r="KG329" s="650"/>
      <c r="KH329" s="652" t="s">
        <v>73</v>
      </c>
      <c r="KI329" s="560">
        <f t="shared" ref="KI329:KI335" si="6188">C329+AA329+AM329+AY329+BK329+BW329</f>
        <v>0</v>
      </c>
      <c r="KJ329" s="573">
        <f t="shared" ref="KJ329" si="6189">KI329/KB333</f>
        <v>0</v>
      </c>
      <c r="KK329" s="560">
        <f t="shared" ref="KK329:KK335" si="6190">CI329+CU329+DG329+EE329+EQ329+FC329+DS329</f>
        <v>2</v>
      </c>
      <c r="KL329" s="569">
        <f t="shared" ref="KL329" si="6191">KK329/KD333</f>
        <v>5.5803571428571425E-4</v>
      </c>
      <c r="KM329" s="562">
        <f t="shared" ref="KM329" si="6192">KB333+KD333</f>
        <v>6926</v>
      </c>
      <c r="KN329" s="322">
        <f t="shared" ref="KN329:KN336" si="6193">KI329+KK329</f>
        <v>2</v>
      </c>
      <c r="KO329" s="564">
        <f t="shared" ref="KO329:KO336" si="6194">KN329/KM329</f>
        <v>2.8876696505919725E-4</v>
      </c>
      <c r="KP329" s="560">
        <f t="shared" ref="KP329:KP335" si="6195">FO329+GA329+GM329+GY329+HK329+HW329+II329</f>
        <v>2</v>
      </c>
      <c r="KQ329" s="569">
        <f t="shared" ref="KQ329" si="6196">KP329/KF333</f>
        <v>5.5632823365785818E-4</v>
      </c>
    </row>
    <row r="330" spans="1:303" ht="19.5" thickBot="1" x14ac:dyDescent="0.3">
      <c r="A330" s="729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4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67.2</v>
      </c>
      <c r="JP330" s="17">
        <v>3958</v>
      </c>
      <c r="JQ330" s="16">
        <f t="shared" si="4895"/>
        <v>92.736644798500464</v>
      </c>
      <c r="JR330" s="16">
        <v>146</v>
      </c>
      <c r="JS330" s="393">
        <f t="shared" si="6100"/>
        <v>0.42196531791907516</v>
      </c>
      <c r="JT330" s="15"/>
      <c r="JU330" s="301"/>
      <c r="JV330" s="530">
        <f t="shared" si="6179"/>
        <v>0.41706586826347303</v>
      </c>
      <c r="JW330" s="527">
        <f t="shared" si="6180"/>
        <v>0.37800111669458403</v>
      </c>
      <c r="JX330" s="532">
        <f t="shared" si="6181"/>
        <v>0.4234409799554566</v>
      </c>
      <c r="JY330" s="717"/>
      <c r="JZ330" s="720"/>
      <c r="KA330" s="723"/>
      <c r="KB330" s="648"/>
      <c r="KC330" s="649"/>
      <c r="KD330" s="649"/>
      <c r="KE330" s="649"/>
      <c r="KF330" s="649"/>
      <c r="KG330" s="651"/>
      <c r="KH330" s="653"/>
      <c r="KI330" s="76">
        <f t="shared" si="6188"/>
        <v>2</v>
      </c>
      <c r="KJ330" s="576">
        <f t="shared" ref="KJ330" si="6242">KI330/KB333</f>
        <v>5.9844404548174744E-4</v>
      </c>
      <c r="KK330" s="76">
        <f t="shared" si="6190"/>
        <v>0</v>
      </c>
      <c r="KL330" s="570">
        <f t="shared" ref="KL330" si="6243">KK330/KD333</f>
        <v>0</v>
      </c>
      <c r="KM330" s="580">
        <f t="shared" ref="KM330" si="6244">KB333+KD333</f>
        <v>6926</v>
      </c>
      <c r="KN330" s="84">
        <f t="shared" si="6193"/>
        <v>2</v>
      </c>
      <c r="KO330" s="570">
        <f t="shared" si="6194"/>
        <v>2.8876696505919725E-4</v>
      </c>
      <c r="KP330" s="76">
        <f t="shared" si="6195"/>
        <v>1</v>
      </c>
      <c r="KQ330" s="570">
        <f t="shared" ref="KQ330" si="6245">KP330/KF333</f>
        <v>2.7816411682892909E-4</v>
      </c>
    </row>
    <row r="331" spans="1:303" ht="19.5" thickTop="1" x14ac:dyDescent="0.25">
      <c r="A331" s="729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4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67.599999999999994</v>
      </c>
      <c r="JP331" s="17">
        <v>4375</v>
      </c>
      <c r="JQ331" s="16">
        <f t="shared" si="4895"/>
        <v>93.223950564670787</v>
      </c>
      <c r="JR331" s="16">
        <v>188</v>
      </c>
      <c r="JS331" s="393">
        <f t="shared" si="6100"/>
        <v>0.50402144772117963</v>
      </c>
      <c r="JT331" s="15"/>
      <c r="JU331" s="301"/>
      <c r="JV331" s="530">
        <f t="shared" si="6179"/>
        <v>0.44307968843618933</v>
      </c>
      <c r="JW331" s="527">
        <f t="shared" si="6180"/>
        <v>0.41971516336218934</v>
      </c>
      <c r="JX331" s="532">
        <f t="shared" si="6181"/>
        <v>0.47686733556298772</v>
      </c>
      <c r="JY331" s="717"/>
      <c r="JZ331" s="720"/>
      <c r="KA331" s="723"/>
      <c r="KB331" s="654">
        <f t="shared" ref="KB331" si="6246">SUM(C336,O336,AA336,AM336,AY336,BK336,BW336)</f>
        <v>10</v>
      </c>
      <c r="KC331" s="655"/>
      <c r="KD331" s="655">
        <f t="shared" ref="KD331" si="6247">SUM(CI336,CU336,DG336,DS336,EE336,EQ336,FC336)</f>
        <v>8</v>
      </c>
      <c r="KE331" s="655"/>
      <c r="KF331" s="655">
        <f t="shared" ref="KF331" si="6248">SUM(FO336,GA336,GM336,GY336,HK336,HW336,II336)</f>
        <v>10</v>
      </c>
      <c r="KG331" s="658"/>
      <c r="KH331" s="641" t="s">
        <v>72</v>
      </c>
      <c r="KI331" s="76">
        <f t="shared" si="6188"/>
        <v>2</v>
      </c>
      <c r="KJ331" s="576">
        <f t="shared" ref="KJ331" si="6249">KI331/KB333</f>
        <v>5.9844404548174744E-4</v>
      </c>
      <c r="KK331" s="76">
        <f t="shared" si="6190"/>
        <v>1</v>
      </c>
      <c r="KL331" s="570">
        <f t="shared" ref="KL331" si="6250">KK331/KD333</f>
        <v>2.7901785714285713E-4</v>
      </c>
      <c r="KM331" s="580">
        <f t="shared" ref="KM331" si="6251">KB333+KD333</f>
        <v>6926</v>
      </c>
      <c r="KN331" s="84">
        <f t="shared" si="6193"/>
        <v>3</v>
      </c>
      <c r="KO331" s="570">
        <f t="shared" si="6194"/>
        <v>4.3315044758879582E-4</v>
      </c>
      <c r="KP331" s="76">
        <f t="shared" si="6195"/>
        <v>4</v>
      </c>
      <c r="KQ331" s="570">
        <f t="shared" ref="KQ331" si="6252">KP331/KF333</f>
        <v>1.1126564673157164E-3</v>
      </c>
    </row>
    <row r="332" spans="1:303" ht="19.5" thickBot="1" x14ac:dyDescent="0.3">
      <c r="A332" s="729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4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66.599999999999994</v>
      </c>
      <c r="JP332" s="17">
        <v>3902</v>
      </c>
      <c r="JQ332" s="16">
        <f t="shared" si="4895"/>
        <v>93.88835418671799</v>
      </c>
      <c r="JR332" s="16">
        <v>326</v>
      </c>
      <c r="JS332" s="393">
        <f t="shared" si="6100"/>
        <v>1</v>
      </c>
      <c r="JT332" s="18"/>
      <c r="JU332" s="21"/>
      <c r="JV332" s="530">
        <f t="shared" si="6179"/>
        <v>0.37698531615223252</v>
      </c>
      <c r="JW332" s="527">
        <f t="shared" si="6180"/>
        <v>0.38300251607492314</v>
      </c>
      <c r="JX332" s="532">
        <f t="shared" si="6181"/>
        <v>0.4258639910813824</v>
      </c>
      <c r="JY332" s="717"/>
      <c r="JZ332" s="720"/>
      <c r="KA332" s="723"/>
      <c r="KB332" s="656"/>
      <c r="KC332" s="657"/>
      <c r="KD332" s="657"/>
      <c r="KE332" s="657"/>
      <c r="KF332" s="657"/>
      <c r="KG332" s="659"/>
      <c r="KH332" s="653"/>
      <c r="KI332" s="76">
        <f t="shared" si="6188"/>
        <v>0</v>
      </c>
      <c r="KJ332" s="576">
        <f t="shared" ref="KJ332" si="6253">KI332/KB333</f>
        <v>0</v>
      </c>
      <c r="KK332" s="76">
        <f t="shared" si="6190"/>
        <v>4</v>
      </c>
      <c r="KL332" s="570">
        <f t="shared" ref="KL332" si="6254">KK332/KD333</f>
        <v>1.1160714285714285E-3</v>
      </c>
      <c r="KM332" s="580">
        <f t="shared" ref="KM332" si="6255">KB333+KD333</f>
        <v>6926</v>
      </c>
      <c r="KN332" s="84">
        <f t="shared" si="6193"/>
        <v>4</v>
      </c>
      <c r="KO332" s="570">
        <f t="shared" si="6194"/>
        <v>5.775339301183945E-4</v>
      </c>
      <c r="KP332" s="76">
        <f t="shared" si="6195"/>
        <v>0</v>
      </c>
      <c r="KQ332" s="570">
        <f t="shared" ref="KQ332" si="6256">KP332/KF333</f>
        <v>0</v>
      </c>
    </row>
    <row r="333" spans="1:303" ht="19.5" thickTop="1" x14ac:dyDescent="0.25">
      <c r="A333" s="729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4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67.5</v>
      </c>
      <c r="JP333" s="17">
        <v>4134</v>
      </c>
      <c r="JQ333" s="16">
        <f t="shared" si="4895"/>
        <v>92.235609103078986</v>
      </c>
      <c r="JR333" s="16">
        <v>162</v>
      </c>
      <c r="JS333" s="393">
        <f t="shared" si="6100"/>
        <v>0.46022727272727271</v>
      </c>
      <c r="JT333" s="23"/>
      <c r="JU333" s="525"/>
      <c r="JV333" s="530">
        <f t="shared" si="6179"/>
        <v>0.41366906474820142</v>
      </c>
      <c r="JW333" s="527">
        <f t="shared" si="6180"/>
        <v>0.3953033268101761</v>
      </c>
      <c r="JX333" s="532">
        <f t="shared" si="6181"/>
        <v>0.47058823529411764</v>
      </c>
      <c r="JY333" s="717"/>
      <c r="JZ333" s="720"/>
      <c r="KA333" s="723"/>
      <c r="KB333" s="654">
        <f t="shared" ref="KB333" si="6257">SUM(E326,Q326,AC326,AO326,BA326,BM326,BY326)</f>
        <v>3342</v>
      </c>
      <c r="KC333" s="655"/>
      <c r="KD333" s="655">
        <f t="shared" ref="KD333" si="6258">SUM(CK326,CW326,DI326,DU326,EG326,ES326,FE326)</f>
        <v>3584</v>
      </c>
      <c r="KE333" s="655"/>
      <c r="KF333" s="655">
        <f t="shared" ref="KF333" si="6259">SUM(FQ326,GC326,GO326,HA326,HM326,HY326,IK326)</f>
        <v>3595</v>
      </c>
      <c r="KG333" s="658"/>
      <c r="KH333" s="641" t="s">
        <v>70</v>
      </c>
      <c r="KI333" s="76">
        <f t="shared" si="6188"/>
        <v>1</v>
      </c>
      <c r="KJ333" s="576">
        <f t="shared" ref="KJ333" si="6260">KI333/KB333</f>
        <v>2.9922202274087372E-4</v>
      </c>
      <c r="KK333" s="76">
        <f t="shared" si="6190"/>
        <v>0</v>
      </c>
      <c r="KL333" s="570">
        <f t="shared" ref="KL333" si="6261">KK333/KD333</f>
        <v>0</v>
      </c>
      <c r="KM333" s="580">
        <f t="shared" ref="KM333" si="6262">KB333+KD333</f>
        <v>6926</v>
      </c>
      <c r="KN333" s="84">
        <f t="shared" si="6193"/>
        <v>1</v>
      </c>
      <c r="KO333" s="570">
        <f t="shared" si="6194"/>
        <v>1.4438348252959862E-4</v>
      </c>
      <c r="KP333" s="76">
        <f t="shared" si="6195"/>
        <v>1</v>
      </c>
      <c r="KQ333" s="570">
        <f t="shared" ref="KQ333" si="6263">KP333/KF333</f>
        <v>2.7816411682892909E-4</v>
      </c>
    </row>
    <row r="334" spans="1:303" ht="19.5" thickBot="1" x14ac:dyDescent="0.3">
      <c r="A334" s="729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4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93">
        <f t="shared" si="6100"/>
        <v>0.42307692307692307</v>
      </c>
      <c r="JT334" s="23"/>
      <c r="JU334" s="525"/>
      <c r="JV334" s="530">
        <f t="shared" si="6179"/>
        <v>0.41511697660467906</v>
      </c>
      <c r="JW334" s="527">
        <f t="shared" si="6180"/>
        <v>0.404082774049217</v>
      </c>
      <c r="JX334" s="532">
        <f t="shared" si="6181"/>
        <v>0.43992194034011711</v>
      </c>
      <c r="JY334" s="717"/>
      <c r="JZ334" s="720"/>
      <c r="KA334" s="723"/>
      <c r="KB334" s="656"/>
      <c r="KC334" s="657"/>
      <c r="KD334" s="657"/>
      <c r="KE334" s="657"/>
      <c r="KF334" s="657"/>
      <c r="KG334" s="659"/>
      <c r="KH334" s="653"/>
      <c r="KI334" s="76">
        <f t="shared" si="6188"/>
        <v>2</v>
      </c>
      <c r="KJ334" s="576">
        <f t="shared" ref="KJ334" si="6265">KI334/KB333</f>
        <v>5.9844404548174744E-4</v>
      </c>
      <c r="KK334" s="76">
        <f t="shared" si="6190"/>
        <v>1</v>
      </c>
      <c r="KL334" s="570">
        <f t="shared" ref="KL334" si="6266">KK334/KD333</f>
        <v>2.7901785714285713E-4</v>
      </c>
      <c r="KM334" s="580">
        <f t="shared" ref="KM334" si="6267">KB333+KD333</f>
        <v>6926</v>
      </c>
      <c r="KN334" s="84">
        <f t="shared" si="6193"/>
        <v>3</v>
      </c>
      <c r="KO334" s="570">
        <f t="shared" si="6194"/>
        <v>4.3315044758879582E-4</v>
      </c>
      <c r="KP334" s="76">
        <f t="shared" si="6195"/>
        <v>0</v>
      </c>
      <c r="KQ334" s="570">
        <f t="shared" ref="KQ334" si="6268">KP334/KF333</f>
        <v>0</v>
      </c>
    </row>
    <row r="335" spans="1:303" ht="20.25" thickTop="1" thickBot="1" x14ac:dyDescent="0.3">
      <c r="A335" s="729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4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67.599999999999994</v>
      </c>
      <c r="JP335" s="17">
        <v>3981</v>
      </c>
      <c r="JQ335" s="16">
        <f t="shared" si="6264"/>
        <v>92.024965325936208</v>
      </c>
      <c r="JR335" s="16">
        <v>171</v>
      </c>
      <c r="JS335" s="393">
        <f t="shared" si="6100"/>
        <v>0.42964824120603012</v>
      </c>
      <c r="JT335" s="23"/>
      <c r="JU335" s="525"/>
      <c r="JV335" s="530">
        <f t="shared" si="6179"/>
        <v>0.40036014405762305</v>
      </c>
      <c r="JW335" s="527">
        <f t="shared" si="6180"/>
        <v>0.39848993288590606</v>
      </c>
      <c r="JX335" s="532">
        <f t="shared" si="6181"/>
        <v>0.43709902370990239</v>
      </c>
      <c r="JY335" s="717"/>
      <c r="JZ335" s="720"/>
      <c r="KA335" s="723"/>
      <c r="KB335" s="654">
        <f t="shared" ref="KB335" si="6269">KB326+KB331</f>
        <v>384</v>
      </c>
      <c r="KC335" s="661">
        <f t="shared" ref="KC335" si="6270">KB335/$KB$10</f>
        <v>0.10336473755047107</v>
      </c>
      <c r="KD335" s="655">
        <f t="shared" ref="KD335" si="6271">KD326+KD331</f>
        <v>302</v>
      </c>
      <c r="KE335" s="661">
        <f t="shared" ref="KE335" si="6272">KD335/$KD$10</f>
        <v>7.7875193398659101E-2</v>
      </c>
      <c r="KF335" s="655">
        <f t="shared" ref="KF335" si="6273">KF326+KF331</f>
        <v>353</v>
      </c>
      <c r="KG335" s="639">
        <f t="shared" ref="KG335" si="6274">KF335/$KF$10</f>
        <v>8.9639410868461153E-2</v>
      </c>
      <c r="KH335" s="641" t="s">
        <v>181</v>
      </c>
      <c r="KI335" s="320">
        <f t="shared" si="6188"/>
        <v>1</v>
      </c>
      <c r="KJ335" s="577">
        <f t="shared" ref="KJ335" si="6275">KI335/KB333</f>
        <v>2.9922202274087372E-4</v>
      </c>
      <c r="KK335" s="320">
        <f t="shared" si="6190"/>
        <v>0</v>
      </c>
      <c r="KL335" s="565">
        <f t="shared" ref="KL335" si="6276">KK335/KD333</f>
        <v>0</v>
      </c>
      <c r="KM335" s="580">
        <f t="shared" ref="KM335" si="6277">KB333+KD333</f>
        <v>6926</v>
      </c>
      <c r="KN335" s="84">
        <f t="shared" si="6193"/>
        <v>1</v>
      </c>
      <c r="KO335" s="570">
        <f t="shared" si="6194"/>
        <v>1.4438348252959862E-4</v>
      </c>
      <c r="KP335" s="320">
        <f t="shared" si="6195"/>
        <v>2</v>
      </c>
      <c r="KQ335" s="565">
        <f t="shared" ref="KQ335" si="6278">KP335/KF333</f>
        <v>5.5632823365785818E-4</v>
      </c>
    </row>
    <row r="336" spans="1:303" ht="19.5" thickBot="1" x14ac:dyDescent="0.3">
      <c r="A336" s="729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9">
        <f t="shared" si="6172"/>
        <v>3</v>
      </c>
      <c r="JI336" s="409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67.242857142857147</v>
      </c>
      <c r="JP336" s="54">
        <f t="shared" ref="JP336" si="6281">SUM(JP329:JP335)</f>
        <v>28544</v>
      </c>
      <c r="JQ336" s="504">
        <f t="shared" si="6264"/>
        <v>92.681342944347037</v>
      </c>
      <c r="JR336" s="54">
        <f t="shared" ref="JR336" si="6282">SUM(JR329:JR335)</f>
        <v>1322</v>
      </c>
      <c r="JS336" s="394">
        <f t="shared" si="6100"/>
        <v>0.51985843491938655</v>
      </c>
      <c r="JT336" s="63" t="e">
        <f t="shared" ref="JT336:JU336" si="6283">JT334/JT333*100-100</f>
        <v>#DIV/0!</v>
      </c>
      <c r="JU336" s="334" t="e">
        <f t="shared" si="6283"/>
        <v>#DIV/0!</v>
      </c>
      <c r="JV336" s="536">
        <f t="shared" ref="JV336" si="6284">SUM(G336,I336,S336,U336,AE336,AG336,AQ336,AS336,BC336,BE336,BO336,BQ336,CA336,CC336)/7/SUM(E335,Q335,AC335,AO335,BA335,BM335,BY335)</f>
        <v>0.41056422569027612</v>
      </c>
      <c r="JW336" s="537">
        <f t="shared" ref="JW336" si="6285">SUM(CM336,CO336,CY336,DA336,DK336,DM336,DW336,DY336,EI336,EK336,EU336,EW336,FG336,FI336)/7/SUM(CK335,CW335,DI335,DU335,EG335,ES335,FE335)</f>
        <v>0.40112655800575259</v>
      </c>
      <c r="JX336" s="538">
        <f t="shared" ref="JX336" si="6286">SUM(FS336,FU336,GE336,GG336,GQ336,GS336,HC336,HE336,HO336,HQ336,IA336,IC336,IM336,IO336,)/7/SUM(FQ335,GC335,GO335,HA335,HM335,HY335,IK335)</f>
        <v>0.44554692169754928</v>
      </c>
      <c r="JY336" s="718"/>
      <c r="JZ336" s="721"/>
      <c r="KA336" s="724"/>
      <c r="KB336" s="660"/>
      <c r="KC336" s="662"/>
      <c r="KD336" s="663"/>
      <c r="KE336" s="662"/>
      <c r="KF336" s="663"/>
      <c r="KG336" s="640"/>
      <c r="KH336" s="642"/>
      <c r="KI336" s="559">
        <f t="shared" ref="KI336" si="6287">SUM(KI329:KI335)</f>
        <v>8</v>
      </c>
      <c r="KJ336" s="578">
        <f t="shared" ref="KJ336" si="6288">KI336/KB333</f>
        <v>2.3937761819269898E-3</v>
      </c>
      <c r="KK336" s="559">
        <f t="shared" ref="KK336" si="6289">SUM(KK329:KK335)</f>
        <v>8</v>
      </c>
      <c r="KL336" s="572">
        <f t="shared" ref="KL336" si="6290">KK336/KD333</f>
        <v>2.232142857142857E-3</v>
      </c>
      <c r="KM336" s="584">
        <f t="shared" ref="KM336" si="6291">KB333+KD333</f>
        <v>6926</v>
      </c>
      <c r="KN336" s="567">
        <f t="shared" si="6193"/>
        <v>16</v>
      </c>
      <c r="KO336" s="585">
        <f t="shared" si="6194"/>
        <v>2.310135720473578E-3</v>
      </c>
      <c r="KP336" s="559">
        <f t="shared" ref="KP336" si="6292">SUM(KP329:KP335)</f>
        <v>10</v>
      </c>
      <c r="KQ336" s="572">
        <f t="shared" ref="KQ336" si="6293">KP336/KF333</f>
        <v>2.7816411682892906E-3</v>
      </c>
    </row>
    <row r="337" spans="1:303" ht="21.7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13">
        <f t="shared" ref="JH337" si="6295">JH336/JJ326</f>
        <v>3.7128712871287127E-3</v>
      </c>
      <c r="JI337" s="3"/>
      <c r="JJ337" s="4"/>
      <c r="JK337" s="4"/>
      <c r="JL337" s="405"/>
      <c r="JM337" s="4"/>
      <c r="JN337" s="4"/>
      <c r="JO337" s="4"/>
      <c r="JP337" s="406"/>
      <c r="JQ337" s="4"/>
      <c r="JR337" s="4"/>
      <c r="JS337" s="407"/>
      <c r="JT337" s="4"/>
      <c r="JU337" s="526"/>
      <c r="JV337" s="704"/>
      <c r="JW337" s="705"/>
      <c r="JX337" s="706"/>
      <c r="JY337" s="627"/>
      <c r="JZ337" s="628"/>
      <c r="KA337" s="629"/>
      <c r="KB337" s="643"/>
      <c r="KC337" s="644"/>
      <c r="KD337" s="644"/>
      <c r="KE337" s="644"/>
      <c r="KF337" s="644"/>
      <c r="KG337" s="644"/>
      <c r="KH337" s="645"/>
      <c r="KI337" s="557"/>
      <c r="KJ337" s="561"/>
      <c r="KK337" s="557"/>
      <c r="KL337" s="558"/>
      <c r="KM337" s="609"/>
      <c r="KN337" s="733"/>
      <c r="KO337" s="610"/>
      <c r="KP337" s="557"/>
      <c r="KQ337" s="558"/>
    </row>
    <row r="338" spans="1:303" x14ac:dyDescent="0.25">
      <c r="A338" s="728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403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90">
        <f t="shared" ref="JS338" si="6346">JR338/JM338</f>
        <v>0.44545454545454544</v>
      </c>
      <c r="JT338" s="48"/>
      <c r="JU338" s="300"/>
      <c r="JV338" s="528">
        <f t="shared" ref="JV338:JV344" si="6347">SUM(G338,I338,S338,U338,AE338,AG338,AQ338,AS338,BC338,BE338,BO338,BQ338,CA338,CC338)/SUM(E338,Q338,AC338,AO338,BA338,BM338,BY338)</f>
        <v>0.38985594237695076</v>
      </c>
      <c r="JW338" s="529">
        <f t="shared" ref="JW338:JW344" si="6348">SUM(CM338,CO338,CY338,DA338,DK338,DM338,DW338,DY338,EI338,EK338,EU338,EW338,FG338,FI338)/SUM(CK338,CW338,DI338,DU338,EG338,ES338,FE338)</f>
        <v>0.36157718120805371</v>
      </c>
      <c r="JX338" s="531">
        <f t="shared" ref="JX338:JX344" si="6349">SUM(FS338,FU338,GE338,GG338,GQ338,GS338,HC338,HE338,HO338,HQ338,IA338,IC338,IM338,IO338,)/SUM(FQ338,GC338,GO338,HA338,HM338,HY338,IK338)</f>
        <v>0.4017857142857143</v>
      </c>
      <c r="JY338" s="716">
        <f t="shared" ref="JY338" si="6350">SUM(I345,U345,AG345,AS345,BE345,BQ345,CC345)/SUM(G345,I345,S345,U345,AE345,AG345,AQ345,AS345,BC345,BE345,BO345,BQ345,CA345,CC345)</f>
        <v>0.10497237569060773</v>
      </c>
      <c r="JZ338" s="719">
        <f t="shared" ref="JZ338" si="6351">SUM(CO345,DA345,DM345,DY345,EK345,EW345,FI345)/SUM(CM345,CO345,CY345,DA345,DK345,DM345,DW345,DY345,EI345,EK345,EU345,EW345,FG345,FI345)</f>
        <v>9.2205556921563805E-2</v>
      </c>
      <c r="KA338" s="722">
        <f t="shared" ref="KA338" si="6352">SUM(,FU345,GG345,GS345,HE345,HQ345,IC345,IO345)/SUM(FU345,FS345,GG345,GE345,GS345,GQ345,HE345,HC345,HQ345,HO345,IC345,IA345,IO345,IM345)</f>
        <v>6.2430570984225726E-2</v>
      </c>
      <c r="KB338" s="646">
        <f t="shared" ref="KB338" si="6353">KB340/KB342</f>
        <v>2.1008403361344537E-3</v>
      </c>
      <c r="KC338" s="647"/>
      <c r="KD338" s="647">
        <f t="shared" ref="KD338" si="6354">KD340/KD342</f>
        <v>2.7964205816554809E-4</v>
      </c>
      <c r="KE338" s="647"/>
      <c r="KF338" s="647">
        <f t="shared" ref="KF338" si="6355">KF340/KF342</f>
        <v>8.3682008368200832E-4</v>
      </c>
      <c r="KG338" s="650"/>
      <c r="KH338" s="652" t="s">
        <v>73</v>
      </c>
      <c r="KI338" s="560">
        <f t="shared" ref="KI338:KI344" si="6356">C338+AA338+AM338+AY338+BK338+BW338</f>
        <v>0</v>
      </c>
      <c r="KJ338" s="573">
        <f t="shared" ref="KJ338" si="6357">KI338/KB342</f>
        <v>0</v>
      </c>
      <c r="KK338" s="560">
        <f t="shared" ref="KK338:KK344" si="6358">CI338+CU338+DG338+EE338+EQ338+FC338+DS338</f>
        <v>0</v>
      </c>
      <c r="KL338" s="569">
        <f t="shared" ref="KL338" si="6359">KK338/KD342</f>
        <v>0</v>
      </c>
      <c r="KM338" s="562">
        <f t="shared" ref="KM338" si="6360">KB342+KD342</f>
        <v>6908</v>
      </c>
      <c r="KN338" s="322">
        <f t="shared" ref="KN338:KN345" si="6361">KI338+KK338</f>
        <v>0</v>
      </c>
      <c r="KO338" s="564">
        <f t="shared" ref="KO338:KO345" si="6362">KN338/KM338</f>
        <v>0</v>
      </c>
      <c r="KP338" s="560">
        <f t="shared" ref="KP338:KP344" si="6363">FO338+GA338+GM338+GY338+HK338+HW338+II338</f>
        <v>1</v>
      </c>
      <c r="KQ338" s="569">
        <f t="shared" ref="KQ338" si="6364">KP338/KF342</f>
        <v>2.7894002789400279E-4</v>
      </c>
    </row>
    <row r="339" spans="1:303" ht="19.5" thickBot="1" x14ac:dyDescent="0.3">
      <c r="A339" s="729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4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93">
        <f t="shared" si="6100"/>
        <v>0.45604395604395603</v>
      </c>
      <c r="JT339" s="15"/>
      <c r="JU339" s="301"/>
      <c r="JV339" s="530">
        <f t="shared" si="6347"/>
        <v>0.40787496242861437</v>
      </c>
      <c r="JW339" s="527">
        <f t="shared" si="6348"/>
        <v>0.38181818181818183</v>
      </c>
      <c r="JX339" s="532">
        <f t="shared" si="6349"/>
        <v>0.42601898380792852</v>
      </c>
      <c r="JY339" s="717"/>
      <c r="JZ339" s="720"/>
      <c r="KA339" s="723"/>
      <c r="KB339" s="648"/>
      <c r="KC339" s="649"/>
      <c r="KD339" s="649"/>
      <c r="KE339" s="649"/>
      <c r="KF339" s="649"/>
      <c r="KG339" s="651"/>
      <c r="KH339" s="653"/>
      <c r="KI339" s="76">
        <f t="shared" si="6356"/>
        <v>5</v>
      </c>
      <c r="KJ339" s="576">
        <f t="shared" ref="KJ339" si="6410">KI339/KB342</f>
        <v>1.5006002400960385E-3</v>
      </c>
      <c r="KK339" s="76">
        <f t="shared" si="6358"/>
        <v>1</v>
      </c>
      <c r="KL339" s="570">
        <f t="shared" ref="KL339" si="6411">KK339/KD342</f>
        <v>2.7964205816554809E-4</v>
      </c>
      <c r="KM339" s="580">
        <f t="shared" ref="KM339" si="6412">KB342+KD342</f>
        <v>6908</v>
      </c>
      <c r="KN339" s="84">
        <f t="shared" si="6361"/>
        <v>6</v>
      </c>
      <c r="KO339" s="570">
        <f t="shared" si="6362"/>
        <v>8.6855819339895772E-4</v>
      </c>
      <c r="KP339" s="76">
        <f t="shared" si="6363"/>
        <v>2</v>
      </c>
      <c r="KQ339" s="570">
        <f t="shared" ref="KQ339" si="6413">KP339/KF342</f>
        <v>5.5788005578800558E-4</v>
      </c>
    </row>
    <row r="340" spans="1:303" ht="19.5" thickTop="1" x14ac:dyDescent="0.25">
      <c r="A340" s="729"/>
      <c r="B340" s="41">
        <f t="shared" si="6365"/>
        <v>45807</v>
      </c>
      <c r="C340" s="10"/>
      <c r="D340" s="11"/>
      <c r="E340" s="68">
        <f t="shared" ref="E340:E341" si="6414">E339-C340</f>
        <v>543</v>
      </c>
      <c r="F340" s="68">
        <f t="shared" ref="F340:F341" si="6415">F339-D340</f>
        <v>43</v>
      </c>
      <c r="G340" s="11">
        <v>220</v>
      </c>
      <c r="H340" s="12">
        <f t="shared" ref="H340:H341" si="6416">((G340+I340)/E340)</f>
        <v>0.44383057090239408</v>
      </c>
      <c r="I340" s="11">
        <v>21</v>
      </c>
      <c r="J340" s="12">
        <f t="shared" ref="J340:J341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1" si="6418">Q339-O340</f>
        <v>536</v>
      </c>
      <c r="R340" s="68">
        <f t="shared" ref="R340:R341" si="6419">R339-P340</f>
        <v>40</v>
      </c>
      <c r="S340" s="11">
        <v>194</v>
      </c>
      <c r="T340" s="12">
        <f t="shared" ref="T340:T341" si="6420">((S340+U340)/Q340)</f>
        <v>0.40111940298507465</v>
      </c>
      <c r="U340" s="11">
        <v>21</v>
      </c>
      <c r="V340" s="12">
        <f t="shared" ref="V340:V341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1" si="6422">AC339-AA340</f>
        <v>535</v>
      </c>
      <c r="AD340" s="68">
        <f t="shared" ref="AD340:AD341" si="6423">AD339-AB340</f>
        <v>42</v>
      </c>
      <c r="AE340" s="11">
        <v>165</v>
      </c>
      <c r="AF340" s="12">
        <f t="shared" ref="AF340:AF341" si="6424">((AE340+AG340)/AC340)</f>
        <v>0.36822429906542054</v>
      </c>
      <c r="AG340" s="11">
        <v>32</v>
      </c>
      <c r="AH340" s="12">
        <f t="shared" ref="AH340:AH341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1" si="6426">AO339-AM340</f>
        <v>80</v>
      </c>
      <c r="AP340" s="68">
        <f t="shared" ref="AP340:AP341" si="6427">AP339-AN340</f>
        <v>8</v>
      </c>
      <c r="AQ340" s="11">
        <v>16</v>
      </c>
      <c r="AR340" s="12">
        <f t="shared" ref="AR340:AR341" si="6428">((AQ340+AS340)/AO340)</f>
        <v>0.33750000000000002</v>
      </c>
      <c r="AS340" s="11">
        <v>11</v>
      </c>
      <c r="AT340" s="12">
        <f t="shared" ref="AT340:AT341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1" si="6430">BA339-AY340</f>
        <v>552</v>
      </c>
      <c r="BB340" s="68">
        <f t="shared" ref="BB340:BB341" si="6431">BB339-AZ340</f>
        <v>42</v>
      </c>
      <c r="BC340" s="11">
        <v>205</v>
      </c>
      <c r="BD340" s="12">
        <f t="shared" ref="BD340:BD341" si="6432">((BC340+BE340)/BA340)</f>
        <v>0.38224637681159418</v>
      </c>
      <c r="BE340" s="11">
        <v>6</v>
      </c>
      <c r="BF340" s="12">
        <f t="shared" ref="BF340:BF341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1" si="6434">BM339-BK340</f>
        <v>536</v>
      </c>
      <c r="BN340" s="68">
        <f t="shared" ref="BN340:BN341" si="6435">BN339-BL340</f>
        <v>42</v>
      </c>
      <c r="BO340" s="11">
        <v>182</v>
      </c>
      <c r="BP340" s="12">
        <f t="shared" ref="BP340:BP341" si="6436">((BO340+BQ340)/BM340)</f>
        <v>0.38619402985074625</v>
      </c>
      <c r="BQ340" s="11">
        <v>25</v>
      </c>
      <c r="BR340" s="12">
        <f t="shared" ref="BR340:BR341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1" si="6438">BY339-BW340</f>
        <v>543</v>
      </c>
      <c r="BZ340" s="68">
        <f t="shared" ref="BZ340:BZ341" si="6439">BZ339-BX340</f>
        <v>43</v>
      </c>
      <c r="CA340" s="11">
        <v>201</v>
      </c>
      <c r="CB340" s="12">
        <f t="shared" ref="CB340:CB341" si="6440">((CA340+CC340)/BY340)</f>
        <v>0.41988950276243092</v>
      </c>
      <c r="CC340" s="11">
        <v>27</v>
      </c>
      <c r="CD340" s="12">
        <f t="shared" ref="CD340:CD341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1" si="6442">CK339-CI340</f>
        <v>565</v>
      </c>
      <c r="CL340" s="68">
        <f t="shared" ref="CL340:CL341" si="6443">CL339-CJ340</f>
        <v>44</v>
      </c>
      <c r="CM340" s="11">
        <v>191</v>
      </c>
      <c r="CN340" s="12">
        <f t="shared" ref="CN340:CN341" si="6444">((CM340+CO340)/CK340)</f>
        <v>0.39823008849557523</v>
      </c>
      <c r="CO340" s="11">
        <v>34</v>
      </c>
      <c r="CP340" s="12">
        <f t="shared" ref="CP340:CP341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1" si="6446">CW339-CU340</f>
        <v>575</v>
      </c>
      <c r="CX340" s="68">
        <f t="shared" ref="CX340:CX341" si="6447">CX339-CV340</f>
        <v>44</v>
      </c>
      <c r="CY340" s="11">
        <v>188</v>
      </c>
      <c r="CZ340" s="12">
        <f t="shared" ref="CZ340:CZ341" si="6448">((CY340+DA340)/CW340)</f>
        <v>0.37391304347826088</v>
      </c>
      <c r="DA340" s="11">
        <v>27</v>
      </c>
      <c r="DB340" s="12">
        <f t="shared" ref="DB340:DB341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1" si="6450">DI339-DG340</f>
        <v>590</v>
      </c>
      <c r="DJ340" s="68">
        <f t="shared" ref="DJ340:DJ341" si="6451">DJ339-DH340</f>
        <v>45</v>
      </c>
      <c r="DK340" s="11">
        <v>243</v>
      </c>
      <c r="DL340" s="12">
        <f t="shared" ref="DL340:DL341" si="6452">((DK340+DM340)/DI340)</f>
        <v>0.4576271186440678</v>
      </c>
      <c r="DM340" s="11">
        <v>27</v>
      </c>
      <c r="DN340" s="12">
        <f t="shared" ref="DN340:DN341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1" si="6454">DU339-DS340</f>
        <v>101</v>
      </c>
      <c r="DV340" s="68">
        <f t="shared" ref="DV340:DV341" si="6455">DV339-DT340</f>
        <v>9</v>
      </c>
      <c r="DW340" s="11">
        <v>21</v>
      </c>
      <c r="DX340" s="12">
        <f t="shared" ref="DX340:DX341" si="6456">((DW340+DY340)/DU340)</f>
        <v>0.30693069306930693</v>
      </c>
      <c r="DY340" s="11">
        <v>10</v>
      </c>
      <c r="DZ340" s="12">
        <f t="shared" ref="DZ340:DZ341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1" si="6458">EG339-EE340</f>
        <v>581</v>
      </c>
      <c r="EH340" s="68">
        <f t="shared" ref="EH340:EH341" si="6459">EH339-EF340</f>
        <v>43</v>
      </c>
      <c r="EI340" s="11">
        <v>207</v>
      </c>
      <c r="EJ340" s="12">
        <f t="shared" ref="EJ340:EJ341" si="6460">((EI340+EK340)/EG340)</f>
        <v>0.36833046471600689</v>
      </c>
      <c r="EK340" s="11">
        <v>7</v>
      </c>
      <c r="EL340" s="12">
        <f t="shared" ref="EL340:EL341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1" si="6462">ES339-EQ340</f>
        <v>577</v>
      </c>
      <c r="ET340" s="68">
        <f t="shared" ref="ET340:ET341" si="6463">ET339-ER340</f>
        <v>45</v>
      </c>
      <c r="EU340" s="11">
        <v>200</v>
      </c>
      <c r="EV340" s="12">
        <f t="shared" ref="EV340:EV341" si="6464">((EU340+EW340)/ES340)</f>
        <v>0.37088388214904677</v>
      </c>
      <c r="EW340" s="11">
        <v>14</v>
      </c>
      <c r="EX340" s="12">
        <f t="shared" ref="EX340:EX341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1" si="6466">FE339-FC340</f>
        <v>586</v>
      </c>
      <c r="FF340" s="68">
        <f t="shared" ref="FF340:FF341" si="6467">FF339-FD340</f>
        <v>43</v>
      </c>
      <c r="FG340" s="11">
        <v>216</v>
      </c>
      <c r="FH340" s="12">
        <f t="shared" ref="FH340:FH341" si="6468">((FG340+FI340)/FE340)</f>
        <v>0.40955631399317405</v>
      </c>
      <c r="FI340" s="11">
        <v>24</v>
      </c>
      <c r="FJ340" s="12">
        <f t="shared" ref="FJ340:FJ341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1" si="6470">FQ339-FO340</f>
        <v>583</v>
      </c>
      <c r="FR340" s="68">
        <f t="shared" ref="FR340:FR341" si="6471">FR339-FP340</f>
        <v>44</v>
      </c>
      <c r="FS340" s="11">
        <v>230</v>
      </c>
      <c r="FT340" s="12">
        <f t="shared" ref="FT340:FT341" si="6472">((FS340+FU340)/FQ340)</f>
        <v>0.42024013722126929</v>
      </c>
      <c r="FU340" s="11">
        <v>15</v>
      </c>
      <c r="FV340" s="12">
        <f t="shared" ref="FV340:FV341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1" si="6474">GC339-GA340</f>
        <v>573</v>
      </c>
      <c r="GD340" s="68">
        <f t="shared" ref="GD340:GD341" si="6475">GD339-GB340</f>
        <v>44</v>
      </c>
      <c r="GE340" s="11">
        <v>246</v>
      </c>
      <c r="GF340" s="12">
        <f t="shared" ref="GF340:GF341" si="6476">((GE340+GG340)/GC340)</f>
        <v>0.44851657940663175</v>
      </c>
      <c r="GG340" s="11">
        <v>11</v>
      </c>
      <c r="GH340" s="12">
        <f t="shared" ref="GH340:GH341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1" si="6478">GO339-GM340</f>
        <v>573</v>
      </c>
      <c r="GP340" s="68">
        <f t="shared" ref="GP340:GP341" si="6479">GP339-GN340</f>
        <v>44</v>
      </c>
      <c r="GQ340" s="11">
        <v>271</v>
      </c>
      <c r="GR340" s="12">
        <f t="shared" ref="GR340:GR341" si="6480">((GQ340+GS340)/GO340)</f>
        <v>0.48865619546247818</v>
      </c>
      <c r="GS340" s="11">
        <v>9</v>
      </c>
      <c r="GT340" s="12">
        <f t="shared" ref="GT340:GT341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1" si="6482">HA339-GY340</f>
        <v>117</v>
      </c>
      <c r="HB340" s="68">
        <f t="shared" ref="HB340:HB341" si="6483">HB339-GZ340</f>
        <v>9</v>
      </c>
      <c r="HC340" s="11">
        <v>41</v>
      </c>
      <c r="HD340" s="12">
        <f t="shared" ref="HD340:HD341" si="6484">((HC340+HE340)/HA340)</f>
        <v>0.38461538461538464</v>
      </c>
      <c r="HE340" s="11">
        <v>4</v>
      </c>
      <c r="HF340" s="12">
        <f t="shared" ref="HF340:HF341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1" si="6486">HM339-HK340</f>
        <v>579</v>
      </c>
      <c r="HN340" s="68">
        <f t="shared" ref="HN340:HN341" si="6487">HN339-HL340</f>
        <v>44</v>
      </c>
      <c r="HO340" s="11">
        <v>226</v>
      </c>
      <c r="HP340" s="12">
        <f t="shared" ref="HP340:HP341" si="6488">((HO340+HQ340)/HM340)</f>
        <v>0.41623488773747841</v>
      </c>
      <c r="HQ340" s="11">
        <v>15</v>
      </c>
      <c r="HR340" s="12">
        <f t="shared" ref="HR340:HR341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1" si="6490">HY339-HW340</f>
        <v>575</v>
      </c>
      <c r="HZ340" s="68">
        <f t="shared" ref="HZ340:HZ341" si="6491">HZ339-HX340</f>
        <v>45</v>
      </c>
      <c r="IA340" s="11">
        <v>206</v>
      </c>
      <c r="IB340" s="12">
        <f t="shared" ref="IB340:IB341" si="6492">((IA340+IC340)/HY340)</f>
        <v>0.3843478260869565</v>
      </c>
      <c r="IC340" s="11">
        <v>15</v>
      </c>
      <c r="ID340" s="12">
        <f t="shared" ref="ID340:ID341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4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93">
        <f t="shared" si="6100"/>
        <v>0.50263157894736843</v>
      </c>
      <c r="JT340" s="15"/>
      <c r="JU340" s="301"/>
      <c r="JV340" s="530">
        <f t="shared" si="6347"/>
        <v>0.39879699248120298</v>
      </c>
      <c r="JW340" s="527">
        <f t="shared" si="6348"/>
        <v>0.39412587412587413</v>
      </c>
      <c r="JX340" s="532">
        <f t="shared" si="6349"/>
        <v>0.42853154662199888</v>
      </c>
      <c r="JY340" s="717"/>
      <c r="JZ340" s="720"/>
      <c r="KA340" s="723"/>
      <c r="KB340" s="654">
        <f t="shared" ref="KB340" si="6494">SUM(C345,O345,AA345,AM345,AY345,BK345,BW345)</f>
        <v>7</v>
      </c>
      <c r="KC340" s="655"/>
      <c r="KD340" s="655">
        <f t="shared" ref="KD340" si="6495">SUM(CI345,CU345,DG345,DS345,EE345,EQ345,FC345)</f>
        <v>1</v>
      </c>
      <c r="KE340" s="655"/>
      <c r="KF340" s="655">
        <f t="shared" ref="KF340" si="6496">SUM(FO345,GA345,GM345,GY345,HK345,HW345,II345)</f>
        <v>3</v>
      </c>
      <c r="KG340" s="658"/>
      <c r="KH340" s="641" t="s">
        <v>72</v>
      </c>
      <c r="KI340" s="76">
        <f t="shared" si="6356"/>
        <v>2</v>
      </c>
      <c r="KJ340" s="576">
        <f t="shared" ref="KJ340" si="6497">KI340/KB342</f>
        <v>6.0024009603841532E-4</v>
      </c>
      <c r="KK340" s="76">
        <f t="shared" si="6358"/>
        <v>0</v>
      </c>
      <c r="KL340" s="570">
        <f t="shared" ref="KL340" si="6498">KK340/KD342</f>
        <v>0</v>
      </c>
      <c r="KM340" s="580">
        <f t="shared" ref="KM340" si="6499">KB342+KD342</f>
        <v>6908</v>
      </c>
      <c r="KN340" s="84">
        <f t="shared" si="6361"/>
        <v>2</v>
      </c>
      <c r="KO340" s="570">
        <f t="shared" si="6362"/>
        <v>2.8951939779965256E-4</v>
      </c>
      <c r="KP340" s="76">
        <f t="shared" si="6363"/>
        <v>0</v>
      </c>
      <c r="KQ340" s="570">
        <f t="shared" ref="KQ340" si="6500">KP340/KF342</f>
        <v>0</v>
      </c>
    </row>
    <row r="341" spans="1:303" ht="19.5" thickBot="1" x14ac:dyDescent="0.3">
      <c r="A341" s="729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/>
      <c r="H341" s="12">
        <f t="shared" si="6416"/>
        <v>0</v>
      </c>
      <c r="I341" s="11"/>
      <c r="J341" s="12" t="e">
        <f t="shared" si="6417"/>
        <v>#DIV/0!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/>
      <c r="T341" s="12">
        <f t="shared" si="6420"/>
        <v>0</v>
      </c>
      <c r="U341" s="11"/>
      <c r="V341" s="12" t="e">
        <f t="shared" si="6421"/>
        <v>#DIV/0!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/>
      <c r="AF341" s="12">
        <f t="shared" si="6424"/>
        <v>0</v>
      </c>
      <c r="AG341" s="11"/>
      <c r="AH341" s="12" t="e">
        <f t="shared" si="6425"/>
        <v>#DIV/0!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/>
      <c r="AR341" s="12">
        <f t="shared" si="6428"/>
        <v>0</v>
      </c>
      <c r="AS341" s="11"/>
      <c r="AT341" s="12" t="e">
        <f t="shared" si="6429"/>
        <v>#DIV/0!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/>
      <c r="BD341" s="12">
        <f t="shared" si="6432"/>
        <v>0</v>
      </c>
      <c r="BE341" s="11"/>
      <c r="BF341" s="12" t="e">
        <f t="shared" si="6433"/>
        <v>#DIV/0!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/>
      <c r="BP341" s="12">
        <f t="shared" si="6436"/>
        <v>0</v>
      </c>
      <c r="BQ341" s="11"/>
      <c r="BR341" s="12" t="e">
        <f t="shared" si="6437"/>
        <v>#DIV/0!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/>
      <c r="CB341" s="12">
        <f t="shared" si="6440"/>
        <v>0</v>
      </c>
      <c r="CC341" s="11"/>
      <c r="CD341" s="12" t="e">
        <f t="shared" si="6441"/>
        <v>#DIV/0!</v>
      </c>
      <c r="CE341" s="13"/>
      <c r="CF341" s="11"/>
      <c r="CG341" s="11"/>
      <c r="CH341" s="14"/>
      <c r="CI341" s="10"/>
      <c r="CJ341" s="11"/>
      <c r="CK341" s="68">
        <f t="shared" si="6442"/>
        <v>565</v>
      </c>
      <c r="CL341" s="68">
        <f t="shared" si="6443"/>
        <v>44</v>
      </c>
      <c r="CM341" s="11"/>
      <c r="CN341" s="12">
        <f t="shared" si="6444"/>
        <v>0</v>
      </c>
      <c r="CO341" s="11"/>
      <c r="CP341" s="12" t="e">
        <f t="shared" si="6445"/>
        <v>#DIV/0!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/>
      <c r="CZ341" s="12">
        <f t="shared" si="6448"/>
        <v>0</v>
      </c>
      <c r="DA341" s="11"/>
      <c r="DB341" s="12" t="e">
        <f t="shared" si="6449"/>
        <v>#DIV/0!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/>
      <c r="DL341" s="12">
        <f t="shared" si="6452"/>
        <v>0</v>
      </c>
      <c r="DM341" s="11"/>
      <c r="DN341" s="12" t="e">
        <f t="shared" si="6453"/>
        <v>#DIV/0!</v>
      </c>
      <c r="DO341" s="13"/>
      <c r="DP341" s="11"/>
      <c r="DQ341" s="11"/>
      <c r="DR341" s="14"/>
      <c r="DS341" s="10"/>
      <c r="DT341" s="11"/>
      <c r="DU341" s="68">
        <f t="shared" si="6454"/>
        <v>101</v>
      </c>
      <c r="DV341" s="68">
        <f t="shared" si="6455"/>
        <v>9</v>
      </c>
      <c r="DW341" s="11"/>
      <c r="DX341" s="12">
        <f t="shared" si="6456"/>
        <v>0</v>
      </c>
      <c r="DY341" s="11"/>
      <c r="DZ341" s="12" t="e">
        <f t="shared" si="6457"/>
        <v>#DIV/0!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/>
      <c r="EJ341" s="12">
        <f t="shared" si="6460"/>
        <v>0</v>
      </c>
      <c r="EK341" s="11"/>
      <c r="EL341" s="12" t="e">
        <f t="shared" si="6461"/>
        <v>#DIV/0!</v>
      </c>
      <c r="EM341" s="13"/>
      <c r="EN341" s="11"/>
      <c r="EO341" s="11"/>
      <c r="EP341" s="14"/>
      <c r="EQ341" s="10"/>
      <c r="ER341" s="11"/>
      <c r="ES341" s="68">
        <f t="shared" si="6462"/>
        <v>577</v>
      </c>
      <c r="ET341" s="68">
        <f t="shared" si="6463"/>
        <v>45</v>
      </c>
      <c r="EU341" s="11"/>
      <c r="EV341" s="12">
        <f t="shared" si="6464"/>
        <v>0</v>
      </c>
      <c r="EW341" s="11"/>
      <c r="EX341" s="12" t="e">
        <f t="shared" si="6465"/>
        <v>#DIV/0!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/>
      <c r="FH341" s="12">
        <f t="shared" si="6468"/>
        <v>0</v>
      </c>
      <c r="FI341" s="11"/>
      <c r="FJ341" s="12" t="e">
        <f t="shared" si="6469"/>
        <v>#DIV/0!</v>
      </c>
      <c r="FK341" s="13"/>
      <c r="FL341" s="11"/>
      <c r="FM341" s="11"/>
      <c r="FN341" s="14"/>
      <c r="FO341" s="10"/>
      <c r="FP341" s="11"/>
      <c r="FQ341" s="68">
        <f t="shared" si="6470"/>
        <v>583</v>
      </c>
      <c r="FR341" s="68">
        <f t="shared" si="6471"/>
        <v>44</v>
      </c>
      <c r="FS341" s="11"/>
      <c r="FT341" s="12">
        <f t="shared" si="6472"/>
        <v>0</v>
      </c>
      <c r="FU341" s="11"/>
      <c r="FV341" s="12" t="e">
        <f t="shared" si="6473"/>
        <v>#DIV/0!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/>
      <c r="GF341" s="12">
        <f t="shared" si="6476"/>
        <v>0</v>
      </c>
      <c r="GG341" s="11"/>
      <c r="GH341" s="12" t="e">
        <f t="shared" si="6477"/>
        <v>#DIV/0!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/>
      <c r="GR341" s="12">
        <f t="shared" si="6480"/>
        <v>0</v>
      </c>
      <c r="GS341" s="11"/>
      <c r="GT341" s="12" t="e">
        <f t="shared" si="6481"/>
        <v>#DIV/0!</v>
      </c>
      <c r="GU341" s="13"/>
      <c r="GV341" s="11"/>
      <c r="GW341" s="11"/>
      <c r="GX341" s="14"/>
      <c r="GY341" s="10"/>
      <c r="GZ341" s="11"/>
      <c r="HA341" s="68">
        <f t="shared" si="6482"/>
        <v>117</v>
      </c>
      <c r="HB341" s="68">
        <f t="shared" si="6483"/>
        <v>9</v>
      </c>
      <c r="HC341" s="11"/>
      <c r="HD341" s="12">
        <f t="shared" si="6484"/>
        <v>0</v>
      </c>
      <c r="HE341" s="11"/>
      <c r="HF341" s="12" t="e">
        <f t="shared" si="6485"/>
        <v>#DIV/0!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/>
      <c r="HP341" s="12">
        <f t="shared" si="6488"/>
        <v>0</v>
      </c>
      <c r="HQ341" s="11"/>
      <c r="HR341" s="12" t="e">
        <f t="shared" si="6489"/>
        <v>#DIV/0!</v>
      </c>
      <c r="HS341" s="13"/>
      <c r="HT341" s="11"/>
      <c r="HU341" s="11"/>
      <c r="HV341" s="14"/>
      <c r="HW341" s="10"/>
      <c r="HX341" s="11"/>
      <c r="HY341" s="68">
        <f t="shared" si="6490"/>
        <v>575</v>
      </c>
      <c r="HZ341" s="68">
        <f t="shared" si="6491"/>
        <v>45</v>
      </c>
      <c r="IA341" s="11"/>
      <c r="IB341" s="12">
        <f t="shared" si="6492"/>
        <v>0</v>
      </c>
      <c r="IC341" s="11"/>
      <c r="ID341" s="12" t="e">
        <f t="shared" si="6493"/>
        <v>#DIV/0!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/>
      <c r="IN341" s="12">
        <f t="shared" si="6336"/>
        <v>0</v>
      </c>
      <c r="IO341" s="11"/>
      <c r="IP341" s="12" t="e">
        <f t="shared" si="6337"/>
        <v>#DIV/0!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0</v>
      </c>
      <c r="JH341" s="14">
        <f t="shared" si="6340"/>
        <v>0</v>
      </c>
      <c r="JI341" s="404">
        <f t="shared" si="6341"/>
        <v>10482</v>
      </c>
      <c r="JJ341" s="11">
        <f t="shared" si="6342"/>
        <v>805</v>
      </c>
      <c r="JK341" s="11">
        <f t="shared" si="6343"/>
        <v>0</v>
      </c>
      <c r="JL341" s="89">
        <f t="shared" si="6344"/>
        <v>0</v>
      </c>
      <c r="JM341" s="15">
        <f t="shared" si="5751"/>
        <v>0</v>
      </c>
      <c r="JN341" s="12" t="e">
        <f t="shared" si="6345"/>
        <v>#DIV/0!</v>
      </c>
      <c r="JO341" s="16"/>
      <c r="JP341" s="17"/>
      <c r="JQ341" s="16" t="e">
        <f t="shared" si="6264"/>
        <v>#DIV/0!</v>
      </c>
      <c r="JR341" s="16"/>
      <c r="JS341" s="393" t="e">
        <f t="shared" si="6100"/>
        <v>#DIV/0!</v>
      </c>
      <c r="JT341" s="18"/>
      <c r="JU341" s="21"/>
      <c r="JV341" s="530">
        <f t="shared" si="6347"/>
        <v>0</v>
      </c>
      <c r="JW341" s="527">
        <f t="shared" si="6348"/>
        <v>0</v>
      </c>
      <c r="JX341" s="532">
        <f t="shared" si="6349"/>
        <v>0</v>
      </c>
      <c r="JY341" s="717"/>
      <c r="JZ341" s="720"/>
      <c r="KA341" s="723"/>
      <c r="KB341" s="656"/>
      <c r="KC341" s="657"/>
      <c r="KD341" s="657"/>
      <c r="KE341" s="657"/>
      <c r="KF341" s="657"/>
      <c r="KG341" s="659"/>
      <c r="KH341" s="653"/>
      <c r="KI341" s="76">
        <f t="shared" si="6356"/>
        <v>0</v>
      </c>
      <c r="KJ341" s="576">
        <f t="shared" ref="KJ341" si="6501">KI341/KB342</f>
        <v>0</v>
      </c>
      <c r="KK341" s="76">
        <f t="shared" si="6358"/>
        <v>0</v>
      </c>
      <c r="KL341" s="570">
        <f t="shared" ref="KL341" si="6502">KK341/KD342</f>
        <v>0</v>
      </c>
      <c r="KM341" s="580">
        <f t="shared" ref="KM341" si="6503">KB342+KD342</f>
        <v>6908</v>
      </c>
      <c r="KN341" s="84">
        <f t="shared" si="6361"/>
        <v>0</v>
      </c>
      <c r="KO341" s="570">
        <f t="shared" si="6362"/>
        <v>0</v>
      </c>
      <c r="KP341" s="76">
        <f t="shared" si="6363"/>
        <v>0</v>
      </c>
      <c r="KQ341" s="570">
        <f t="shared" ref="KQ341" si="6504">KP341/KF342</f>
        <v>0</v>
      </c>
    </row>
    <row r="342" spans="1:303" ht="19.5" thickTop="1" x14ac:dyDescent="0.25">
      <c r="A342" s="729"/>
      <c r="B342" s="41">
        <f>+B341+1</f>
        <v>45809</v>
      </c>
      <c r="C342" s="10"/>
      <c r="D342" s="11"/>
      <c r="E342" s="68">
        <f t="shared" si="6366"/>
        <v>543</v>
      </c>
      <c r="F342" s="68">
        <f t="shared" si="6367"/>
        <v>43</v>
      </c>
      <c r="G342" s="11"/>
      <c r="H342" s="12">
        <f t="shared" si="6296"/>
        <v>0</v>
      </c>
      <c r="I342" s="11"/>
      <c r="J342" s="12" t="e">
        <f t="shared" si="6297"/>
        <v>#DIV/0!</v>
      </c>
      <c r="K342" s="13"/>
      <c r="L342" s="13"/>
      <c r="M342" s="25"/>
      <c r="N342" s="38"/>
      <c r="O342" s="10"/>
      <c r="P342" s="11"/>
      <c r="Q342" s="68">
        <f t="shared" si="6368"/>
        <v>536</v>
      </c>
      <c r="R342" s="68">
        <f t="shared" si="6369"/>
        <v>40</v>
      </c>
      <c r="S342" s="11"/>
      <c r="T342" s="12">
        <f t="shared" si="6298"/>
        <v>0</v>
      </c>
      <c r="U342" s="11"/>
      <c r="V342" s="12" t="e">
        <f t="shared" si="6299"/>
        <v>#DIV/0!</v>
      </c>
      <c r="W342" s="13"/>
      <c r="X342" s="13"/>
      <c r="Y342" s="25"/>
      <c r="Z342" s="38"/>
      <c r="AA342" s="10"/>
      <c r="AB342" s="11"/>
      <c r="AC342" s="68">
        <f t="shared" si="6370"/>
        <v>535</v>
      </c>
      <c r="AD342" s="68">
        <f t="shared" si="6371"/>
        <v>42</v>
      </c>
      <c r="AE342" s="11"/>
      <c r="AF342" s="12">
        <f t="shared" si="6300"/>
        <v>0</v>
      </c>
      <c r="AG342" s="11"/>
      <c r="AH342" s="12" t="e">
        <f t="shared" si="6301"/>
        <v>#DIV/0!</v>
      </c>
      <c r="AI342" s="13"/>
      <c r="AJ342" s="13"/>
      <c r="AK342" s="25"/>
      <c r="AL342" s="38"/>
      <c r="AM342" s="10"/>
      <c r="AN342" s="11"/>
      <c r="AO342" s="68">
        <f t="shared" si="6372"/>
        <v>80</v>
      </c>
      <c r="AP342" s="68">
        <f t="shared" si="6373"/>
        <v>8</v>
      </c>
      <c r="AQ342" s="11"/>
      <c r="AR342" s="12">
        <f t="shared" si="6302"/>
        <v>0</v>
      </c>
      <c r="AS342" s="11"/>
      <c r="AT342" s="12" t="e">
        <f t="shared" si="6303"/>
        <v>#DIV/0!</v>
      </c>
      <c r="AU342" s="13"/>
      <c r="AV342" s="13"/>
      <c r="AW342" s="25"/>
      <c r="AX342" s="38"/>
      <c r="AY342" s="10"/>
      <c r="AZ342" s="11"/>
      <c r="BA342" s="68">
        <f t="shared" si="6374"/>
        <v>552</v>
      </c>
      <c r="BB342" s="68">
        <f t="shared" si="6375"/>
        <v>42</v>
      </c>
      <c r="BC342" s="11"/>
      <c r="BD342" s="12">
        <f t="shared" si="6304"/>
        <v>0</v>
      </c>
      <c r="BE342" s="11"/>
      <c r="BF342" s="12" t="e">
        <f t="shared" si="6305"/>
        <v>#DIV/0!</v>
      </c>
      <c r="BG342" s="13"/>
      <c r="BH342" s="13"/>
      <c r="BI342" s="25"/>
      <c r="BJ342" s="38"/>
      <c r="BK342" s="10"/>
      <c r="BL342" s="11"/>
      <c r="BM342" s="68">
        <f t="shared" si="6376"/>
        <v>536</v>
      </c>
      <c r="BN342" s="68">
        <f t="shared" si="6377"/>
        <v>42</v>
      </c>
      <c r="BO342" s="11"/>
      <c r="BP342" s="12">
        <f t="shared" si="6306"/>
        <v>0</v>
      </c>
      <c r="BQ342" s="11"/>
      <c r="BR342" s="12" t="e">
        <f t="shared" si="6307"/>
        <v>#DIV/0!</v>
      </c>
      <c r="BS342" s="13"/>
      <c r="BT342" s="13"/>
      <c r="BU342" s="25"/>
      <c r="BV342" s="38"/>
      <c r="BW342" s="10"/>
      <c r="BX342" s="11"/>
      <c r="BY342" s="68">
        <f t="shared" si="6378"/>
        <v>543</v>
      </c>
      <c r="BZ342" s="68">
        <f t="shared" si="6379"/>
        <v>43</v>
      </c>
      <c r="CA342" s="11"/>
      <c r="CB342" s="12">
        <f t="shared" si="6308"/>
        <v>0</v>
      </c>
      <c r="CC342" s="11"/>
      <c r="CD342" s="12" t="e">
        <f t="shared" si="6309"/>
        <v>#DIV/0!</v>
      </c>
      <c r="CE342" s="13"/>
      <c r="CF342" s="13"/>
      <c r="CG342" s="25"/>
      <c r="CH342" s="38"/>
      <c r="CI342" s="10"/>
      <c r="CJ342" s="11"/>
      <c r="CK342" s="68">
        <f t="shared" si="6380"/>
        <v>565</v>
      </c>
      <c r="CL342" s="68">
        <f t="shared" si="6381"/>
        <v>44</v>
      </c>
      <c r="CM342" s="11"/>
      <c r="CN342" s="12">
        <f t="shared" si="6310"/>
        <v>0</v>
      </c>
      <c r="CO342" s="11"/>
      <c r="CP342" s="12" t="e">
        <f t="shared" si="6311"/>
        <v>#DIV/0!</v>
      </c>
      <c r="CQ342" s="13"/>
      <c r="CR342" s="13"/>
      <c r="CS342" s="25"/>
      <c r="CT342" s="38"/>
      <c r="CU342" s="10"/>
      <c r="CV342" s="11"/>
      <c r="CW342" s="68">
        <f t="shared" si="6382"/>
        <v>575</v>
      </c>
      <c r="CX342" s="68">
        <f t="shared" si="6383"/>
        <v>44</v>
      </c>
      <c r="CY342" s="11"/>
      <c r="CZ342" s="12">
        <f t="shared" si="6312"/>
        <v>0</v>
      </c>
      <c r="DA342" s="11"/>
      <c r="DB342" s="12" t="e">
        <f t="shared" si="6313"/>
        <v>#DIV/0!</v>
      </c>
      <c r="DC342" s="13"/>
      <c r="DD342" s="13"/>
      <c r="DE342" s="25"/>
      <c r="DF342" s="38"/>
      <c r="DG342" s="10"/>
      <c r="DH342" s="11"/>
      <c r="DI342" s="68">
        <f t="shared" si="6384"/>
        <v>590</v>
      </c>
      <c r="DJ342" s="68">
        <f t="shared" si="6385"/>
        <v>45</v>
      </c>
      <c r="DK342" s="11"/>
      <c r="DL342" s="12">
        <f t="shared" si="6314"/>
        <v>0</v>
      </c>
      <c r="DM342" s="11"/>
      <c r="DN342" s="12" t="e">
        <f t="shared" si="6315"/>
        <v>#DIV/0!</v>
      </c>
      <c r="DO342" s="13"/>
      <c r="DP342" s="13"/>
      <c r="DQ342" s="25"/>
      <c r="DR342" s="38"/>
      <c r="DS342" s="10"/>
      <c r="DT342" s="11"/>
      <c r="DU342" s="68">
        <f t="shared" si="6386"/>
        <v>101</v>
      </c>
      <c r="DV342" s="68">
        <f t="shared" si="6387"/>
        <v>9</v>
      </c>
      <c r="DW342" s="11"/>
      <c r="DX342" s="12">
        <f t="shared" si="6316"/>
        <v>0</v>
      </c>
      <c r="DY342" s="11"/>
      <c r="DZ342" s="12" t="e">
        <f t="shared" si="6317"/>
        <v>#DIV/0!</v>
      </c>
      <c r="EA342" s="13"/>
      <c r="EB342" s="13"/>
      <c r="EC342" s="25"/>
      <c r="ED342" s="38"/>
      <c r="EE342" s="10"/>
      <c r="EF342" s="11"/>
      <c r="EG342" s="68">
        <f t="shared" si="6388"/>
        <v>581</v>
      </c>
      <c r="EH342" s="68">
        <f t="shared" si="6389"/>
        <v>43</v>
      </c>
      <c r="EI342" s="11"/>
      <c r="EJ342" s="12">
        <f t="shared" si="6318"/>
        <v>0</v>
      </c>
      <c r="EK342" s="11"/>
      <c r="EL342" s="12" t="e">
        <f t="shared" si="6319"/>
        <v>#DIV/0!</v>
      </c>
      <c r="EM342" s="13"/>
      <c r="EN342" s="13"/>
      <c r="EO342" s="25"/>
      <c r="EP342" s="38"/>
      <c r="EQ342" s="10"/>
      <c r="ER342" s="11"/>
      <c r="ES342" s="68">
        <f t="shared" si="6390"/>
        <v>577</v>
      </c>
      <c r="ET342" s="68">
        <f t="shared" si="6391"/>
        <v>45</v>
      </c>
      <c r="EU342" s="11"/>
      <c r="EV342" s="12">
        <f t="shared" si="6320"/>
        <v>0</v>
      </c>
      <c r="EW342" s="11"/>
      <c r="EX342" s="12" t="e">
        <f t="shared" si="6321"/>
        <v>#DIV/0!</v>
      </c>
      <c r="EY342" s="13"/>
      <c r="EZ342" s="13"/>
      <c r="FA342" s="25"/>
      <c r="FB342" s="38"/>
      <c r="FC342" s="10"/>
      <c r="FD342" s="11"/>
      <c r="FE342" s="68">
        <f t="shared" si="6392"/>
        <v>586</v>
      </c>
      <c r="FF342" s="68">
        <f t="shared" si="6393"/>
        <v>43</v>
      </c>
      <c r="FG342" s="11"/>
      <c r="FH342" s="12">
        <f t="shared" si="6322"/>
        <v>0</v>
      </c>
      <c r="FI342" s="11"/>
      <c r="FJ342" s="12" t="e">
        <f t="shared" si="6323"/>
        <v>#DIV/0!</v>
      </c>
      <c r="FK342" s="13"/>
      <c r="FL342" s="13"/>
      <c r="FM342" s="25"/>
      <c r="FN342" s="38"/>
      <c r="FO342" s="10"/>
      <c r="FP342" s="11"/>
      <c r="FQ342" s="68">
        <f t="shared" ref="FQ342:FQ344" si="6505">FQ341-FO342</f>
        <v>583</v>
      </c>
      <c r="FR342" s="68">
        <f t="shared" ref="FR342:FR344" si="6506">FR341-FP342</f>
        <v>44</v>
      </c>
      <c r="FS342" s="11"/>
      <c r="FT342" s="12">
        <f t="shared" si="6324"/>
        <v>0</v>
      </c>
      <c r="FU342" s="11"/>
      <c r="FV342" s="12" t="e">
        <f t="shared" si="6325"/>
        <v>#DIV/0!</v>
      </c>
      <c r="FW342" s="13"/>
      <c r="FX342" s="13"/>
      <c r="FY342" s="25"/>
      <c r="FZ342" s="38"/>
      <c r="GA342" s="10"/>
      <c r="GB342" s="11"/>
      <c r="GC342" s="68">
        <f t="shared" si="6396"/>
        <v>573</v>
      </c>
      <c r="GD342" s="68">
        <f t="shared" si="6397"/>
        <v>44</v>
      </c>
      <c r="GE342" s="11"/>
      <c r="GF342" s="12">
        <f t="shared" si="6326"/>
        <v>0</v>
      </c>
      <c r="GG342" s="11"/>
      <c r="GH342" s="12" t="e">
        <f t="shared" si="6327"/>
        <v>#DIV/0!</v>
      </c>
      <c r="GI342" s="13"/>
      <c r="GJ342" s="13"/>
      <c r="GK342" s="25"/>
      <c r="GL342" s="38"/>
      <c r="GM342" s="10"/>
      <c r="GN342" s="11"/>
      <c r="GO342" s="68">
        <f t="shared" si="6398"/>
        <v>573</v>
      </c>
      <c r="GP342" s="68">
        <f t="shared" si="6399"/>
        <v>44</v>
      </c>
      <c r="GQ342" s="11"/>
      <c r="GR342" s="12">
        <f t="shared" si="6328"/>
        <v>0</v>
      </c>
      <c r="GS342" s="11"/>
      <c r="GT342" s="12" t="e">
        <f t="shared" si="6329"/>
        <v>#DIV/0!</v>
      </c>
      <c r="GU342" s="13"/>
      <c r="GV342" s="13"/>
      <c r="GW342" s="25"/>
      <c r="GX342" s="38"/>
      <c r="GY342" s="10"/>
      <c r="GZ342" s="11"/>
      <c r="HA342" s="68">
        <f t="shared" si="6400"/>
        <v>117</v>
      </c>
      <c r="HB342" s="68">
        <f t="shared" si="6401"/>
        <v>9</v>
      </c>
      <c r="HC342" s="11"/>
      <c r="HD342" s="12">
        <f t="shared" si="6330"/>
        <v>0</v>
      </c>
      <c r="HE342" s="11"/>
      <c r="HF342" s="12" t="e">
        <f t="shared" si="6331"/>
        <v>#DIV/0!</v>
      </c>
      <c r="HG342" s="13"/>
      <c r="HH342" s="13"/>
      <c r="HI342" s="25"/>
      <c r="HJ342" s="38"/>
      <c r="HK342" s="10"/>
      <c r="HL342" s="11"/>
      <c r="HM342" s="68">
        <f t="shared" si="6402"/>
        <v>579</v>
      </c>
      <c r="HN342" s="68">
        <f t="shared" si="6403"/>
        <v>44</v>
      </c>
      <c r="HO342" s="11"/>
      <c r="HP342" s="12">
        <f t="shared" si="6332"/>
        <v>0</v>
      </c>
      <c r="HQ342" s="11"/>
      <c r="HR342" s="12" t="e">
        <f t="shared" si="6333"/>
        <v>#DIV/0!</v>
      </c>
      <c r="HS342" s="13"/>
      <c r="HT342" s="13"/>
      <c r="HU342" s="25"/>
      <c r="HV342" s="38"/>
      <c r="HW342" s="10"/>
      <c r="HX342" s="11"/>
      <c r="HY342" s="68">
        <f t="shared" ref="HY342:HY344" si="6507">HY341-HW342</f>
        <v>575</v>
      </c>
      <c r="HZ342" s="68">
        <f t="shared" ref="HZ342:HZ344" si="6508">HZ341-HX342</f>
        <v>45</v>
      </c>
      <c r="IA342" s="11"/>
      <c r="IB342" s="12">
        <f t="shared" si="6334"/>
        <v>0</v>
      </c>
      <c r="IC342" s="11"/>
      <c r="ID342" s="12" t="e">
        <f t="shared" si="6335"/>
        <v>#DIV/0!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/>
      <c r="IN342" s="12">
        <f t="shared" si="6336"/>
        <v>0</v>
      </c>
      <c r="IO342" s="11"/>
      <c r="IP342" s="12" t="e">
        <f t="shared" si="6337"/>
        <v>#DIV/0!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0</v>
      </c>
      <c r="JH342" s="14">
        <f t="shared" si="6340"/>
        <v>0</v>
      </c>
      <c r="JI342" s="404">
        <f t="shared" si="6341"/>
        <v>10482</v>
      </c>
      <c r="JJ342" s="11">
        <f t="shared" si="6342"/>
        <v>805</v>
      </c>
      <c r="JK342" s="11">
        <f t="shared" si="6343"/>
        <v>0</v>
      </c>
      <c r="JL342" s="89">
        <f t="shared" si="6344"/>
        <v>0</v>
      </c>
      <c r="JM342" s="15">
        <f t="shared" si="5751"/>
        <v>0</v>
      </c>
      <c r="JN342" s="12" t="e">
        <f t="shared" si="6345"/>
        <v>#DIV/0!</v>
      </c>
      <c r="JO342" s="16"/>
      <c r="JP342" s="17"/>
      <c r="JQ342" s="16" t="e">
        <f t="shared" si="6264"/>
        <v>#DIV/0!</v>
      </c>
      <c r="JR342" s="16"/>
      <c r="JS342" s="393" t="e">
        <f t="shared" si="6100"/>
        <v>#DIV/0!</v>
      </c>
      <c r="JT342" s="23"/>
      <c r="JU342" s="525"/>
      <c r="JV342" s="530">
        <f t="shared" si="6347"/>
        <v>0</v>
      </c>
      <c r="JW342" s="527">
        <f t="shared" si="6348"/>
        <v>0</v>
      </c>
      <c r="JX342" s="532">
        <f t="shared" si="6349"/>
        <v>0</v>
      </c>
      <c r="JY342" s="717"/>
      <c r="JZ342" s="720"/>
      <c r="KA342" s="723"/>
      <c r="KB342" s="654">
        <f t="shared" ref="KB342" si="6509">SUM(E335,Q335,AC335,AO335,BA335,BM335,BY335)</f>
        <v>3332</v>
      </c>
      <c r="KC342" s="655"/>
      <c r="KD342" s="655">
        <f t="shared" ref="KD342" si="6510">SUM(CK335,CW335,DI335,DU335,EG335,ES335,FE335)</f>
        <v>3576</v>
      </c>
      <c r="KE342" s="655"/>
      <c r="KF342" s="655">
        <f t="shared" ref="KF342" si="6511">SUM(FQ335,GC335,GO335,HA335,HM335,HY335,IK335)</f>
        <v>3585</v>
      </c>
      <c r="KG342" s="658"/>
      <c r="KH342" s="641" t="s">
        <v>70</v>
      </c>
      <c r="KI342" s="76">
        <f t="shared" si="6356"/>
        <v>0</v>
      </c>
      <c r="KJ342" s="576">
        <f t="shared" ref="KJ342" si="6512">KI342/KB342</f>
        <v>0</v>
      </c>
      <c r="KK342" s="76">
        <f t="shared" si="6358"/>
        <v>0</v>
      </c>
      <c r="KL342" s="570">
        <f t="shared" ref="KL342" si="6513">KK342/KD342</f>
        <v>0</v>
      </c>
      <c r="KM342" s="580">
        <f t="shared" ref="KM342" si="6514">KB342+KD342</f>
        <v>6908</v>
      </c>
      <c r="KN342" s="84">
        <f t="shared" si="6361"/>
        <v>0</v>
      </c>
      <c r="KO342" s="570">
        <f t="shared" si="6362"/>
        <v>0</v>
      </c>
      <c r="KP342" s="76">
        <f t="shared" si="6363"/>
        <v>0</v>
      </c>
      <c r="KQ342" s="570">
        <f t="shared" ref="KQ342" si="6515">KP342/KF342</f>
        <v>0</v>
      </c>
    </row>
    <row r="343" spans="1:303" ht="19.5" thickBot="1" x14ac:dyDescent="0.3">
      <c r="A343" s="729"/>
      <c r="B343" s="41">
        <f t="shared" si="6365"/>
        <v>45810</v>
      </c>
      <c r="C343" s="10"/>
      <c r="D343" s="11"/>
      <c r="E343" s="68">
        <f t="shared" si="6366"/>
        <v>543</v>
      </c>
      <c r="F343" s="68">
        <f t="shared" si="6367"/>
        <v>43</v>
      </c>
      <c r="G343" s="11"/>
      <c r="H343" s="12">
        <f t="shared" si="6296"/>
        <v>0</v>
      </c>
      <c r="I343" s="11"/>
      <c r="J343" s="12" t="e">
        <f t="shared" si="6297"/>
        <v>#DIV/0!</v>
      </c>
      <c r="K343" s="13"/>
      <c r="L343" s="11"/>
      <c r="M343" s="25"/>
      <c r="N343" s="38"/>
      <c r="O343" s="10"/>
      <c r="P343" s="11"/>
      <c r="Q343" s="68">
        <f t="shared" si="6368"/>
        <v>536</v>
      </c>
      <c r="R343" s="68">
        <f t="shared" si="6369"/>
        <v>40</v>
      </c>
      <c r="S343" s="11"/>
      <c r="T343" s="12">
        <f t="shared" si="6298"/>
        <v>0</v>
      </c>
      <c r="U343" s="11"/>
      <c r="V343" s="12" t="e">
        <f t="shared" si="6299"/>
        <v>#DIV/0!</v>
      </c>
      <c r="W343" s="13"/>
      <c r="X343" s="11"/>
      <c r="Y343" s="25"/>
      <c r="Z343" s="38"/>
      <c r="AA343" s="10"/>
      <c r="AB343" s="11"/>
      <c r="AC343" s="68">
        <f t="shared" si="6370"/>
        <v>535</v>
      </c>
      <c r="AD343" s="68">
        <f t="shared" si="6371"/>
        <v>42</v>
      </c>
      <c r="AE343" s="11"/>
      <c r="AF343" s="12">
        <f t="shared" si="6300"/>
        <v>0</v>
      </c>
      <c r="AG343" s="11"/>
      <c r="AH343" s="12" t="e">
        <f t="shared" si="6301"/>
        <v>#DIV/0!</v>
      </c>
      <c r="AI343" s="13"/>
      <c r="AJ343" s="11"/>
      <c r="AK343" s="25"/>
      <c r="AL343" s="38"/>
      <c r="AM343" s="10"/>
      <c r="AN343" s="11"/>
      <c r="AO343" s="68">
        <f t="shared" si="6372"/>
        <v>80</v>
      </c>
      <c r="AP343" s="68">
        <f t="shared" si="6373"/>
        <v>8</v>
      </c>
      <c r="AQ343" s="11"/>
      <c r="AR343" s="12">
        <f t="shared" si="6302"/>
        <v>0</v>
      </c>
      <c r="AS343" s="11"/>
      <c r="AT343" s="12" t="e">
        <f t="shared" si="6303"/>
        <v>#DIV/0!</v>
      </c>
      <c r="AU343" s="13"/>
      <c r="AV343" s="11"/>
      <c r="AW343" s="25"/>
      <c r="AX343" s="38"/>
      <c r="AY343" s="10"/>
      <c r="AZ343" s="11"/>
      <c r="BA343" s="68">
        <f t="shared" si="6374"/>
        <v>552</v>
      </c>
      <c r="BB343" s="68">
        <f t="shared" si="6375"/>
        <v>42</v>
      </c>
      <c r="BC343" s="11"/>
      <c r="BD343" s="12">
        <f t="shared" si="6304"/>
        <v>0</v>
      </c>
      <c r="BE343" s="11"/>
      <c r="BF343" s="12" t="e">
        <f t="shared" si="6305"/>
        <v>#DIV/0!</v>
      </c>
      <c r="BG343" s="13"/>
      <c r="BH343" s="11"/>
      <c r="BI343" s="25"/>
      <c r="BJ343" s="38"/>
      <c r="BK343" s="10"/>
      <c r="BL343" s="11"/>
      <c r="BM343" s="68">
        <f t="shared" si="6376"/>
        <v>536</v>
      </c>
      <c r="BN343" s="68">
        <f t="shared" si="6377"/>
        <v>42</v>
      </c>
      <c r="BO343" s="11"/>
      <c r="BP343" s="12">
        <f t="shared" si="6306"/>
        <v>0</v>
      </c>
      <c r="BQ343" s="11"/>
      <c r="BR343" s="12" t="e">
        <f t="shared" si="6307"/>
        <v>#DIV/0!</v>
      </c>
      <c r="BS343" s="13"/>
      <c r="BT343" s="11"/>
      <c r="BU343" s="25"/>
      <c r="BV343" s="38"/>
      <c r="BW343" s="10"/>
      <c r="BX343" s="11"/>
      <c r="BY343" s="68">
        <f t="shared" si="6378"/>
        <v>543</v>
      </c>
      <c r="BZ343" s="68">
        <f t="shared" si="6379"/>
        <v>43</v>
      </c>
      <c r="CA343" s="11"/>
      <c r="CB343" s="12">
        <f t="shared" si="6308"/>
        <v>0</v>
      </c>
      <c r="CC343" s="11"/>
      <c r="CD343" s="12" t="e">
        <f t="shared" si="6309"/>
        <v>#DIV/0!</v>
      </c>
      <c r="CE343" s="13"/>
      <c r="CF343" s="11"/>
      <c r="CG343" s="25"/>
      <c r="CH343" s="38"/>
      <c r="CI343" s="10"/>
      <c r="CJ343" s="11"/>
      <c r="CK343" s="68">
        <f t="shared" si="6380"/>
        <v>565</v>
      </c>
      <c r="CL343" s="68">
        <f t="shared" si="6381"/>
        <v>44</v>
      </c>
      <c r="CM343" s="11"/>
      <c r="CN343" s="12">
        <f t="shared" si="6310"/>
        <v>0</v>
      </c>
      <c r="CO343" s="11"/>
      <c r="CP343" s="12" t="e">
        <f t="shared" si="6311"/>
        <v>#DIV/0!</v>
      </c>
      <c r="CQ343" s="13"/>
      <c r="CR343" s="11"/>
      <c r="CS343" s="25"/>
      <c r="CT343" s="38"/>
      <c r="CU343" s="10"/>
      <c r="CV343" s="11"/>
      <c r="CW343" s="68">
        <f t="shared" si="6382"/>
        <v>575</v>
      </c>
      <c r="CX343" s="68">
        <f t="shared" si="6383"/>
        <v>44</v>
      </c>
      <c r="CY343" s="11"/>
      <c r="CZ343" s="12">
        <f t="shared" si="6312"/>
        <v>0</v>
      </c>
      <c r="DA343" s="11"/>
      <c r="DB343" s="12" t="e">
        <f t="shared" si="6313"/>
        <v>#DIV/0!</v>
      </c>
      <c r="DC343" s="13"/>
      <c r="DD343" s="11"/>
      <c r="DE343" s="25"/>
      <c r="DF343" s="38"/>
      <c r="DG343" s="10"/>
      <c r="DH343" s="11"/>
      <c r="DI343" s="68">
        <f t="shared" si="6384"/>
        <v>590</v>
      </c>
      <c r="DJ343" s="68">
        <f t="shared" si="6385"/>
        <v>45</v>
      </c>
      <c r="DK343" s="11"/>
      <c r="DL343" s="12">
        <f t="shared" si="6314"/>
        <v>0</v>
      </c>
      <c r="DM343" s="11"/>
      <c r="DN343" s="12" t="e">
        <f t="shared" si="6315"/>
        <v>#DIV/0!</v>
      </c>
      <c r="DO343" s="13"/>
      <c r="DP343" s="11"/>
      <c r="DQ343" s="25"/>
      <c r="DR343" s="38"/>
      <c r="DS343" s="10"/>
      <c r="DT343" s="11"/>
      <c r="DU343" s="68">
        <f t="shared" si="6386"/>
        <v>101</v>
      </c>
      <c r="DV343" s="68">
        <f t="shared" si="6387"/>
        <v>9</v>
      </c>
      <c r="DW343" s="11"/>
      <c r="DX343" s="12">
        <f t="shared" si="6316"/>
        <v>0</v>
      </c>
      <c r="DY343" s="11"/>
      <c r="DZ343" s="12" t="e">
        <f t="shared" si="6317"/>
        <v>#DIV/0!</v>
      </c>
      <c r="EA343" s="13"/>
      <c r="EB343" s="11"/>
      <c r="EC343" s="25"/>
      <c r="ED343" s="38"/>
      <c r="EE343" s="10"/>
      <c r="EF343" s="11"/>
      <c r="EG343" s="68">
        <f t="shared" si="6388"/>
        <v>581</v>
      </c>
      <c r="EH343" s="68">
        <f t="shared" si="6389"/>
        <v>43</v>
      </c>
      <c r="EI343" s="11"/>
      <c r="EJ343" s="12">
        <f t="shared" si="6318"/>
        <v>0</v>
      </c>
      <c r="EK343" s="11"/>
      <c r="EL343" s="12" t="e">
        <f t="shared" si="6319"/>
        <v>#DIV/0!</v>
      </c>
      <c r="EM343" s="13"/>
      <c r="EN343" s="11"/>
      <c r="EO343" s="25"/>
      <c r="EP343" s="38"/>
      <c r="EQ343" s="10"/>
      <c r="ER343" s="11"/>
      <c r="ES343" s="68">
        <f t="shared" si="6390"/>
        <v>577</v>
      </c>
      <c r="ET343" s="68">
        <f t="shared" si="6391"/>
        <v>45</v>
      </c>
      <c r="EU343" s="11"/>
      <c r="EV343" s="12">
        <f t="shared" si="6320"/>
        <v>0</v>
      </c>
      <c r="EW343" s="11"/>
      <c r="EX343" s="12" t="e">
        <f t="shared" si="6321"/>
        <v>#DIV/0!</v>
      </c>
      <c r="EY343" s="13"/>
      <c r="EZ343" s="11"/>
      <c r="FA343" s="25"/>
      <c r="FB343" s="38"/>
      <c r="FC343" s="10"/>
      <c r="FD343" s="11"/>
      <c r="FE343" s="68">
        <f t="shared" si="6392"/>
        <v>586</v>
      </c>
      <c r="FF343" s="68">
        <f t="shared" si="6393"/>
        <v>43</v>
      </c>
      <c r="FG343" s="11"/>
      <c r="FH343" s="12">
        <f t="shared" si="6322"/>
        <v>0</v>
      </c>
      <c r="FI343" s="11"/>
      <c r="FJ343" s="12" t="e">
        <f t="shared" si="6323"/>
        <v>#DIV/0!</v>
      </c>
      <c r="FK343" s="13"/>
      <c r="FL343" s="11"/>
      <c r="FM343" s="25"/>
      <c r="FN343" s="38"/>
      <c r="FO343" s="10"/>
      <c r="FP343" s="11"/>
      <c r="FQ343" s="68">
        <f t="shared" si="6505"/>
        <v>583</v>
      </c>
      <c r="FR343" s="68">
        <f t="shared" si="6506"/>
        <v>44</v>
      </c>
      <c r="FS343" s="11"/>
      <c r="FT343" s="12">
        <f t="shared" si="6324"/>
        <v>0</v>
      </c>
      <c r="FU343" s="11"/>
      <c r="FV343" s="12" t="e">
        <f t="shared" si="6325"/>
        <v>#DIV/0!</v>
      </c>
      <c r="FW343" s="13"/>
      <c r="FX343" s="11"/>
      <c r="FY343" s="25"/>
      <c r="FZ343" s="38"/>
      <c r="GA343" s="10"/>
      <c r="GB343" s="11"/>
      <c r="GC343" s="68">
        <f t="shared" si="6396"/>
        <v>573</v>
      </c>
      <c r="GD343" s="68">
        <f t="shared" si="6397"/>
        <v>44</v>
      </c>
      <c r="GE343" s="11"/>
      <c r="GF343" s="12">
        <f t="shared" si="6326"/>
        <v>0</v>
      </c>
      <c r="GG343" s="11"/>
      <c r="GH343" s="12" t="e">
        <f t="shared" si="6327"/>
        <v>#DIV/0!</v>
      </c>
      <c r="GI343" s="13"/>
      <c r="GJ343" s="11"/>
      <c r="GK343" s="25"/>
      <c r="GL343" s="38"/>
      <c r="GM343" s="10"/>
      <c r="GN343" s="11"/>
      <c r="GO343" s="68">
        <f t="shared" si="6398"/>
        <v>573</v>
      </c>
      <c r="GP343" s="68">
        <f t="shared" si="6399"/>
        <v>44</v>
      </c>
      <c r="GQ343" s="11"/>
      <c r="GR343" s="12">
        <f t="shared" si="6328"/>
        <v>0</v>
      </c>
      <c r="GS343" s="11"/>
      <c r="GT343" s="12" t="e">
        <f t="shared" si="6329"/>
        <v>#DIV/0!</v>
      </c>
      <c r="GU343" s="13"/>
      <c r="GV343" s="11"/>
      <c r="GW343" s="25"/>
      <c r="GX343" s="38"/>
      <c r="GY343" s="10"/>
      <c r="GZ343" s="11"/>
      <c r="HA343" s="68">
        <f t="shared" si="6400"/>
        <v>117</v>
      </c>
      <c r="HB343" s="68">
        <f t="shared" si="6401"/>
        <v>9</v>
      </c>
      <c r="HC343" s="11"/>
      <c r="HD343" s="12">
        <f t="shared" si="6330"/>
        <v>0</v>
      </c>
      <c r="HE343" s="11"/>
      <c r="HF343" s="12" t="e">
        <f t="shared" si="6331"/>
        <v>#DIV/0!</v>
      </c>
      <c r="HG343" s="13"/>
      <c r="HH343" s="11"/>
      <c r="HI343" s="25"/>
      <c r="HJ343" s="38"/>
      <c r="HK343" s="10"/>
      <c r="HL343" s="11"/>
      <c r="HM343" s="68">
        <f t="shared" si="6402"/>
        <v>579</v>
      </c>
      <c r="HN343" s="68">
        <f t="shared" si="6403"/>
        <v>44</v>
      </c>
      <c r="HO343" s="11"/>
      <c r="HP343" s="12">
        <f t="shared" si="6332"/>
        <v>0</v>
      </c>
      <c r="HQ343" s="11"/>
      <c r="HR343" s="12" t="e">
        <f t="shared" si="6333"/>
        <v>#DIV/0!</v>
      </c>
      <c r="HS343" s="13"/>
      <c r="HT343" s="11"/>
      <c r="HU343" s="25"/>
      <c r="HV343" s="38"/>
      <c r="HW343" s="10"/>
      <c r="HX343" s="11"/>
      <c r="HY343" s="68">
        <f t="shared" si="6507"/>
        <v>575</v>
      </c>
      <c r="HZ343" s="68">
        <f t="shared" si="6508"/>
        <v>45</v>
      </c>
      <c r="IA343" s="11"/>
      <c r="IB343" s="12">
        <f t="shared" si="6334"/>
        <v>0</v>
      </c>
      <c r="IC343" s="11"/>
      <c r="ID343" s="12" t="e">
        <f t="shared" si="6335"/>
        <v>#DIV/0!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/>
      <c r="IN343" s="12">
        <f t="shared" si="6336"/>
        <v>0</v>
      </c>
      <c r="IO343" s="11"/>
      <c r="IP343" s="12" t="e">
        <f t="shared" si="6337"/>
        <v>#DIV/0!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0</v>
      </c>
      <c r="JH343" s="14">
        <f t="shared" si="6340"/>
        <v>0</v>
      </c>
      <c r="JI343" s="404">
        <f t="shared" si="6341"/>
        <v>10482</v>
      </c>
      <c r="JJ343" s="11">
        <f t="shared" si="6342"/>
        <v>805</v>
      </c>
      <c r="JK343" s="11">
        <f t="shared" si="6343"/>
        <v>0</v>
      </c>
      <c r="JL343" s="89">
        <f t="shared" si="6344"/>
        <v>0</v>
      </c>
      <c r="JM343" s="15">
        <f t="shared" si="5751"/>
        <v>0</v>
      </c>
      <c r="JN343" s="12" t="e">
        <f t="shared" si="6345"/>
        <v>#DIV/0!</v>
      </c>
      <c r="JO343" s="16"/>
      <c r="JP343" s="17"/>
      <c r="JQ343" s="16" t="e">
        <f t="shared" si="6264"/>
        <v>#DIV/0!</v>
      </c>
      <c r="JR343" s="16"/>
      <c r="JS343" s="393" t="e">
        <f t="shared" si="6100"/>
        <v>#DIV/0!</v>
      </c>
      <c r="JT343" s="23"/>
      <c r="JU343" s="525"/>
      <c r="JV343" s="530">
        <f t="shared" si="6347"/>
        <v>0</v>
      </c>
      <c r="JW343" s="527">
        <f t="shared" si="6348"/>
        <v>0</v>
      </c>
      <c r="JX343" s="532">
        <f t="shared" si="6349"/>
        <v>0</v>
      </c>
      <c r="JY343" s="717"/>
      <c r="JZ343" s="720"/>
      <c r="KA343" s="723"/>
      <c r="KB343" s="656"/>
      <c r="KC343" s="657"/>
      <c r="KD343" s="657"/>
      <c r="KE343" s="657"/>
      <c r="KF343" s="657"/>
      <c r="KG343" s="659"/>
      <c r="KH343" s="653"/>
      <c r="KI343" s="76">
        <f t="shared" si="6356"/>
        <v>0</v>
      </c>
      <c r="KJ343" s="576">
        <f t="shared" ref="KJ343" si="6516">KI343/KB342</f>
        <v>0</v>
      </c>
      <c r="KK343" s="76">
        <f t="shared" si="6358"/>
        <v>0</v>
      </c>
      <c r="KL343" s="570">
        <f t="shared" ref="KL343" si="6517">KK343/KD342</f>
        <v>0</v>
      </c>
      <c r="KM343" s="580">
        <f t="shared" ref="KM343" si="6518">KB342+KD342</f>
        <v>6908</v>
      </c>
      <c r="KN343" s="84">
        <f t="shared" si="6361"/>
        <v>0</v>
      </c>
      <c r="KO343" s="570">
        <f t="shared" si="6362"/>
        <v>0</v>
      </c>
      <c r="KP343" s="76">
        <f t="shared" si="6363"/>
        <v>0</v>
      </c>
      <c r="KQ343" s="570">
        <f t="shared" ref="KQ343" si="6519">KP343/KF342</f>
        <v>0</v>
      </c>
    </row>
    <row r="344" spans="1:303" ht="20.25" thickTop="1" thickBot="1" x14ac:dyDescent="0.3">
      <c r="A344" s="729"/>
      <c r="B344" s="41">
        <f t="shared" si="6365"/>
        <v>45811</v>
      </c>
      <c r="C344" s="10"/>
      <c r="D344" s="11"/>
      <c r="E344" s="68">
        <f t="shared" si="6366"/>
        <v>543</v>
      </c>
      <c r="F344" s="68">
        <f t="shared" si="6367"/>
        <v>43</v>
      </c>
      <c r="G344" s="11"/>
      <c r="H344" s="12">
        <f t="shared" si="6296"/>
        <v>0</v>
      </c>
      <c r="I344" s="11"/>
      <c r="J344" s="12" t="e">
        <f t="shared" si="6297"/>
        <v>#DIV/0!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/>
      <c r="T344" s="12">
        <f t="shared" si="6298"/>
        <v>0</v>
      </c>
      <c r="U344" s="11"/>
      <c r="V344" s="12" t="e">
        <f t="shared" si="6299"/>
        <v>#DIV/0!</v>
      </c>
      <c r="W344" s="13"/>
      <c r="X344" s="11"/>
      <c r="Y344" s="39"/>
      <c r="Z344" s="43"/>
      <c r="AA344" s="10"/>
      <c r="AB344" s="11"/>
      <c r="AC344" s="68">
        <f t="shared" si="6370"/>
        <v>535</v>
      </c>
      <c r="AD344" s="68">
        <f t="shared" si="6371"/>
        <v>42</v>
      </c>
      <c r="AE344" s="11"/>
      <c r="AF344" s="12">
        <f t="shared" si="6300"/>
        <v>0</v>
      </c>
      <c r="AG344" s="11"/>
      <c r="AH344" s="12" t="e">
        <f t="shared" si="6301"/>
        <v>#DIV/0!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/>
      <c r="AR344" s="12">
        <f t="shared" si="6302"/>
        <v>0</v>
      </c>
      <c r="AS344" s="11"/>
      <c r="AT344" s="12" t="e">
        <f t="shared" si="6303"/>
        <v>#DIV/0!</v>
      </c>
      <c r="AU344" s="13"/>
      <c r="AV344" s="11"/>
      <c r="AW344" s="39"/>
      <c r="AX344" s="43"/>
      <c r="AY344" s="10"/>
      <c r="AZ344" s="11"/>
      <c r="BA344" s="68">
        <f t="shared" si="6374"/>
        <v>552</v>
      </c>
      <c r="BB344" s="68">
        <f t="shared" si="6375"/>
        <v>42</v>
      </c>
      <c r="BC344" s="11"/>
      <c r="BD344" s="12">
        <f t="shared" si="6304"/>
        <v>0</v>
      </c>
      <c r="BE344" s="11"/>
      <c r="BF344" s="12" t="e">
        <f t="shared" si="6305"/>
        <v>#DIV/0!</v>
      </c>
      <c r="BG344" s="13"/>
      <c r="BH344" s="11"/>
      <c r="BI344" s="39"/>
      <c r="BJ344" s="43"/>
      <c r="BK344" s="10"/>
      <c r="BL344" s="11"/>
      <c r="BM344" s="68">
        <f t="shared" si="6376"/>
        <v>536</v>
      </c>
      <c r="BN344" s="68">
        <f t="shared" si="6377"/>
        <v>42</v>
      </c>
      <c r="BO344" s="11"/>
      <c r="BP344" s="12">
        <f t="shared" si="6306"/>
        <v>0</v>
      </c>
      <c r="BQ344" s="11"/>
      <c r="BR344" s="12" t="e">
        <f t="shared" si="6307"/>
        <v>#DIV/0!</v>
      </c>
      <c r="BS344" s="13"/>
      <c r="BT344" s="11"/>
      <c r="BU344" s="39"/>
      <c r="BV344" s="43"/>
      <c r="BW344" s="10"/>
      <c r="BX344" s="11"/>
      <c r="BY344" s="68">
        <f t="shared" si="6378"/>
        <v>543</v>
      </c>
      <c r="BZ344" s="68">
        <f t="shared" si="6379"/>
        <v>43</v>
      </c>
      <c r="CA344" s="11"/>
      <c r="CB344" s="12">
        <f t="shared" si="6308"/>
        <v>0</v>
      </c>
      <c r="CC344" s="11"/>
      <c r="CD344" s="12" t="e">
        <f t="shared" si="6309"/>
        <v>#DIV/0!</v>
      </c>
      <c r="CE344" s="13"/>
      <c r="CF344" s="11"/>
      <c r="CG344" s="39"/>
      <c r="CH344" s="43"/>
      <c r="CI344" s="10"/>
      <c r="CJ344" s="11"/>
      <c r="CK344" s="68">
        <f t="shared" si="6380"/>
        <v>565</v>
      </c>
      <c r="CL344" s="68">
        <f t="shared" si="6381"/>
        <v>44</v>
      </c>
      <c r="CM344" s="11"/>
      <c r="CN344" s="12">
        <f t="shared" si="6310"/>
        <v>0</v>
      </c>
      <c r="CO344" s="11"/>
      <c r="CP344" s="12" t="e">
        <f t="shared" si="6311"/>
        <v>#DIV/0!</v>
      </c>
      <c r="CQ344" s="13"/>
      <c r="CR344" s="11"/>
      <c r="CS344" s="39"/>
      <c r="CT344" s="43"/>
      <c r="CU344" s="10"/>
      <c r="CV344" s="11"/>
      <c r="CW344" s="68">
        <f t="shared" si="6382"/>
        <v>575</v>
      </c>
      <c r="CX344" s="68">
        <f t="shared" si="6383"/>
        <v>44</v>
      </c>
      <c r="CY344" s="11"/>
      <c r="CZ344" s="12">
        <f t="shared" si="6312"/>
        <v>0</v>
      </c>
      <c r="DA344" s="11"/>
      <c r="DB344" s="12" t="e">
        <f t="shared" si="6313"/>
        <v>#DIV/0!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/>
      <c r="DL344" s="12">
        <f t="shared" si="6314"/>
        <v>0</v>
      </c>
      <c r="DM344" s="11"/>
      <c r="DN344" s="12" t="e">
        <f t="shared" si="6315"/>
        <v>#DIV/0!</v>
      </c>
      <c r="DO344" s="13"/>
      <c r="DP344" s="11"/>
      <c r="DQ344" s="39"/>
      <c r="DR344" s="43"/>
      <c r="DS344" s="10"/>
      <c r="DT344" s="11"/>
      <c r="DU344" s="68">
        <f t="shared" si="6386"/>
        <v>101</v>
      </c>
      <c r="DV344" s="68">
        <f t="shared" si="6387"/>
        <v>9</v>
      </c>
      <c r="DW344" s="11"/>
      <c r="DX344" s="12">
        <f t="shared" si="6316"/>
        <v>0</v>
      </c>
      <c r="DY344" s="11"/>
      <c r="DZ344" s="12" t="e">
        <f t="shared" si="6317"/>
        <v>#DIV/0!</v>
      </c>
      <c r="EA344" s="13"/>
      <c r="EB344" s="11"/>
      <c r="EC344" s="39"/>
      <c r="ED344" s="43"/>
      <c r="EE344" s="10"/>
      <c r="EF344" s="11"/>
      <c r="EG344" s="68">
        <f t="shared" si="6388"/>
        <v>581</v>
      </c>
      <c r="EH344" s="68">
        <f t="shared" si="6389"/>
        <v>43</v>
      </c>
      <c r="EI344" s="11"/>
      <c r="EJ344" s="12">
        <f t="shared" si="6318"/>
        <v>0</v>
      </c>
      <c r="EK344" s="11"/>
      <c r="EL344" s="12" t="e">
        <f t="shared" si="6319"/>
        <v>#DIV/0!</v>
      </c>
      <c r="EM344" s="13"/>
      <c r="EN344" s="11"/>
      <c r="EO344" s="39"/>
      <c r="EP344" s="43"/>
      <c r="EQ344" s="10"/>
      <c r="ER344" s="11"/>
      <c r="ES344" s="68">
        <f t="shared" si="6390"/>
        <v>577</v>
      </c>
      <c r="ET344" s="68">
        <f t="shared" si="6391"/>
        <v>45</v>
      </c>
      <c r="EU344" s="11"/>
      <c r="EV344" s="12">
        <f t="shared" si="6320"/>
        <v>0</v>
      </c>
      <c r="EW344" s="11"/>
      <c r="EX344" s="12" t="e">
        <f t="shared" si="6321"/>
        <v>#DIV/0!</v>
      </c>
      <c r="EY344" s="13"/>
      <c r="EZ344" s="11"/>
      <c r="FA344" s="39"/>
      <c r="FB344" s="43"/>
      <c r="FC344" s="10"/>
      <c r="FD344" s="11"/>
      <c r="FE344" s="68">
        <f t="shared" si="6392"/>
        <v>586</v>
      </c>
      <c r="FF344" s="68">
        <f t="shared" si="6393"/>
        <v>43</v>
      </c>
      <c r="FG344" s="11"/>
      <c r="FH344" s="12">
        <f t="shared" si="6322"/>
        <v>0</v>
      </c>
      <c r="FI344" s="11"/>
      <c r="FJ344" s="12" t="e">
        <f t="shared" si="6323"/>
        <v>#DIV/0!</v>
      </c>
      <c r="FK344" s="13"/>
      <c r="FL344" s="11"/>
      <c r="FM344" s="39"/>
      <c r="FN344" s="43"/>
      <c r="FO344" s="10"/>
      <c r="FP344" s="11"/>
      <c r="FQ344" s="68">
        <f t="shared" si="6505"/>
        <v>583</v>
      </c>
      <c r="FR344" s="68">
        <f t="shared" si="6506"/>
        <v>44</v>
      </c>
      <c r="FS344" s="11"/>
      <c r="FT344" s="12">
        <f t="shared" si="6324"/>
        <v>0</v>
      </c>
      <c r="FU344" s="11"/>
      <c r="FV344" s="12" t="e">
        <f t="shared" si="6325"/>
        <v>#DIV/0!</v>
      </c>
      <c r="FW344" s="13"/>
      <c r="FX344" s="11"/>
      <c r="FY344" s="39"/>
      <c r="FZ344" s="43"/>
      <c r="GA344" s="10"/>
      <c r="GB344" s="11"/>
      <c r="GC344" s="68">
        <f t="shared" si="6396"/>
        <v>573</v>
      </c>
      <c r="GD344" s="68">
        <f t="shared" si="6397"/>
        <v>44</v>
      </c>
      <c r="GE344" s="11"/>
      <c r="GF344" s="12">
        <f t="shared" si="6326"/>
        <v>0</v>
      </c>
      <c r="GG344" s="11"/>
      <c r="GH344" s="12" t="e">
        <f t="shared" si="6327"/>
        <v>#DIV/0!</v>
      </c>
      <c r="GI344" s="13"/>
      <c r="GJ344" s="11"/>
      <c r="GK344" s="39"/>
      <c r="GL344" s="43"/>
      <c r="GM344" s="10"/>
      <c r="GN344" s="11"/>
      <c r="GO344" s="68">
        <f t="shared" si="6398"/>
        <v>573</v>
      </c>
      <c r="GP344" s="68">
        <f t="shared" si="6399"/>
        <v>44</v>
      </c>
      <c r="GQ344" s="11"/>
      <c r="GR344" s="12">
        <f t="shared" si="6328"/>
        <v>0</v>
      </c>
      <c r="GS344" s="11"/>
      <c r="GT344" s="12" t="e">
        <f t="shared" si="6329"/>
        <v>#DIV/0!</v>
      </c>
      <c r="GU344" s="13"/>
      <c r="GV344" s="11"/>
      <c r="GW344" s="39"/>
      <c r="GX344" s="43"/>
      <c r="GY344" s="10"/>
      <c r="GZ344" s="11"/>
      <c r="HA344" s="68">
        <f t="shared" si="6400"/>
        <v>117</v>
      </c>
      <c r="HB344" s="68">
        <f t="shared" si="6401"/>
        <v>9</v>
      </c>
      <c r="HC344" s="11"/>
      <c r="HD344" s="12">
        <f t="shared" si="6330"/>
        <v>0</v>
      </c>
      <c r="HE344" s="11"/>
      <c r="HF344" s="12" t="e">
        <f t="shared" si="6331"/>
        <v>#DIV/0!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/>
      <c r="HP344" s="12">
        <f t="shared" si="6332"/>
        <v>0</v>
      </c>
      <c r="HQ344" s="11"/>
      <c r="HR344" s="12" t="e">
        <f t="shared" si="6333"/>
        <v>#DIV/0!</v>
      </c>
      <c r="HS344" s="13"/>
      <c r="HT344" s="11"/>
      <c r="HU344" s="39"/>
      <c r="HV344" s="43"/>
      <c r="HW344" s="10"/>
      <c r="HX344" s="11"/>
      <c r="HY344" s="68">
        <f t="shared" si="6507"/>
        <v>575</v>
      </c>
      <c r="HZ344" s="68">
        <f t="shared" si="6508"/>
        <v>45</v>
      </c>
      <c r="IA344" s="11"/>
      <c r="IB344" s="12">
        <f t="shared" si="6334"/>
        <v>0</v>
      </c>
      <c r="IC344" s="11"/>
      <c r="ID344" s="12" t="e">
        <f t="shared" si="6335"/>
        <v>#DIV/0!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/>
      <c r="IN344" s="12">
        <f t="shared" si="6336"/>
        <v>0</v>
      </c>
      <c r="IO344" s="11"/>
      <c r="IP344" s="12" t="e">
        <f t="shared" si="6337"/>
        <v>#DIV/0!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0</v>
      </c>
      <c r="JH344" s="14">
        <f t="shared" si="6340"/>
        <v>0</v>
      </c>
      <c r="JI344" s="404">
        <f t="shared" si="6341"/>
        <v>10482</v>
      </c>
      <c r="JJ344" s="11">
        <f t="shared" si="6342"/>
        <v>805</v>
      </c>
      <c r="JK344" s="11">
        <f t="shared" si="6343"/>
        <v>0</v>
      </c>
      <c r="JL344" s="89">
        <f t="shared" si="6344"/>
        <v>0</v>
      </c>
      <c r="JM344" s="15">
        <f t="shared" si="5751"/>
        <v>0</v>
      </c>
      <c r="JN344" s="12" t="e">
        <f t="shared" si="6345"/>
        <v>#DIV/0!</v>
      </c>
      <c r="JO344" s="16"/>
      <c r="JP344" s="17"/>
      <c r="JQ344" s="16" t="e">
        <f t="shared" si="6264"/>
        <v>#DIV/0!</v>
      </c>
      <c r="JR344" s="16"/>
      <c r="JS344" s="393" t="e">
        <f t="shared" si="6100"/>
        <v>#DIV/0!</v>
      </c>
      <c r="JT344" s="23"/>
      <c r="JU344" s="525"/>
      <c r="JV344" s="530">
        <f t="shared" si="6347"/>
        <v>0</v>
      </c>
      <c r="JW344" s="527">
        <f t="shared" si="6348"/>
        <v>0</v>
      </c>
      <c r="JX344" s="532">
        <f t="shared" si="6349"/>
        <v>0</v>
      </c>
      <c r="JY344" s="717"/>
      <c r="JZ344" s="720"/>
      <c r="KA344" s="723"/>
      <c r="KB344" s="654">
        <f t="shared" ref="KB344" si="6520">KB335+KB340</f>
        <v>391</v>
      </c>
      <c r="KC344" s="661">
        <f t="shared" ref="KC344" si="6521">KB344/$KB$10</f>
        <v>0.10524899057873485</v>
      </c>
      <c r="KD344" s="655">
        <f t="shared" ref="KD344" si="6522">KD335+KD340</f>
        <v>303</v>
      </c>
      <c r="KE344" s="661">
        <f t="shared" ref="KE344" si="6523">KD344/$KD$10</f>
        <v>7.8133058277462614E-2</v>
      </c>
      <c r="KF344" s="655">
        <f t="shared" ref="KF344" si="6524">KF335+KF340</f>
        <v>356</v>
      </c>
      <c r="KG344" s="639">
        <f t="shared" ref="KG344" si="6525">KF344/$KF$10</f>
        <v>9.0401218892839003E-2</v>
      </c>
      <c r="KH344" s="641" t="s">
        <v>181</v>
      </c>
      <c r="KI344" s="320">
        <f t="shared" si="6356"/>
        <v>0</v>
      </c>
      <c r="KJ344" s="577">
        <f t="shared" ref="KJ344" si="6526">KI344/KB342</f>
        <v>0</v>
      </c>
      <c r="KK344" s="320">
        <f t="shared" si="6358"/>
        <v>0</v>
      </c>
      <c r="KL344" s="565">
        <f t="shared" ref="KL344" si="6527">KK344/KD342</f>
        <v>0</v>
      </c>
      <c r="KM344" s="580">
        <f t="shared" ref="KM344" si="6528">KB342+KD342</f>
        <v>6908</v>
      </c>
      <c r="KN344" s="84">
        <f t="shared" si="6361"/>
        <v>0</v>
      </c>
      <c r="KO344" s="570">
        <f t="shared" si="6362"/>
        <v>0</v>
      </c>
      <c r="KP344" s="320">
        <f t="shared" si="6363"/>
        <v>0</v>
      </c>
      <c r="KQ344" s="565">
        <f t="shared" ref="KQ344" si="6529">KP344/KF342</f>
        <v>0</v>
      </c>
    </row>
    <row r="345" spans="1:303" ht="19.5" thickBot="1" x14ac:dyDescent="0.3">
      <c r="A345" s="729"/>
      <c r="B345" s="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638</v>
      </c>
      <c r="H345" s="28">
        <f>((G345+I345)/7)/E344</f>
        <v>0.18389897395422258</v>
      </c>
      <c r="I345" s="27">
        <f>SUM(I338:I344)</f>
        <v>61</v>
      </c>
      <c r="J345" s="28">
        <f>(I345/(I345+G345))</f>
        <v>8.7267525035765375E-2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562</v>
      </c>
      <c r="T345" s="28">
        <f>((S345+U345)/7)/Q344</f>
        <v>0.16631130063965885</v>
      </c>
      <c r="U345" s="27">
        <f>SUM(U338:U344)</f>
        <v>62</v>
      </c>
      <c r="V345" s="28">
        <f>(U345/(U345+S345))</f>
        <v>9.9358974358974353E-2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2</v>
      </c>
      <c r="AB345" s="27">
        <f>SUM(AB338:AB344)</f>
        <v>0</v>
      </c>
      <c r="AC345" s="27"/>
      <c r="AD345" s="27"/>
      <c r="AE345" s="27">
        <f>SUM(AE338:AE344)</f>
        <v>533</v>
      </c>
      <c r="AF345" s="28">
        <f>((AE345+AG345)/7)/AC344</f>
        <v>0.1650200267022697</v>
      </c>
      <c r="AG345" s="27">
        <f>SUM(AG338:AG344)</f>
        <v>85</v>
      </c>
      <c r="AH345" s="28">
        <f>(AG345/(AG345+AE345))</f>
        <v>0.13754045307443366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55</v>
      </c>
      <c r="AR345" s="28">
        <f>((AQ345+AS345)/7)/AO344</f>
        <v>0.15178571428571427</v>
      </c>
      <c r="AS345" s="27">
        <f>SUM(AS338:AS344)</f>
        <v>30</v>
      </c>
      <c r="AT345" s="28">
        <f>(AS345/(AS345+AQ345))</f>
        <v>0.35294117647058826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638</v>
      </c>
      <c r="BD345" s="28">
        <f>((BC345+BE345)/7)/BA344</f>
        <v>0.17339544513457555</v>
      </c>
      <c r="BE345" s="27">
        <f>SUM(BE338:BE344)</f>
        <v>32</v>
      </c>
      <c r="BF345" s="28">
        <f>(BE345/(BE345+BC345))</f>
        <v>4.7761194029850747E-2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2</v>
      </c>
      <c r="BL345" s="27">
        <f>SUM(BL338:BL344)</f>
        <v>0</v>
      </c>
      <c r="BM345" s="27"/>
      <c r="BN345" s="27"/>
      <c r="BO345" s="27">
        <f>SUM(BO338:BO344)</f>
        <v>548</v>
      </c>
      <c r="BP345" s="28">
        <f>((BO345+BQ345)/7)/BM344</f>
        <v>0.1652452025586354</v>
      </c>
      <c r="BQ345" s="27">
        <f>SUM(BQ338:BQ344)</f>
        <v>72</v>
      </c>
      <c r="BR345" s="28">
        <f>(BQ345/(BQ345+BO345))</f>
        <v>0.11612903225806452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590</v>
      </c>
      <c r="CB345" s="28">
        <f>((CA345+CC345)/7)/BY344</f>
        <v>0.17521704814522493</v>
      </c>
      <c r="CC345" s="27">
        <f>SUM(CC338:CC344)</f>
        <v>76</v>
      </c>
      <c r="CD345" s="28">
        <f>(CC345/(CC345+CA345))</f>
        <v>0.11411411411411411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584</v>
      </c>
      <c r="CN345" s="28">
        <f>((CM345+CO345)/7)/CK344</f>
        <v>0.1638432364096081</v>
      </c>
      <c r="CO345" s="27">
        <f>SUM(CO338:CO344)</f>
        <v>64</v>
      </c>
      <c r="CP345" s="28">
        <f>(CO345/(CO345+CM345))</f>
        <v>9.8765432098765427E-2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546</v>
      </c>
      <c r="CZ345" s="28">
        <f>((CY345+DA345)/7)/CW344</f>
        <v>0.15428571428571428</v>
      </c>
      <c r="DA345" s="27">
        <f>SUM(DA338:DA344)</f>
        <v>75</v>
      </c>
      <c r="DB345" s="28">
        <f>(DA345/(DA345+CY345))</f>
        <v>0.12077294685990338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669</v>
      </c>
      <c r="DL345" s="28">
        <f>((DK345+DM345)/7)/DI344</f>
        <v>0.17796610169491525</v>
      </c>
      <c r="DM345" s="27">
        <f>SUM(DM338:DM344)</f>
        <v>66</v>
      </c>
      <c r="DN345" s="28">
        <f>(DM345/(DM345+DK345))</f>
        <v>8.9795918367346933E-2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1</v>
      </c>
      <c r="DT345" s="27">
        <f>SUM(DT338:DT344)</f>
        <v>0</v>
      </c>
      <c r="DU345" s="27"/>
      <c r="DV345" s="27"/>
      <c r="DW345" s="27">
        <f>SUM(DW338:DW344)</f>
        <v>55</v>
      </c>
      <c r="DX345" s="28">
        <f>((DW345+DY345)/7)/DU344</f>
        <v>0.1173974540311174</v>
      </c>
      <c r="DY345" s="27">
        <f>SUM(DY338:DY344)</f>
        <v>28</v>
      </c>
      <c r="DZ345" s="28">
        <f>(DY345/(DY345+DW345))</f>
        <v>0.33734939759036142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639</v>
      </c>
      <c r="EJ345" s="28">
        <f>((EI345+EK345)/7)/EG344</f>
        <v>0.16203589869682813</v>
      </c>
      <c r="EK345" s="27">
        <f>SUM(EK338:EK344)</f>
        <v>20</v>
      </c>
      <c r="EL345" s="28">
        <f>(EK345/(EK345+EI345))</f>
        <v>3.0349013657056147E-2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602</v>
      </c>
      <c r="EV345" s="28">
        <f>((EU345+EW345)/7)/ES344</f>
        <v>0.16390195592968557</v>
      </c>
      <c r="EW345" s="27">
        <f>SUM(EW338:EW344)</f>
        <v>60</v>
      </c>
      <c r="EX345" s="28">
        <f>(EW345/(EW345+EU345))</f>
        <v>9.0634441087613288E-2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597</v>
      </c>
      <c r="FH345" s="28">
        <f>((FG345+FI345)/7)/FE344</f>
        <v>0.16065333983422719</v>
      </c>
      <c r="FI345" s="27">
        <f>SUM(FI338:FI344)</f>
        <v>62</v>
      </c>
      <c r="FJ345" s="28">
        <f>(FI345/(FI345+FG345))</f>
        <v>9.4081942336874058E-2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1</v>
      </c>
      <c r="FP345" s="27">
        <f>SUM(FP338:FP344)</f>
        <v>0</v>
      </c>
      <c r="FQ345" s="27"/>
      <c r="FR345" s="27"/>
      <c r="FS345" s="27">
        <f>SUM(FS338:FS344)</f>
        <v>690</v>
      </c>
      <c r="FT345" s="28">
        <f>((FS345+FU345)/7)/FQ344</f>
        <v>0.18157314383729478</v>
      </c>
      <c r="FU345" s="27">
        <f>SUM(FU338:FU344)</f>
        <v>51</v>
      </c>
      <c r="FV345" s="28">
        <f>(FU345/(FU345+FS345))</f>
        <v>6.8825910931174086E-2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735</v>
      </c>
      <c r="GF345" s="28">
        <f>((GE345+GG345)/7)/GC344</f>
        <v>0.19222139117427076</v>
      </c>
      <c r="GG345" s="27">
        <f>SUM(GG338:GG344)</f>
        <v>36</v>
      </c>
      <c r="GH345" s="28">
        <f>(GG345/(GG345+GE345))</f>
        <v>4.6692607003891051E-2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715</v>
      </c>
      <c r="GR345" s="28">
        <f>((GQ345+GS345)/7)/GO344</f>
        <v>0.18424333084018948</v>
      </c>
      <c r="GS345" s="27">
        <f>SUM(GS338:GS344)</f>
        <v>24</v>
      </c>
      <c r="GT345" s="28">
        <f>(GS345/(GS345+GQ345))</f>
        <v>3.2476319350473612E-2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2</v>
      </c>
      <c r="GZ345" s="27">
        <f>SUM(GZ338:GZ344)</f>
        <v>0</v>
      </c>
      <c r="HA345" s="27"/>
      <c r="HB345" s="27"/>
      <c r="HC345" s="27">
        <f>SUM(HC338:HC344)</f>
        <v>111</v>
      </c>
      <c r="HD345" s="28">
        <f>((HC345+HE345)/7)/HA344</f>
        <v>0.15384615384615385</v>
      </c>
      <c r="HE345" s="27">
        <f>SUM(HE338:HE344)</f>
        <v>15</v>
      </c>
      <c r="HF345" s="28">
        <f>(HE345/(HE345+HC345))</f>
        <v>0.11904761904761904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637</v>
      </c>
      <c r="HP345" s="28">
        <f>((HO345+HQ345)/7)/HM344</f>
        <v>0.16802368615840119</v>
      </c>
      <c r="HQ345" s="27">
        <f>SUM(HQ338:HQ344)</f>
        <v>44</v>
      </c>
      <c r="HR345" s="28">
        <f>(HQ345/(HQ345+HO345))</f>
        <v>6.4610866372980913E-2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611</v>
      </c>
      <c r="IB345" s="28">
        <f>((IA345+IC345)/7)/HY344</f>
        <v>0.16372670807453416</v>
      </c>
      <c r="IC345" s="27">
        <f>SUM(IC338:IC344)</f>
        <v>48</v>
      </c>
      <c r="ID345" s="28">
        <f>(IC345/(IC345+IA345))</f>
        <v>7.2837632776934752E-2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721</v>
      </c>
      <c r="IN345" s="28">
        <f>((IM345+IO345)/7)/IK344</f>
        <v>0.19243986254295534</v>
      </c>
      <c r="IO345" s="27">
        <f>SUM(IO338:IO344)</f>
        <v>63</v>
      </c>
      <c r="IP345" s="28">
        <f>(IO345/(IO345+IM345))</f>
        <v>8.0357142857142863E-2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11</v>
      </c>
      <c r="JH345" s="389">
        <f t="shared" si="6340"/>
        <v>0</v>
      </c>
      <c r="JI345" s="409">
        <f t="shared" ref="JI345:JJ345" si="6530">SUM(JI337:JI344)</f>
        <v>73386</v>
      </c>
      <c r="JJ345" s="27">
        <f t="shared" si="6530"/>
        <v>5635</v>
      </c>
      <c r="JK345" s="27">
        <f t="shared" si="6343"/>
        <v>12550</v>
      </c>
      <c r="JL345" s="90">
        <f t="shared" si="6344"/>
        <v>0.17101354481781267</v>
      </c>
      <c r="JM345" s="15">
        <f t="shared" si="5751"/>
        <v>1074</v>
      </c>
      <c r="JN345" s="52">
        <f t="shared" si="6345"/>
        <v>8.5577689243027888E-2</v>
      </c>
      <c r="JO345" s="53">
        <f t="shared" ref="JO345" si="6531">SUM(JO338:JO344)/7</f>
        <v>28.785714285714285</v>
      </c>
      <c r="JP345" s="54">
        <f t="shared" ref="JP345" si="6532">SUM(JP338:JP344)</f>
        <v>11587</v>
      </c>
      <c r="JQ345" s="504">
        <f t="shared" si="6264"/>
        <v>92.326693227091639</v>
      </c>
      <c r="JR345" s="54">
        <f t="shared" ref="JR345" si="6533">SUM(JR338:JR344)</f>
        <v>504</v>
      </c>
      <c r="JS345" s="394">
        <f t="shared" si="6100"/>
        <v>0.46927374301675978</v>
      </c>
      <c r="JT345" s="63" t="e">
        <f t="shared" ref="JT345:JU345" si="6534">JT343/JT342*100-100</f>
        <v>#DIV/0!</v>
      </c>
      <c r="JU345" s="334" t="e">
        <f t="shared" si="6534"/>
        <v>#DIV/0!</v>
      </c>
      <c r="JV345" s="536">
        <f t="shared" ref="JV345" si="6535">SUM(G345,I345,S345,U345,AE345,AG345,AQ345,AS345,BC345,BE345,BO345,BQ345,CA345,CC345)/7/SUM(E344,Q344,AC344,AO344,BA344,BM344,BY344)</f>
        <v>0.17108485499462944</v>
      </c>
      <c r="JW345" s="537">
        <f t="shared" ref="JW345" si="6536">SUM(CM345,CO345,CY345,DA345,DK345,DM345,DW345,DY345,EI345,EK345,EU345,EW345,FG345,FI345)/7/SUM(CK344,CW344,DI344,DU344,EG344,ES344,FE344)</f>
        <v>0.16251748251748252</v>
      </c>
      <c r="JX345" s="538">
        <f t="shared" ref="JX345" si="6537">SUM(FS345,FU345,GE345,GG345,GQ345,GS345,HC345,HE345,HO345,HQ345,IA345,IC345,IM345,IO345,)/7/SUM(FQ344,GC344,GO344,HA344,HM344,HY344,IK344)</f>
        <v>0.17950865438302624</v>
      </c>
      <c r="JY345" s="718"/>
      <c r="JZ345" s="721"/>
      <c r="KA345" s="724"/>
      <c r="KB345" s="660"/>
      <c r="KC345" s="662"/>
      <c r="KD345" s="663"/>
      <c r="KE345" s="662"/>
      <c r="KF345" s="663"/>
      <c r="KG345" s="640"/>
      <c r="KH345" s="642"/>
      <c r="KI345" s="559">
        <f t="shared" ref="KI345" si="6538">SUM(KI338:KI344)</f>
        <v>7</v>
      </c>
      <c r="KJ345" s="578">
        <f t="shared" ref="KJ345" si="6539">KI345/KB342</f>
        <v>2.1008403361344537E-3</v>
      </c>
      <c r="KK345" s="559">
        <f t="shared" ref="KK345" si="6540">SUM(KK338:KK344)</f>
        <v>1</v>
      </c>
      <c r="KL345" s="572">
        <f t="shared" ref="KL345" si="6541">KK345/KD342</f>
        <v>2.7964205816554809E-4</v>
      </c>
      <c r="KM345" s="584">
        <f t="shared" ref="KM345" si="6542">KB342+KD342</f>
        <v>6908</v>
      </c>
      <c r="KN345" s="567">
        <f t="shared" si="6361"/>
        <v>8</v>
      </c>
      <c r="KO345" s="585">
        <f t="shared" si="6362"/>
        <v>1.1580775911986102E-3</v>
      </c>
      <c r="KP345" s="559">
        <f t="shared" ref="KP345" si="6543">SUM(KP338:KP344)</f>
        <v>3</v>
      </c>
      <c r="KQ345" s="572">
        <f t="shared" ref="KQ345" si="6544">KP345/KF342</f>
        <v>8.3682008368200832E-4</v>
      </c>
    </row>
    <row r="346" spans="1:303" ht="21.7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5">JG345/JI338</f>
        <v>1.0484178421654594E-3</v>
      </c>
      <c r="JH346" s="413">
        <f t="shared" ref="JH346" si="6546">JH345/JJ335</f>
        <v>0</v>
      </c>
      <c r="JI346" s="3"/>
      <c r="JJ346" s="4"/>
      <c r="JK346" s="4"/>
      <c r="JL346" s="405"/>
      <c r="JM346" s="4"/>
      <c r="JN346" s="4"/>
      <c r="JO346" s="4"/>
      <c r="JP346" s="406"/>
      <c r="JQ346" s="4"/>
      <c r="JR346" s="4"/>
      <c r="JS346" s="407"/>
      <c r="JT346" s="4"/>
      <c r="JU346" s="526"/>
      <c r="JV346" s="704"/>
      <c r="JW346" s="705"/>
      <c r="JX346" s="706"/>
      <c r="JY346" s="627"/>
      <c r="JZ346" s="628"/>
      <c r="KA346" s="629"/>
      <c r="KB346" s="643"/>
      <c r="KC346" s="644"/>
      <c r="KD346" s="644"/>
      <c r="KE346" s="644"/>
      <c r="KF346" s="644"/>
      <c r="KG346" s="644"/>
      <c r="KH346" s="645"/>
      <c r="KI346" s="557"/>
      <c r="KJ346" s="561"/>
      <c r="KK346" s="557"/>
      <c r="KL346" s="558"/>
      <c r="KM346" s="609"/>
      <c r="KN346" s="733"/>
      <c r="KO346" s="610"/>
      <c r="KP346" s="557"/>
      <c r="KQ346" s="558"/>
    </row>
    <row r="347" spans="1:303" x14ac:dyDescent="0.25">
      <c r="A347" s="728">
        <v>63</v>
      </c>
      <c r="B347" s="40">
        <f>B344+1</f>
        <v>45812</v>
      </c>
      <c r="C347" s="33"/>
      <c r="D347" s="34"/>
      <c r="E347" s="34">
        <f>E344-C347</f>
        <v>543</v>
      </c>
      <c r="F347" s="34">
        <f>F344-D347</f>
        <v>43</v>
      </c>
      <c r="G347" s="34"/>
      <c r="H347" s="35">
        <f t="shared" ref="H347:H353" si="6547">((G347+I347)/E347)</f>
        <v>0</v>
      </c>
      <c r="I347" s="34"/>
      <c r="J347" s="35" t="e">
        <f t="shared" ref="J347:J353" si="6548"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536</v>
      </c>
      <c r="R347" s="34">
        <f>R344-P347</f>
        <v>40</v>
      </c>
      <c r="S347" s="34"/>
      <c r="T347" s="35">
        <f t="shared" ref="T347:T353" si="6549">((S347+U347)/Q347)</f>
        <v>0</v>
      </c>
      <c r="U347" s="34"/>
      <c r="V347" s="35" t="e">
        <f t="shared" ref="V347:V353" si="6550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535</v>
      </c>
      <c r="AD347" s="34">
        <f>AD344-AB347</f>
        <v>42</v>
      </c>
      <c r="AE347" s="34"/>
      <c r="AF347" s="35">
        <f t="shared" ref="AF347:AF353" si="6551">((AE347+AG347)/AC347)</f>
        <v>0</v>
      </c>
      <c r="AG347" s="34"/>
      <c r="AH347" s="35" t="e">
        <f t="shared" ref="AH347:AH353" si="6552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80</v>
      </c>
      <c r="AP347" s="34">
        <f>AP344-AN347</f>
        <v>8</v>
      </c>
      <c r="AQ347" s="34"/>
      <c r="AR347" s="35">
        <f t="shared" ref="AR347:AR353" si="6553">((AQ347+AS347)/AO347)</f>
        <v>0</v>
      </c>
      <c r="AS347" s="34"/>
      <c r="AT347" s="35" t="e">
        <f t="shared" ref="AT347:AT353" si="6554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552</v>
      </c>
      <c r="BB347" s="34">
        <f>BB344-AZ347</f>
        <v>42</v>
      </c>
      <c r="BC347" s="34"/>
      <c r="BD347" s="35">
        <f t="shared" ref="BD347:BD353" si="6555">((BC347+BE347)/BA347)</f>
        <v>0</v>
      </c>
      <c r="BE347" s="34"/>
      <c r="BF347" s="35" t="e">
        <f t="shared" ref="BF347:BF353" si="6556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536</v>
      </c>
      <c r="BN347" s="34">
        <f>BN344-BL347</f>
        <v>42</v>
      </c>
      <c r="BO347" s="34"/>
      <c r="BP347" s="35">
        <f t="shared" ref="BP347:BP353" si="6557">((BO347+BQ347)/BM347)</f>
        <v>0</v>
      </c>
      <c r="BQ347" s="34"/>
      <c r="BR347" s="35" t="e">
        <f t="shared" ref="BR347:BR353" si="6558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543</v>
      </c>
      <c r="BZ347" s="34">
        <f>BZ344-BX347</f>
        <v>43</v>
      </c>
      <c r="CA347" s="34"/>
      <c r="CB347" s="35">
        <f t="shared" ref="CB347:CB353" si="6559">((CA347+CC347)/BY347)</f>
        <v>0</v>
      </c>
      <c r="CC347" s="34"/>
      <c r="CD347" s="35" t="e">
        <f t="shared" ref="CD347:CD353" si="6560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565</v>
      </c>
      <c r="CL347" s="34">
        <f>CL344-CJ347</f>
        <v>44</v>
      </c>
      <c r="CM347" s="34"/>
      <c r="CN347" s="35">
        <f t="shared" ref="CN347:CN353" si="6561">((CM347+CO347)/CK347)</f>
        <v>0</v>
      </c>
      <c r="CO347" s="34"/>
      <c r="CP347" s="35" t="e">
        <f t="shared" ref="CP347:CP353" si="6562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575</v>
      </c>
      <c r="CX347" s="34">
        <f>CX344-CV347</f>
        <v>44</v>
      </c>
      <c r="CY347" s="34"/>
      <c r="CZ347" s="35">
        <f t="shared" ref="CZ347:CZ353" si="6563">((CY347+DA347)/CW347)</f>
        <v>0</v>
      </c>
      <c r="DA347" s="34"/>
      <c r="DB347" s="35" t="e">
        <f t="shared" ref="DB347:DB353" si="6564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/>
      <c r="DL347" s="35">
        <f t="shared" ref="DL347:DL353" si="6565">((DK347+DM347)/DI347)</f>
        <v>0</v>
      </c>
      <c r="DM347" s="34"/>
      <c r="DN347" s="35" t="e">
        <f t="shared" ref="DN347:DN353" si="6566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101</v>
      </c>
      <c r="DV347" s="34">
        <f>DV344-DT347</f>
        <v>9</v>
      </c>
      <c r="DW347" s="34"/>
      <c r="DX347" s="35">
        <f t="shared" ref="DX347:DX353" si="6567">((DW347+DY347)/DU347)</f>
        <v>0</v>
      </c>
      <c r="DY347" s="34"/>
      <c r="DZ347" s="35" t="e">
        <f t="shared" ref="DZ347:DZ353" si="6568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581</v>
      </c>
      <c r="EH347" s="34">
        <f>EH344-EF347</f>
        <v>43</v>
      </c>
      <c r="EI347" s="34"/>
      <c r="EJ347" s="35">
        <f t="shared" ref="EJ347:EJ353" si="6569">((EI347+EK347)/EG347)</f>
        <v>0</v>
      </c>
      <c r="EK347" s="34"/>
      <c r="EL347" s="35" t="e">
        <f t="shared" ref="EL347:EL353" si="6570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577</v>
      </c>
      <c r="ET347" s="34">
        <f>ET344-ER347</f>
        <v>45</v>
      </c>
      <c r="EU347" s="34"/>
      <c r="EV347" s="35">
        <f t="shared" ref="EV347:EV353" si="6571">((EU347+EW347)/ES347)</f>
        <v>0</v>
      </c>
      <c r="EW347" s="34"/>
      <c r="EX347" s="35" t="e">
        <f t="shared" ref="EX347:EX353" si="6572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586</v>
      </c>
      <c r="FF347" s="34">
        <f>FF344-FD347</f>
        <v>43</v>
      </c>
      <c r="FG347" s="34"/>
      <c r="FH347" s="35">
        <f t="shared" ref="FH347:FH353" si="6573">((FG347+FI347)/FE347)</f>
        <v>0</v>
      </c>
      <c r="FI347" s="34"/>
      <c r="FJ347" s="35" t="e">
        <f t="shared" ref="FJ347:FJ353" si="6574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583</v>
      </c>
      <c r="FR347" s="34">
        <f>FR344-FP347</f>
        <v>44</v>
      </c>
      <c r="FS347" s="34"/>
      <c r="FT347" s="35">
        <f t="shared" ref="FT347:FT353" si="6575">((FS347+FU347)/FQ347)</f>
        <v>0</v>
      </c>
      <c r="FU347" s="34"/>
      <c r="FV347" s="35" t="e">
        <f t="shared" ref="FV347:FV353" si="6576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573</v>
      </c>
      <c r="GD347" s="34">
        <f>GD344-GB347</f>
        <v>44</v>
      </c>
      <c r="GE347" s="34"/>
      <c r="GF347" s="35">
        <f t="shared" ref="GF347:GF353" si="6577">((GE347+GG347)/GC347)</f>
        <v>0</v>
      </c>
      <c r="GG347" s="34"/>
      <c r="GH347" s="35" t="e">
        <f t="shared" ref="GH347:GH353" si="6578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573</v>
      </c>
      <c r="GP347" s="34">
        <f>GP344-GN347</f>
        <v>44</v>
      </c>
      <c r="GQ347" s="34"/>
      <c r="GR347" s="35">
        <f t="shared" ref="GR347:GR353" si="6579">((GQ347+GS347)/GO347)</f>
        <v>0</v>
      </c>
      <c r="GS347" s="34"/>
      <c r="GT347" s="35" t="e">
        <f t="shared" ref="GT347:GT353" si="6580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117</v>
      </c>
      <c r="HB347" s="34">
        <f>HB344-GZ347</f>
        <v>9</v>
      </c>
      <c r="HC347" s="34"/>
      <c r="HD347" s="35">
        <f t="shared" ref="HD347:HD353" si="6581">((HC347+HE347)/HA347)</f>
        <v>0</v>
      </c>
      <c r="HE347" s="34"/>
      <c r="HF347" s="35" t="e">
        <f t="shared" ref="HF347:HF353" si="6582">HE347/(HC347+HE347)</f>
        <v>#DIV/0!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/>
      <c r="HP347" s="35">
        <f t="shared" ref="HP347:HP353" si="6583">((HO347+HQ347)/HM347)</f>
        <v>0</v>
      </c>
      <c r="HQ347" s="34"/>
      <c r="HR347" s="35" t="e">
        <f t="shared" ref="HR347:HR353" si="6584">HQ347/(HO347+HQ347)</f>
        <v>#DIV/0!</v>
      </c>
      <c r="HS347" s="36"/>
      <c r="HT347" s="34"/>
      <c r="HU347" s="34"/>
      <c r="HV347" s="37"/>
      <c r="HW347" s="33"/>
      <c r="HX347" s="34"/>
      <c r="HY347" s="34">
        <f>HY344-HW347</f>
        <v>575</v>
      </c>
      <c r="HZ347" s="34">
        <f>HZ344-HX347</f>
        <v>45</v>
      </c>
      <c r="IA347" s="34"/>
      <c r="IB347" s="35">
        <f t="shared" ref="IB347:IB353" si="6585">((IA347+IC347)/HY347)</f>
        <v>0</v>
      </c>
      <c r="IC347" s="34"/>
      <c r="ID347" s="35" t="e">
        <f t="shared" ref="ID347:ID353" si="6586">IC347/(IA347+IC347)</f>
        <v>#DIV/0!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/>
      <c r="IN347" s="35">
        <f t="shared" ref="IN347:IN353" si="6587">((IM347+IO347)/IK347)</f>
        <v>0</v>
      </c>
      <c r="IO347" s="34"/>
      <c r="IP347" s="35" t="e">
        <f t="shared" ref="IP347:IP353" si="6588">IO347/(IM347+IO347)</f>
        <v>#DIV/0!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89">((IY347+JA347)/IW347)</f>
        <v>#DIV/0!</v>
      </c>
      <c r="JA347" s="34"/>
      <c r="JB347" s="35" t="e">
        <f t="shared" ref="JB347:JB353" si="6590">JA347/(IY347+JA347)</f>
        <v>#DIV/0!</v>
      </c>
      <c r="JC347" s="36"/>
      <c r="JD347" s="34"/>
      <c r="JE347" s="34"/>
      <c r="JF347" s="37"/>
      <c r="JG347" s="33">
        <f t="shared" ref="JG347:JH354" si="6591">+C347+FO347+O347+AA347+AM347+AY347+BK347+BW347+CI347+CU347+DG347+DS347+EE347+EQ347+FC347+GA347+GM347+GY347+HK347+HW347+II347</f>
        <v>0</v>
      </c>
      <c r="JH347" s="37">
        <f t="shared" si="6591"/>
        <v>0</v>
      </c>
      <c r="JI347" s="403">
        <f t="shared" ref="JI347:JI353" si="6592">+E347+Q347+AC347+AO347+BA347+BM347+BY347+CK347+CW347+DI347+DU347+EG347+ES347+FE347+GC347+GO347+HA347+HM347+HY347+FQ347+IK347+IW347</f>
        <v>10482</v>
      </c>
      <c r="JJ347" s="34">
        <f t="shared" ref="JJ347:JJ353" si="6593">+F347+R347+AD347+AP347+BB347+BN347+BZ347+CL347+CX347+DJ347+DV347+EH347+ET347+FF347+GD347+GP347+HB347+HN347+HZ347+FR347+IL347+IX347</f>
        <v>805</v>
      </c>
      <c r="JK347" s="34">
        <f t="shared" ref="JK347:JK354" si="6594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88">
        <f t="shared" ref="JL347:JL354" si="6595">+(JK347)/JI347</f>
        <v>0</v>
      </c>
      <c r="JM347" s="15">
        <f t="shared" si="5751"/>
        <v>0</v>
      </c>
      <c r="JN347" s="35" t="e">
        <f t="shared" ref="JN347:JN354" si="6596">+(JM347/(JK347))</f>
        <v>#DIV/0!</v>
      </c>
      <c r="JO347" s="49"/>
      <c r="JP347" s="50"/>
      <c r="JQ347" s="49" t="e">
        <f t="shared" si="6264"/>
        <v>#DIV/0!</v>
      </c>
      <c r="JR347" s="49"/>
      <c r="JS347" s="390" t="e">
        <f t="shared" ref="JS347" si="6597">JR347/JM347</f>
        <v>#DIV/0!</v>
      </c>
      <c r="JT347" s="48"/>
      <c r="JU347" s="300"/>
      <c r="JV347" s="528">
        <f t="shared" ref="JV347:JV353" si="6598">SUM(G347,I347,S347,U347,AE347,AG347,AQ347,AS347,BC347,BE347,BO347,BQ347,CA347,CC347)/SUM(E347,Q347,AC347,AO347,BA347,BM347,BY347)</f>
        <v>0</v>
      </c>
      <c r="JW347" s="529">
        <f t="shared" ref="JW347:JW353" si="6599">SUM(CM347,CO347,CY347,DA347,DK347,DM347,DW347,DY347,EI347,EK347,EU347,EW347,FG347,FI347)/SUM(CK347,CW347,DI347,DU347,EG347,ES347,FE347)</f>
        <v>0</v>
      </c>
      <c r="JX347" s="531">
        <f t="shared" ref="JX347:JX353" si="6600">SUM(FS347,FU347,GE347,GG347,GQ347,GS347,HC347,HE347,HO347,HQ347,IA347,IC347,IM347,IO347,)/SUM(FQ347,GC347,GO347,HA347,HM347,HY347,IK347)</f>
        <v>0</v>
      </c>
      <c r="JY347" s="716" t="e">
        <f t="shared" ref="JY347" si="6601">SUM(I354,U354,AG354,AS354,BE354,BQ354,CC354)/SUM(G354,I354,S354,U354,AE354,AG354,AQ354,AS354,BC354,BE354,BO354,BQ354,CA354,CC354)</f>
        <v>#DIV/0!</v>
      </c>
      <c r="JZ347" s="719" t="e">
        <f t="shared" ref="JZ347" si="6602">SUM(CO354,DA354,DM354,DY354,EK354,EW354,FI354)/SUM(CM354,CO354,CY354,DA354,DK354,DM354,DW354,DY354,EI354,EK354,EU354,EW354,FG354,FI354)</f>
        <v>#DIV/0!</v>
      </c>
      <c r="KA347" s="722" t="e">
        <f t="shared" ref="KA347" si="6603">SUM(,FU354,GG354,GS354,HE354,HQ354,IC354,IO354)/SUM(FU354,FS354,GG354,GE354,GS354,GQ354,HE354,HC354,HQ354,HO354,IC354,IA354,IO354,IM354)</f>
        <v>#DIV/0!</v>
      </c>
      <c r="KB347" s="646">
        <f t="shared" ref="KB347" si="6604">KB349/KB351</f>
        <v>0</v>
      </c>
      <c r="KC347" s="647"/>
      <c r="KD347" s="647">
        <f t="shared" ref="KD347" si="6605">KD349/KD351</f>
        <v>0</v>
      </c>
      <c r="KE347" s="647"/>
      <c r="KF347" s="647">
        <f t="shared" ref="KF347" si="6606">KF349/KF351</f>
        <v>0</v>
      </c>
      <c r="KG347" s="650"/>
      <c r="KH347" s="652" t="s">
        <v>73</v>
      </c>
      <c r="KI347" s="560">
        <f t="shared" ref="KI347:KI353" si="6607">C347+AA347+AM347+AY347+BK347+BW347</f>
        <v>0</v>
      </c>
      <c r="KJ347" s="573">
        <f t="shared" ref="KJ347" si="6608">KI347/KB351</f>
        <v>0</v>
      </c>
      <c r="KK347" s="560">
        <f t="shared" ref="KK347:KK353" si="6609">CI347+CU347+DG347+EE347+EQ347+FC347+DS347</f>
        <v>0</v>
      </c>
      <c r="KL347" s="569">
        <f t="shared" ref="KL347" si="6610">KK347/KD351</f>
        <v>0</v>
      </c>
      <c r="KM347" s="562">
        <f t="shared" ref="KM347" si="6611">KB351+KD351</f>
        <v>6900</v>
      </c>
      <c r="KN347" s="322">
        <f t="shared" ref="KN347:KN354" si="6612">KI347+KK347</f>
        <v>0</v>
      </c>
      <c r="KO347" s="564">
        <f t="shared" ref="KO347:KO354" si="6613">KN347/KM347</f>
        <v>0</v>
      </c>
      <c r="KP347" s="560">
        <f t="shared" ref="KP347:KP353" si="6614">FO347+GA347+GM347+GY347+HK347+HW347+II347</f>
        <v>0</v>
      </c>
      <c r="KQ347" s="569">
        <f t="shared" ref="KQ347" si="6615">KP347/KF351</f>
        <v>0</v>
      </c>
    </row>
    <row r="348" spans="1:303" ht="19.5" thickBot="1" x14ac:dyDescent="0.3">
      <c r="A348" s="729"/>
      <c r="B348" s="41">
        <f t="shared" ref="B348:B353" si="6616">+B347+1</f>
        <v>45813</v>
      </c>
      <c r="C348" s="10"/>
      <c r="D348" s="11"/>
      <c r="E348" s="68">
        <f t="shared" ref="E348:E353" si="6617">E347-C348</f>
        <v>543</v>
      </c>
      <c r="F348" s="68">
        <f t="shared" ref="F348:F353" si="6618">F347-D348</f>
        <v>43</v>
      </c>
      <c r="G348" s="11"/>
      <c r="H348" s="12">
        <f t="shared" si="6547"/>
        <v>0</v>
      </c>
      <c r="I348" s="11"/>
      <c r="J348" s="12" t="e">
        <f t="shared" si="6548"/>
        <v>#DIV/0!</v>
      </c>
      <c r="K348" s="13"/>
      <c r="L348" s="11"/>
      <c r="M348" s="11"/>
      <c r="N348" s="14"/>
      <c r="O348" s="10"/>
      <c r="P348" s="11"/>
      <c r="Q348" s="68">
        <f t="shared" ref="Q348:Q353" si="6619">Q347-O348</f>
        <v>536</v>
      </c>
      <c r="R348" s="68">
        <f t="shared" ref="R348:R353" si="6620">R347-P348</f>
        <v>40</v>
      </c>
      <c r="S348" s="11"/>
      <c r="T348" s="12">
        <f t="shared" si="6549"/>
        <v>0</v>
      </c>
      <c r="U348" s="11"/>
      <c r="V348" s="12" t="e">
        <f t="shared" si="6550"/>
        <v>#DIV/0!</v>
      </c>
      <c r="W348" s="13"/>
      <c r="X348" s="11"/>
      <c r="Y348" s="11"/>
      <c r="Z348" s="14"/>
      <c r="AA348" s="10"/>
      <c r="AB348" s="11"/>
      <c r="AC348" s="68">
        <f t="shared" ref="AC348:AC353" si="6621">AC347-AA348</f>
        <v>535</v>
      </c>
      <c r="AD348" s="68">
        <f t="shared" ref="AD348:AD353" si="6622">AD347-AB348</f>
        <v>42</v>
      </c>
      <c r="AE348" s="11"/>
      <c r="AF348" s="12">
        <f t="shared" si="6551"/>
        <v>0</v>
      </c>
      <c r="AG348" s="11"/>
      <c r="AH348" s="12" t="e">
        <f t="shared" si="6552"/>
        <v>#DIV/0!</v>
      </c>
      <c r="AI348" s="13"/>
      <c r="AJ348" s="11"/>
      <c r="AK348" s="11"/>
      <c r="AL348" s="14"/>
      <c r="AM348" s="10"/>
      <c r="AN348" s="11"/>
      <c r="AO348" s="68">
        <f t="shared" ref="AO348:AO353" si="6623">AO347-AM348</f>
        <v>80</v>
      </c>
      <c r="AP348" s="68">
        <f t="shared" ref="AP348:AP353" si="6624">AP347-AN348</f>
        <v>8</v>
      </c>
      <c r="AQ348" s="11"/>
      <c r="AR348" s="12">
        <f t="shared" si="6553"/>
        <v>0</v>
      </c>
      <c r="AS348" s="11"/>
      <c r="AT348" s="12" t="e">
        <f t="shared" si="6554"/>
        <v>#DIV/0!</v>
      </c>
      <c r="AU348" s="13"/>
      <c r="AV348" s="11"/>
      <c r="AW348" s="11"/>
      <c r="AX348" s="14"/>
      <c r="AY348" s="10"/>
      <c r="AZ348" s="11"/>
      <c r="BA348" s="68">
        <f t="shared" ref="BA348:BA353" si="6625">BA347-AY348</f>
        <v>552</v>
      </c>
      <c r="BB348" s="68">
        <f t="shared" ref="BB348:BB353" si="6626">BB347-AZ348</f>
        <v>42</v>
      </c>
      <c r="BC348" s="11"/>
      <c r="BD348" s="12">
        <f t="shared" si="6555"/>
        <v>0</v>
      </c>
      <c r="BE348" s="11"/>
      <c r="BF348" s="12" t="e">
        <f t="shared" si="6556"/>
        <v>#DIV/0!</v>
      </c>
      <c r="BG348" s="13"/>
      <c r="BH348" s="11"/>
      <c r="BI348" s="11"/>
      <c r="BJ348" s="14"/>
      <c r="BK348" s="10"/>
      <c r="BL348" s="11"/>
      <c r="BM348" s="68">
        <f t="shared" ref="BM348:BM353" si="6627">BM347-BK348</f>
        <v>536</v>
      </c>
      <c r="BN348" s="68">
        <f t="shared" ref="BN348:BN353" si="6628">BN347-BL348</f>
        <v>42</v>
      </c>
      <c r="BO348" s="11"/>
      <c r="BP348" s="12">
        <f t="shared" si="6557"/>
        <v>0</v>
      </c>
      <c r="BQ348" s="11"/>
      <c r="BR348" s="12" t="e">
        <f t="shared" si="6558"/>
        <v>#DIV/0!</v>
      </c>
      <c r="BS348" s="13"/>
      <c r="BT348" s="11"/>
      <c r="BU348" s="11"/>
      <c r="BV348" s="14"/>
      <c r="BW348" s="10"/>
      <c r="BX348" s="11"/>
      <c r="BY348" s="68">
        <f t="shared" ref="BY348:BY353" si="6629">BY347-BW348</f>
        <v>543</v>
      </c>
      <c r="BZ348" s="68">
        <f t="shared" ref="BZ348:BZ353" si="6630">BZ347-BX348</f>
        <v>43</v>
      </c>
      <c r="CA348" s="11"/>
      <c r="CB348" s="12">
        <f t="shared" si="6559"/>
        <v>0</v>
      </c>
      <c r="CC348" s="11"/>
      <c r="CD348" s="12" t="e">
        <f t="shared" si="6560"/>
        <v>#DIV/0!</v>
      </c>
      <c r="CE348" s="13"/>
      <c r="CF348" s="11"/>
      <c r="CG348" s="11"/>
      <c r="CH348" s="14"/>
      <c r="CI348" s="10"/>
      <c r="CJ348" s="11"/>
      <c r="CK348" s="68">
        <f t="shared" ref="CK348:CK353" si="6631">CK347-CI348</f>
        <v>565</v>
      </c>
      <c r="CL348" s="68">
        <f t="shared" ref="CL348:CL353" si="6632">CL347-CJ348</f>
        <v>44</v>
      </c>
      <c r="CM348" s="11"/>
      <c r="CN348" s="12">
        <f t="shared" si="6561"/>
        <v>0</v>
      </c>
      <c r="CO348" s="11"/>
      <c r="CP348" s="12" t="e">
        <f t="shared" si="6562"/>
        <v>#DIV/0!</v>
      </c>
      <c r="CQ348" s="13"/>
      <c r="CR348" s="11"/>
      <c r="CS348" s="11"/>
      <c r="CT348" s="14"/>
      <c r="CU348" s="10"/>
      <c r="CV348" s="11"/>
      <c r="CW348" s="68">
        <f t="shared" ref="CW348:CW353" si="6633">CW347-CU348</f>
        <v>575</v>
      </c>
      <c r="CX348" s="68">
        <f t="shared" ref="CX348:CX353" si="6634">CX347-CV348</f>
        <v>44</v>
      </c>
      <c r="CY348" s="11"/>
      <c r="CZ348" s="12">
        <f t="shared" si="6563"/>
        <v>0</v>
      </c>
      <c r="DA348" s="11"/>
      <c r="DB348" s="12" t="e">
        <f t="shared" si="6564"/>
        <v>#DIV/0!</v>
      </c>
      <c r="DC348" s="13"/>
      <c r="DD348" s="11"/>
      <c r="DE348" s="11"/>
      <c r="DF348" s="14"/>
      <c r="DG348" s="10"/>
      <c r="DH348" s="11"/>
      <c r="DI348" s="68">
        <f t="shared" ref="DI348:DI353" si="6635">DI347-DG348</f>
        <v>590</v>
      </c>
      <c r="DJ348" s="68">
        <f t="shared" ref="DJ348:DJ353" si="6636">DJ347-DH348</f>
        <v>45</v>
      </c>
      <c r="DK348" s="11"/>
      <c r="DL348" s="12">
        <f t="shared" si="6565"/>
        <v>0</v>
      </c>
      <c r="DM348" s="11"/>
      <c r="DN348" s="12" t="e">
        <f t="shared" si="6566"/>
        <v>#DIV/0!</v>
      </c>
      <c r="DO348" s="13"/>
      <c r="DP348" s="11"/>
      <c r="DQ348" s="11"/>
      <c r="DR348" s="14"/>
      <c r="DS348" s="10"/>
      <c r="DT348" s="11"/>
      <c r="DU348" s="68">
        <f t="shared" ref="DU348:DU353" si="6637">DU347-DS348</f>
        <v>101</v>
      </c>
      <c r="DV348" s="68">
        <f t="shared" ref="DV348:DV353" si="6638">DV347-DT348</f>
        <v>9</v>
      </c>
      <c r="DW348" s="11"/>
      <c r="DX348" s="12">
        <f t="shared" si="6567"/>
        <v>0</v>
      </c>
      <c r="DY348" s="11"/>
      <c r="DZ348" s="12" t="e">
        <f t="shared" si="6568"/>
        <v>#DIV/0!</v>
      </c>
      <c r="EA348" s="13"/>
      <c r="EB348" s="11"/>
      <c r="EC348" s="11"/>
      <c r="ED348" s="14"/>
      <c r="EE348" s="10"/>
      <c r="EF348" s="11"/>
      <c r="EG348" s="68">
        <f t="shared" ref="EG348:EG353" si="6639">EG347-EE348</f>
        <v>581</v>
      </c>
      <c r="EH348" s="68">
        <f t="shared" ref="EH348:EH353" si="6640">EH347-EF348</f>
        <v>43</v>
      </c>
      <c r="EI348" s="11"/>
      <c r="EJ348" s="12">
        <f t="shared" si="6569"/>
        <v>0</v>
      </c>
      <c r="EK348" s="11"/>
      <c r="EL348" s="12" t="e">
        <f t="shared" si="6570"/>
        <v>#DIV/0!</v>
      </c>
      <c r="EM348" s="13"/>
      <c r="EN348" s="11"/>
      <c r="EO348" s="11"/>
      <c r="EP348" s="14"/>
      <c r="EQ348" s="10"/>
      <c r="ER348" s="11"/>
      <c r="ES348" s="68">
        <f t="shared" ref="ES348:ES353" si="6641">ES347-EQ348</f>
        <v>577</v>
      </c>
      <c r="ET348" s="68">
        <f t="shared" ref="ET348:ET353" si="6642">ET347-ER348</f>
        <v>45</v>
      </c>
      <c r="EU348" s="11"/>
      <c r="EV348" s="12">
        <f t="shared" si="6571"/>
        <v>0</v>
      </c>
      <c r="EW348" s="11"/>
      <c r="EX348" s="12" t="e">
        <f t="shared" si="6572"/>
        <v>#DIV/0!</v>
      </c>
      <c r="EY348" s="13"/>
      <c r="EZ348" s="11"/>
      <c r="FA348" s="11"/>
      <c r="FB348" s="14"/>
      <c r="FC348" s="10"/>
      <c r="FD348" s="11"/>
      <c r="FE348" s="68">
        <f t="shared" ref="FE348:FE353" si="6643">FE347-FC348</f>
        <v>586</v>
      </c>
      <c r="FF348" s="68">
        <f t="shared" ref="FF348:FF353" si="6644">FF347-FD348</f>
        <v>43</v>
      </c>
      <c r="FG348" s="11"/>
      <c r="FH348" s="12">
        <f t="shared" si="6573"/>
        <v>0</v>
      </c>
      <c r="FI348" s="11"/>
      <c r="FJ348" s="12" t="e">
        <f t="shared" si="6574"/>
        <v>#DIV/0!</v>
      </c>
      <c r="FK348" s="13"/>
      <c r="FL348" s="11"/>
      <c r="FM348" s="11"/>
      <c r="FN348" s="14"/>
      <c r="FO348" s="10"/>
      <c r="FP348" s="11"/>
      <c r="FQ348" s="68">
        <f t="shared" ref="FQ348:FQ353" si="6645">FQ347-FO348</f>
        <v>583</v>
      </c>
      <c r="FR348" s="68">
        <f t="shared" ref="FR348:FR353" si="6646">FR347-FP348</f>
        <v>44</v>
      </c>
      <c r="FS348" s="11"/>
      <c r="FT348" s="12">
        <f t="shared" si="6575"/>
        <v>0</v>
      </c>
      <c r="FU348" s="11"/>
      <c r="FV348" s="12" t="e">
        <f t="shared" si="6576"/>
        <v>#DIV/0!</v>
      </c>
      <c r="FW348" s="13"/>
      <c r="FX348" s="11"/>
      <c r="FY348" s="11"/>
      <c r="FZ348" s="14"/>
      <c r="GA348" s="10"/>
      <c r="GB348" s="11"/>
      <c r="GC348" s="68">
        <f t="shared" ref="GC348:GC353" si="6647">GC347-GA348</f>
        <v>573</v>
      </c>
      <c r="GD348" s="68">
        <f t="shared" ref="GD348:GD353" si="6648">GD347-GB348</f>
        <v>44</v>
      </c>
      <c r="GE348" s="11"/>
      <c r="GF348" s="12">
        <f t="shared" si="6577"/>
        <v>0</v>
      </c>
      <c r="GG348" s="11"/>
      <c r="GH348" s="12" t="e">
        <f t="shared" si="6578"/>
        <v>#DIV/0!</v>
      </c>
      <c r="GI348" s="13"/>
      <c r="GJ348" s="11"/>
      <c r="GK348" s="11"/>
      <c r="GL348" s="14"/>
      <c r="GM348" s="10"/>
      <c r="GN348" s="11"/>
      <c r="GO348" s="68">
        <f t="shared" ref="GO348:GO353" si="6649">GO347-GM348</f>
        <v>573</v>
      </c>
      <c r="GP348" s="68">
        <f t="shared" ref="GP348:GP353" si="6650">GP347-GN348</f>
        <v>44</v>
      </c>
      <c r="GQ348" s="11"/>
      <c r="GR348" s="12">
        <f t="shared" si="6579"/>
        <v>0</v>
      </c>
      <c r="GS348" s="11"/>
      <c r="GT348" s="12" t="e">
        <f t="shared" si="6580"/>
        <v>#DIV/0!</v>
      </c>
      <c r="GU348" s="13"/>
      <c r="GV348" s="11"/>
      <c r="GW348" s="11"/>
      <c r="GX348" s="14"/>
      <c r="GY348" s="10"/>
      <c r="GZ348" s="11"/>
      <c r="HA348" s="68">
        <f t="shared" ref="HA348:HA353" si="6651">HA347-GY348</f>
        <v>117</v>
      </c>
      <c r="HB348" s="68">
        <f t="shared" ref="HB348:HB353" si="6652">HB347-GZ348</f>
        <v>9</v>
      </c>
      <c r="HC348" s="11"/>
      <c r="HD348" s="12">
        <f t="shared" si="6581"/>
        <v>0</v>
      </c>
      <c r="HE348" s="11"/>
      <c r="HF348" s="12" t="e">
        <f t="shared" si="6582"/>
        <v>#DIV/0!</v>
      </c>
      <c r="HG348" s="13"/>
      <c r="HH348" s="11"/>
      <c r="HI348" s="11"/>
      <c r="HJ348" s="14"/>
      <c r="HK348" s="10"/>
      <c r="HL348" s="11"/>
      <c r="HM348" s="68">
        <f t="shared" ref="HM348:HM353" si="6653">HM347-HK348</f>
        <v>579</v>
      </c>
      <c r="HN348" s="68">
        <f t="shared" ref="HN348:HN353" si="6654">HN347-HL348</f>
        <v>44</v>
      </c>
      <c r="HO348" s="11"/>
      <c r="HP348" s="12">
        <f t="shared" si="6583"/>
        <v>0</v>
      </c>
      <c r="HQ348" s="11"/>
      <c r="HR348" s="12" t="e">
        <f t="shared" si="6584"/>
        <v>#DIV/0!</v>
      </c>
      <c r="HS348" s="13"/>
      <c r="HT348" s="11"/>
      <c r="HU348" s="11"/>
      <c r="HV348" s="14"/>
      <c r="HW348" s="10"/>
      <c r="HX348" s="11"/>
      <c r="HY348" s="68">
        <f t="shared" ref="HY348:HY353" si="6655">HY347-HW348</f>
        <v>575</v>
      </c>
      <c r="HZ348" s="68">
        <f t="shared" ref="HZ348:HZ353" si="6656">HZ347-HX348</f>
        <v>45</v>
      </c>
      <c r="IA348" s="11"/>
      <c r="IB348" s="12">
        <f t="shared" si="6585"/>
        <v>0</v>
      </c>
      <c r="IC348" s="11"/>
      <c r="ID348" s="12" t="e">
        <f t="shared" si="6586"/>
        <v>#DIV/0!</v>
      </c>
      <c r="IE348" s="13"/>
      <c r="IF348" s="11"/>
      <c r="IG348" s="11"/>
      <c r="IH348" s="14"/>
      <c r="II348" s="10"/>
      <c r="IJ348" s="11"/>
      <c r="IK348" s="68">
        <f t="shared" ref="IK348:IK353" si="6657">IK347-II348</f>
        <v>582</v>
      </c>
      <c r="IL348" s="68">
        <f t="shared" ref="IL348:IL353" si="6658">IL347-IJ348</f>
        <v>42</v>
      </c>
      <c r="IM348" s="11"/>
      <c r="IN348" s="12">
        <f t="shared" si="6587"/>
        <v>0</v>
      </c>
      <c r="IO348" s="11"/>
      <c r="IP348" s="12" t="e">
        <f t="shared" si="6588"/>
        <v>#DIV/0!</v>
      </c>
      <c r="IQ348" s="13"/>
      <c r="IR348" s="11"/>
      <c r="IS348" s="11"/>
      <c r="IT348" s="14"/>
      <c r="IU348" s="10"/>
      <c r="IV348" s="11"/>
      <c r="IW348" s="68">
        <f t="shared" ref="IW348:IW353" si="6659">IW347-IU348</f>
        <v>0</v>
      </c>
      <c r="IX348" s="11">
        <f t="shared" ref="IX348:IX353" si="6660">IX347-IV348</f>
        <v>0</v>
      </c>
      <c r="IY348" s="11"/>
      <c r="IZ348" s="12" t="e">
        <f t="shared" si="6589"/>
        <v>#DIV/0!</v>
      </c>
      <c r="JA348" s="11"/>
      <c r="JB348" s="12" t="e">
        <f t="shared" si="6590"/>
        <v>#DIV/0!</v>
      </c>
      <c r="JC348" s="13"/>
      <c r="JD348" s="11"/>
      <c r="JE348" s="11"/>
      <c r="JF348" s="14"/>
      <c r="JG348" s="10">
        <f t="shared" si="6591"/>
        <v>0</v>
      </c>
      <c r="JH348" s="14">
        <f t="shared" si="6591"/>
        <v>0</v>
      </c>
      <c r="JI348" s="404">
        <f t="shared" si="6592"/>
        <v>10482</v>
      </c>
      <c r="JJ348" s="11">
        <f t="shared" si="6593"/>
        <v>805</v>
      </c>
      <c r="JK348" s="11">
        <f t="shared" si="6594"/>
        <v>0</v>
      </c>
      <c r="JL348" s="89">
        <f t="shared" si="6595"/>
        <v>0</v>
      </c>
      <c r="JM348" s="15">
        <f t="shared" si="5751"/>
        <v>0</v>
      </c>
      <c r="JN348" s="12" t="e">
        <f t="shared" si="6596"/>
        <v>#DIV/0!</v>
      </c>
      <c r="JO348" s="16"/>
      <c r="JP348" s="17"/>
      <c r="JQ348" s="16" t="e">
        <f t="shared" si="6264"/>
        <v>#DIV/0!</v>
      </c>
      <c r="JR348" s="16"/>
      <c r="JS348" s="393" t="e">
        <f t="shared" si="6100"/>
        <v>#DIV/0!</v>
      </c>
      <c r="JT348" s="15"/>
      <c r="JU348" s="301"/>
      <c r="JV348" s="530">
        <f t="shared" si="6598"/>
        <v>0</v>
      </c>
      <c r="JW348" s="527">
        <f t="shared" si="6599"/>
        <v>0</v>
      </c>
      <c r="JX348" s="532">
        <f t="shared" si="6600"/>
        <v>0</v>
      </c>
      <c r="JY348" s="717"/>
      <c r="JZ348" s="720"/>
      <c r="KA348" s="723"/>
      <c r="KB348" s="648"/>
      <c r="KC348" s="649"/>
      <c r="KD348" s="649"/>
      <c r="KE348" s="649"/>
      <c r="KF348" s="649"/>
      <c r="KG348" s="651"/>
      <c r="KH348" s="653"/>
      <c r="KI348" s="76">
        <f t="shared" si="6607"/>
        <v>0</v>
      </c>
      <c r="KJ348" s="576">
        <f t="shared" ref="KJ348" si="6661">KI348/KB351</f>
        <v>0</v>
      </c>
      <c r="KK348" s="76">
        <f t="shared" si="6609"/>
        <v>0</v>
      </c>
      <c r="KL348" s="570">
        <f t="shared" ref="KL348" si="6662">KK348/KD351</f>
        <v>0</v>
      </c>
      <c r="KM348" s="580">
        <f t="shared" ref="KM348" si="6663">KB351+KD351</f>
        <v>6900</v>
      </c>
      <c r="KN348" s="84">
        <f t="shared" si="6612"/>
        <v>0</v>
      </c>
      <c r="KO348" s="570">
        <f t="shared" si="6613"/>
        <v>0</v>
      </c>
      <c r="KP348" s="76">
        <f t="shared" si="6614"/>
        <v>0</v>
      </c>
      <c r="KQ348" s="570">
        <f t="shared" ref="KQ348" si="6664">KP348/KF351</f>
        <v>0</v>
      </c>
    </row>
    <row r="349" spans="1:303" ht="19.5" thickTop="1" x14ac:dyDescent="0.25">
      <c r="A349" s="729"/>
      <c r="B349" s="41">
        <f t="shared" si="6616"/>
        <v>45814</v>
      </c>
      <c r="C349" s="10"/>
      <c r="D349" s="11"/>
      <c r="E349" s="68">
        <f t="shared" si="6617"/>
        <v>543</v>
      </c>
      <c r="F349" s="68">
        <f t="shared" si="6618"/>
        <v>43</v>
      </c>
      <c r="G349" s="11"/>
      <c r="H349" s="12">
        <f t="shared" si="6547"/>
        <v>0</v>
      </c>
      <c r="I349" s="11"/>
      <c r="J349" s="12" t="e">
        <f t="shared" si="6548"/>
        <v>#DIV/0!</v>
      </c>
      <c r="K349" s="13"/>
      <c r="L349" s="11"/>
      <c r="M349" s="11"/>
      <c r="N349" s="14"/>
      <c r="O349" s="10"/>
      <c r="P349" s="11"/>
      <c r="Q349" s="68">
        <f t="shared" si="6619"/>
        <v>536</v>
      </c>
      <c r="R349" s="68">
        <f t="shared" si="6620"/>
        <v>40</v>
      </c>
      <c r="S349" s="11"/>
      <c r="T349" s="12">
        <f t="shared" si="6549"/>
        <v>0</v>
      </c>
      <c r="U349" s="11"/>
      <c r="V349" s="12" t="e">
        <f t="shared" si="6550"/>
        <v>#DIV/0!</v>
      </c>
      <c r="W349" s="13"/>
      <c r="X349" s="11"/>
      <c r="Y349" s="11"/>
      <c r="Z349" s="14"/>
      <c r="AA349" s="10"/>
      <c r="AB349" s="11"/>
      <c r="AC349" s="68">
        <f t="shared" si="6621"/>
        <v>535</v>
      </c>
      <c r="AD349" s="68">
        <f t="shared" si="6622"/>
        <v>42</v>
      </c>
      <c r="AE349" s="11"/>
      <c r="AF349" s="12">
        <f t="shared" si="6551"/>
        <v>0</v>
      </c>
      <c r="AG349" s="11"/>
      <c r="AH349" s="12" t="e">
        <f t="shared" si="6552"/>
        <v>#DIV/0!</v>
      </c>
      <c r="AI349" s="13"/>
      <c r="AJ349" s="11"/>
      <c r="AK349" s="11"/>
      <c r="AL349" s="14"/>
      <c r="AM349" s="10"/>
      <c r="AN349" s="11"/>
      <c r="AO349" s="68">
        <f t="shared" si="6623"/>
        <v>80</v>
      </c>
      <c r="AP349" s="68">
        <f t="shared" si="6624"/>
        <v>8</v>
      </c>
      <c r="AQ349" s="11"/>
      <c r="AR349" s="12">
        <f t="shared" si="6553"/>
        <v>0</v>
      </c>
      <c r="AS349" s="11"/>
      <c r="AT349" s="12" t="e">
        <f t="shared" si="6554"/>
        <v>#DIV/0!</v>
      </c>
      <c r="AU349" s="13"/>
      <c r="AV349" s="11"/>
      <c r="AW349" s="11"/>
      <c r="AX349" s="14"/>
      <c r="AY349" s="10"/>
      <c r="AZ349" s="11"/>
      <c r="BA349" s="68">
        <f t="shared" si="6625"/>
        <v>552</v>
      </c>
      <c r="BB349" s="68">
        <f t="shared" si="6626"/>
        <v>42</v>
      </c>
      <c r="BC349" s="11"/>
      <c r="BD349" s="12">
        <f t="shared" si="6555"/>
        <v>0</v>
      </c>
      <c r="BE349" s="11"/>
      <c r="BF349" s="12" t="e">
        <f t="shared" si="6556"/>
        <v>#DIV/0!</v>
      </c>
      <c r="BG349" s="13"/>
      <c r="BH349" s="11"/>
      <c r="BI349" s="11"/>
      <c r="BJ349" s="14"/>
      <c r="BK349" s="10"/>
      <c r="BL349" s="11"/>
      <c r="BM349" s="68">
        <f t="shared" si="6627"/>
        <v>536</v>
      </c>
      <c r="BN349" s="68">
        <f t="shared" si="6628"/>
        <v>42</v>
      </c>
      <c r="BO349" s="11"/>
      <c r="BP349" s="12">
        <f t="shared" si="6557"/>
        <v>0</v>
      </c>
      <c r="BQ349" s="11"/>
      <c r="BR349" s="12" t="e">
        <f t="shared" si="6558"/>
        <v>#DIV/0!</v>
      </c>
      <c r="BS349" s="13"/>
      <c r="BT349" s="11"/>
      <c r="BU349" s="11"/>
      <c r="BV349" s="14"/>
      <c r="BW349" s="10"/>
      <c r="BX349" s="11"/>
      <c r="BY349" s="68">
        <f t="shared" si="6629"/>
        <v>543</v>
      </c>
      <c r="BZ349" s="68">
        <f t="shared" si="6630"/>
        <v>43</v>
      </c>
      <c r="CA349" s="11"/>
      <c r="CB349" s="12">
        <f t="shared" si="6559"/>
        <v>0</v>
      </c>
      <c r="CC349" s="11"/>
      <c r="CD349" s="12" t="e">
        <f t="shared" si="6560"/>
        <v>#DIV/0!</v>
      </c>
      <c r="CE349" s="13"/>
      <c r="CF349" s="11"/>
      <c r="CG349" s="11"/>
      <c r="CH349" s="14"/>
      <c r="CI349" s="10"/>
      <c r="CJ349" s="11"/>
      <c r="CK349" s="68">
        <f t="shared" si="6631"/>
        <v>565</v>
      </c>
      <c r="CL349" s="68">
        <f t="shared" si="6632"/>
        <v>44</v>
      </c>
      <c r="CM349" s="11"/>
      <c r="CN349" s="12">
        <f t="shared" si="6561"/>
        <v>0</v>
      </c>
      <c r="CO349" s="11"/>
      <c r="CP349" s="12" t="e">
        <f t="shared" si="6562"/>
        <v>#DIV/0!</v>
      </c>
      <c r="CQ349" s="13"/>
      <c r="CR349" s="11"/>
      <c r="CS349" s="11"/>
      <c r="CT349" s="14"/>
      <c r="CU349" s="10"/>
      <c r="CV349" s="11"/>
      <c r="CW349" s="68">
        <f t="shared" si="6633"/>
        <v>575</v>
      </c>
      <c r="CX349" s="68">
        <f t="shared" si="6634"/>
        <v>44</v>
      </c>
      <c r="CY349" s="11"/>
      <c r="CZ349" s="12">
        <f t="shared" si="6563"/>
        <v>0</v>
      </c>
      <c r="DA349" s="11"/>
      <c r="DB349" s="12" t="e">
        <f t="shared" si="6564"/>
        <v>#DIV/0!</v>
      </c>
      <c r="DC349" s="13"/>
      <c r="DD349" s="11"/>
      <c r="DE349" s="11"/>
      <c r="DF349" s="14"/>
      <c r="DG349" s="10"/>
      <c r="DH349" s="11"/>
      <c r="DI349" s="68">
        <f t="shared" si="6635"/>
        <v>590</v>
      </c>
      <c r="DJ349" s="68">
        <f t="shared" si="6636"/>
        <v>45</v>
      </c>
      <c r="DK349" s="11"/>
      <c r="DL349" s="12">
        <f t="shared" si="6565"/>
        <v>0</v>
      </c>
      <c r="DM349" s="11"/>
      <c r="DN349" s="12" t="e">
        <f t="shared" si="6566"/>
        <v>#DIV/0!</v>
      </c>
      <c r="DO349" s="13"/>
      <c r="DP349" s="11"/>
      <c r="DQ349" s="11"/>
      <c r="DR349" s="14"/>
      <c r="DS349" s="10"/>
      <c r="DT349" s="11"/>
      <c r="DU349" s="68">
        <f t="shared" si="6637"/>
        <v>101</v>
      </c>
      <c r="DV349" s="68">
        <f t="shared" si="6638"/>
        <v>9</v>
      </c>
      <c r="DW349" s="11"/>
      <c r="DX349" s="12">
        <f t="shared" si="6567"/>
        <v>0</v>
      </c>
      <c r="DY349" s="11"/>
      <c r="DZ349" s="12" t="e">
        <f t="shared" si="6568"/>
        <v>#DIV/0!</v>
      </c>
      <c r="EA349" s="13"/>
      <c r="EB349" s="11"/>
      <c r="EC349" s="11"/>
      <c r="ED349" s="14"/>
      <c r="EE349" s="10"/>
      <c r="EF349" s="11"/>
      <c r="EG349" s="68">
        <f t="shared" si="6639"/>
        <v>581</v>
      </c>
      <c r="EH349" s="68">
        <f t="shared" si="6640"/>
        <v>43</v>
      </c>
      <c r="EI349" s="11"/>
      <c r="EJ349" s="12">
        <f t="shared" si="6569"/>
        <v>0</v>
      </c>
      <c r="EK349" s="11"/>
      <c r="EL349" s="12" t="e">
        <f t="shared" si="6570"/>
        <v>#DIV/0!</v>
      </c>
      <c r="EM349" s="13"/>
      <c r="EN349" s="11"/>
      <c r="EO349" s="11"/>
      <c r="EP349" s="14"/>
      <c r="EQ349" s="10"/>
      <c r="ER349" s="11"/>
      <c r="ES349" s="68">
        <f t="shared" si="6641"/>
        <v>577</v>
      </c>
      <c r="ET349" s="68">
        <f t="shared" si="6642"/>
        <v>45</v>
      </c>
      <c r="EU349" s="11"/>
      <c r="EV349" s="12">
        <f t="shared" si="6571"/>
        <v>0</v>
      </c>
      <c r="EW349" s="11"/>
      <c r="EX349" s="12" t="e">
        <f t="shared" si="6572"/>
        <v>#DIV/0!</v>
      </c>
      <c r="EY349" s="13"/>
      <c r="EZ349" s="11"/>
      <c r="FA349" s="11"/>
      <c r="FB349" s="14"/>
      <c r="FC349" s="10"/>
      <c r="FD349" s="11"/>
      <c r="FE349" s="68">
        <f t="shared" si="6643"/>
        <v>586</v>
      </c>
      <c r="FF349" s="68">
        <f t="shared" si="6644"/>
        <v>43</v>
      </c>
      <c r="FG349" s="11"/>
      <c r="FH349" s="12">
        <f t="shared" si="6573"/>
        <v>0</v>
      </c>
      <c r="FI349" s="11"/>
      <c r="FJ349" s="12" t="e">
        <f t="shared" si="6574"/>
        <v>#DIV/0!</v>
      </c>
      <c r="FK349" s="13"/>
      <c r="FL349" s="11"/>
      <c r="FM349" s="11"/>
      <c r="FN349" s="14"/>
      <c r="FO349" s="10"/>
      <c r="FP349" s="11"/>
      <c r="FQ349" s="68">
        <f t="shared" si="6645"/>
        <v>583</v>
      </c>
      <c r="FR349" s="68">
        <f t="shared" si="6646"/>
        <v>44</v>
      </c>
      <c r="FS349" s="11"/>
      <c r="FT349" s="12">
        <f t="shared" si="6575"/>
        <v>0</v>
      </c>
      <c r="FU349" s="11"/>
      <c r="FV349" s="12" t="e">
        <f t="shared" si="6576"/>
        <v>#DIV/0!</v>
      </c>
      <c r="FW349" s="13"/>
      <c r="FX349" s="11"/>
      <c r="FY349" s="11"/>
      <c r="FZ349" s="14"/>
      <c r="GA349" s="10"/>
      <c r="GB349" s="11"/>
      <c r="GC349" s="68">
        <f t="shared" si="6647"/>
        <v>573</v>
      </c>
      <c r="GD349" s="68">
        <f t="shared" si="6648"/>
        <v>44</v>
      </c>
      <c r="GE349" s="11"/>
      <c r="GF349" s="12">
        <f t="shared" si="6577"/>
        <v>0</v>
      </c>
      <c r="GG349" s="11"/>
      <c r="GH349" s="12" t="e">
        <f t="shared" si="6578"/>
        <v>#DIV/0!</v>
      </c>
      <c r="GI349" s="13"/>
      <c r="GJ349" s="11"/>
      <c r="GK349" s="11"/>
      <c r="GL349" s="14"/>
      <c r="GM349" s="10"/>
      <c r="GN349" s="11"/>
      <c r="GO349" s="68">
        <f t="shared" si="6649"/>
        <v>573</v>
      </c>
      <c r="GP349" s="68">
        <f t="shared" si="6650"/>
        <v>44</v>
      </c>
      <c r="GQ349" s="11"/>
      <c r="GR349" s="12">
        <f t="shared" si="6579"/>
        <v>0</v>
      </c>
      <c r="GS349" s="11"/>
      <c r="GT349" s="12" t="e">
        <f t="shared" si="6580"/>
        <v>#DIV/0!</v>
      </c>
      <c r="GU349" s="13"/>
      <c r="GV349" s="11"/>
      <c r="GW349" s="11"/>
      <c r="GX349" s="14"/>
      <c r="GY349" s="10"/>
      <c r="GZ349" s="11"/>
      <c r="HA349" s="68">
        <f t="shared" si="6651"/>
        <v>117</v>
      </c>
      <c r="HB349" s="68">
        <f t="shared" si="6652"/>
        <v>9</v>
      </c>
      <c r="HC349" s="11"/>
      <c r="HD349" s="12">
        <f t="shared" si="6581"/>
        <v>0</v>
      </c>
      <c r="HE349" s="11"/>
      <c r="HF349" s="12" t="e">
        <f t="shared" si="6582"/>
        <v>#DIV/0!</v>
      </c>
      <c r="HG349" s="13"/>
      <c r="HH349" s="11"/>
      <c r="HI349" s="11"/>
      <c r="HJ349" s="14"/>
      <c r="HK349" s="10"/>
      <c r="HL349" s="11"/>
      <c r="HM349" s="68">
        <f t="shared" si="6653"/>
        <v>579</v>
      </c>
      <c r="HN349" s="68">
        <f t="shared" si="6654"/>
        <v>44</v>
      </c>
      <c r="HO349" s="11"/>
      <c r="HP349" s="12">
        <f t="shared" si="6583"/>
        <v>0</v>
      </c>
      <c r="HQ349" s="11"/>
      <c r="HR349" s="12" t="e">
        <f t="shared" si="6584"/>
        <v>#DIV/0!</v>
      </c>
      <c r="HS349" s="13"/>
      <c r="HT349" s="11"/>
      <c r="HU349" s="11"/>
      <c r="HV349" s="14"/>
      <c r="HW349" s="10"/>
      <c r="HX349" s="11"/>
      <c r="HY349" s="68">
        <f t="shared" si="6655"/>
        <v>575</v>
      </c>
      <c r="HZ349" s="68">
        <f t="shared" si="6656"/>
        <v>45</v>
      </c>
      <c r="IA349" s="11"/>
      <c r="IB349" s="12">
        <f t="shared" si="6585"/>
        <v>0</v>
      </c>
      <c r="IC349" s="11"/>
      <c r="ID349" s="12" t="e">
        <f t="shared" si="6586"/>
        <v>#DIV/0!</v>
      </c>
      <c r="IE349" s="13"/>
      <c r="IF349" s="11"/>
      <c r="IG349" s="11"/>
      <c r="IH349" s="14"/>
      <c r="II349" s="10"/>
      <c r="IJ349" s="11"/>
      <c r="IK349" s="68">
        <f t="shared" si="6657"/>
        <v>582</v>
      </c>
      <c r="IL349" s="68">
        <f t="shared" si="6658"/>
        <v>42</v>
      </c>
      <c r="IM349" s="11"/>
      <c r="IN349" s="12">
        <f t="shared" si="6587"/>
        <v>0</v>
      </c>
      <c r="IO349" s="11"/>
      <c r="IP349" s="12" t="e">
        <f t="shared" si="6588"/>
        <v>#DIV/0!</v>
      </c>
      <c r="IQ349" s="13"/>
      <c r="IR349" s="11"/>
      <c r="IS349" s="11"/>
      <c r="IT349" s="14"/>
      <c r="IU349" s="10"/>
      <c r="IV349" s="11"/>
      <c r="IW349" s="68">
        <f t="shared" si="6659"/>
        <v>0</v>
      </c>
      <c r="IX349" s="11">
        <f t="shared" si="6660"/>
        <v>0</v>
      </c>
      <c r="IY349" s="11"/>
      <c r="IZ349" s="12" t="e">
        <f t="shared" si="6589"/>
        <v>#DIV/0!</v>
      </c>
      <c r="JA349" s="11"/>
      <c r="JB349" s="12" t="e">
        <f t="shared" si="6590"/>
        <v>#DIV/0!</v>
      </c>
      <c r="JC349" s="13"/>
      <c r="JD349" s="11"/>
      <c r="JE349" s="11"/>
      <c r="JF349" s="14"/>
      <c r="JG349" s="10">
        <f t="shared" si="6591"/>
        <v>0</v>
      </c>
      <c r="JH349" s="14">
        <f t="shared" si="6591"/>
        <v>0</v>
      </c>
      <c r="JI349" s="404">
        <f t="shared" si="6592"/>
        <v>10482</v>
      </c>
      <c r="JJ349" s="11">
        <f t="shared" si="6593"/>
        <v>805</v>
      </c>
      <c r="JK349" s="11">
        <f t="shared" si="6594"/>
        <v>0</v>
      </c>
      <c r="JL349" s="89">
        <f t="shared" si="6595"/>
        <v>0</v>
      </c>
      <c r="JM349" s="15">
        <f t="shared" si="5751"/>
        <v>0</v>
      </c>
      <c r="JN349" s="12" t="e">
        <f t="shared" si="6596"/>
        <v>#DIV/0!</v>
      </c>
      <c r="JO349" s="16"/>
      <c r="JP349" s="17"/>
      <c r="JQ349" s="16" t="e">
        <f t="shared" si="6264"/>
        <v>#DIV/0!</v>
      </c>
      <c r="JR349" s="16"/>
      <c r="JS349" s="393" t="e">
        <f t="shared" si="6100"/>
        <v>#DIV/0!</v>
      </c>
      <c r="JT349" s="15"/>
      <c r="JU349" s="301"/>
      <c r="JV349" s="530">
        <f t="shared" si="6598"/>
        <v>0</v>
      </c>
      <c r="JW349" s="527">
        <f t="shared" si="6599"/>
        <v>0</v>
      </c>
      <c r="JX349" s="532">
        <f t="shared" si="6600"/>
        <v>0</v>
      </c>
      <c r="JY349" s="717"/>
      <c r="JZ349" s="720"/>
      <c r="KA349" s="723"/>
      <c r="KB349" s="654">
        <f t="shared" ref="KB349" si="6665">SUM(C354,O354,AA354,AM354,AY354,BK354,BW354)</f>
        <v>0</v>
      </c>
      <c r="KC349" s="655"/>
      <c r="KD349" s="655">
        <f t="shared" ref="KD349" si="6666">SUM(CI354,CU354,DG354,DS354,EE354,EQ354,FC354)</f>
        <v>0</v>
      </c>
      <c r="KE349" s="655"/>
      <c r="KF349" s="655">
        <f t="shared" ref="KF349" si="6667">SUM(FO354,GA354,GM354,GY354,HK354,HW354,II354)</f>
        <v>0</v>
      </c>
      <c r="KG349" s="658"/>
      <c r="KH349" s="641" t="s">
        <v>72</v>
      </c>
      <c r="KI349" s="76">
        <f t="shared" si="6607"/>
        <v>0</v>
      </c>
      <c r="KJ349" s="576">
        <f t="shared" ref="KJ349" si="6668">KI349/KB351</f>
        <v>0</v>
      </c>
      <c r="KK349" s="76">
        <f t="shared" si="6609"/>
        <v>0</v>
      </c>
      <c r="KL349" s="570">
        <f t="shared" ref="KL349" si="6669">KK349/KD351</f>
        <v>0</v>
      </c>
      <c r="KM349" s="580">
        <f t="shared" ref="KM349" si="6670">KB351+KD351</f>
        <v>6900</v>
      </c>
      <c r="KN349" s="84">
        <f t="shared" si="6612"/>
        <v>0</v>
      </c>
      <c r="KO349" s="570">
        <f t="shared" si="6613"/>
        <v>0</v>
      </c>
      <c r="KP349" s="76">
        <f t="shared" si="6614"/>
        <v>0</v>
      </c>
      <c r="KQ349" s="570">
        <f t="shared" ref="KQ349" si="6671">KP349/KF351</f>
        <v>0</v>
      </c>
    </row>
    <row r="350" spans="1:303" ht="19.5" thickBot="1" x14ac:dyDescent="0.3">
      <c r="A350" s="729"/>
      <c r="B350" s="41">
        <f t="shared" si="6616"/>
        <v>45815</v>
      </c>
      <c r="C350" s="10"/>
      <c r="D350" s="11"/>
      <c r="E350" s="68">
        <f t="shared" si="6617"/>
        <v>543</v>
      </c>
      <c r="F350" s="68">
        <f t="shared" si="6618"/>
        <v>43</v>
      </c>
      <c r="G350" s="11"/>
      <c r="H350" s="12">
        <f t="shared" si="6547"/>
        <v>0</v>
      </c>
      <c r="I350" s="11"/>
      <c r="J350" s="12" t="e">
        <f t="shared" si="6548"/>
        <v>#DIV/0!</v>
      </c>
      <c r="K350" s="11"/>
      <c r="L350" s="11"/>
      <c r="M350" s="18"/>
      <c r="N350" s="20"/>
      <c r="O350" s="10"/>
      <c r="P350" s="11"/>
      <c r="Q350" s="68">
        <f t="shared" si="6619"/>
        <v>536</v>
      </c>
      <c r="R350" s="68">
        <f t="shared" si="6620"/>
        <v>40</v>
      </c>
      <c r="S350" s="11"/>
      <c r="T350" s="12">
        <f t="shared" si="6549"/>
        <v>0</v>
      </c>
      <c r="U350" s="11"/>
      <c r="V350" s="12" t="e">
        <f t="shared" si="6550"/>
        <v>#DIV/0!</v>
      </c>
      <c r="W350" s="11"/>
      <c r="X350" s="11"/>
      <c r="Y350" s="18"/>
      <c r="Z350" s="20"/>
      <c r="AA350" s="10"/>
      <c r="AB350" s="11"/>
      <c r="AC350" s="68">
        <f t="shared" si="6621"/>
        <v>535</v>
      </c>
      <c r="AD350" s="68">
        <f t="shared" si="6622"/>
        <v>42</v>
      </c>
      <c r="AE350" s="11"/>
      <c r="AF350" s="12">
        <f t="shared" si="6551"/>
        <v>0</v>
      </c>
      <c r="AG350" s="11"/>
      <c r="AH350" s="12" t="e">
        <f t="shared" si="6552"/>
        <v>#DIV/0!</v>
      </c>
      <c r="AI350" s="11"/>
      <c r="AJ350" s="11"/>
      <c r="AK350" s="18"/>
      <c r="AL350" s="20"/>
      <c r="AM350" s="10"/>
      <c r="AN350" s="11"/>
      <c r="AO350" s="68">
        <f t="shared" si="6623"/>
        <v>80</v>
      </c>
      <c r="AP350" s="68">
        <f t="shared" si="6624"/>
        <v>8</v>
      </c>
      <c r="AQ350" s="11"/>
      <c r="AR350" s="12">
        <f t="shared" si="6553"/>
        <v>0</v>
      </c>
      <c r="AS350" s="11"/>
      <c r="AT350" s="12" t="e">
        <f t="shared" si="6554"/>
        <v>#DIV/0!</v>
      </c>
      <c r="AU350" s="11"/>
      <c r="AV350" s="11"/>
      <c r="AW350" s="18"/>
      <c r="AX350" s="20"/>
      <c r="AY350" s="10"/>
      <c r="AZ350" s="11"/>
      <c r="BA350" s="68">
        <f t="shared" si="6625"/>
        <v>552</v>
      </c>
      <c r="BB350" s="68">
        <f t="shared" si="6626"/>
        <v>42</v>
      </c>
      <c r="BC350" s="11"/>
      <c r="BD350" s="12">
        <f t="shared" si="6555"/>
        <v>0</v>
      </c>
      <c r="BE350" s="11"/>
      <c r="BF350" s="12" t="e">
        <f t="shared" si="6556"/>
        <v>#DIV/0!</v>
      </c>
      <c r="BG350" s="11"/>
      <c r="BH350" s="11"/>
      <c r="BI350" s="18"/>
      <c r="BJ350" s="20"/>
      <c r="BK350" s="10"/>
      <c r="BL350" s="11"/>
      <c r="BM350" s="68">
        <f t="shared" si="6627"/>
        <v>536</v>
      </c>
      <c r="BN350" s="68">
        <f t="shared" si="6628"/>
        <v>42</v>
      </c>
      <c r="BO350" s="11"/>
      <c r="BP350" s="12">
        <f t="shared" si="6557"/>
        <v>0</v>
      </c>
      <c r="BQ350" s="11"/>
      <c r="BR350" s="12" t="e">
        <f t="shared" si="6558"/>
        <v>#DIV/0!</v>
      </c>
      <c r="BS350" s="11"/>
      <c r="BT350" s="11"/>
      <c r="BU350" s="18"/>
      <c r="BV350" s="20"/>
      <c r="BW350" s="10"/>
      <c r="BX350" s="11"/>
      <c r="BY350" s="68">
        <f t="shared" si="6629"/>
        <v>543</v>
      </c>
      <c r="BZ350" s="68">
        <f t="shared" si="6630"/>
        <v>43</v>
      </c>
      <c r="CA350" s="11"/>
      <c r="CB350" s="12">
        <f t="shared" si="6559"/>
        <v>0</v>
      </c>
      <c r="CC350" s="11"/>
      <c r="CD350" s="12" t="e">
        <f t="shared" si="6560"/>
        <v>#DIV/0!</v>
      </c>
      <c r="CE350" s="11"/>
      <c r="CF350" s="11"/>
      <c r="CG350" s="18"/>
      <c r="CH350" s="20"/>
      <c r="CI350" s="10"/>
      <c r="CJ350" s="11"/>
      <c r="CK350" s="68">
        <f t="shared" si="6631"/>
        <v>565</v>
      </c>
      <c r="CL350" s="68">
        <f t="shared" si="6632"/>
        <v>44</v>
      </c>
      <c r="CM350" s="11"/>
      <c r="CN350" s="12">
        <f t="shared" si="6561"/>
        <v>0</v>
      </c>
      <c r="CO350" s="11"/>
      <c r="CP350" s="12" t="e">
        <f t="shared" si="6562"/>
        <v>#DIV/0!</v>
      </c>
      <c r="CQ350" s="11"/>
      <c r="CR350" s="11"/>
      <c r="CS350" s="18"/>
      <c r="CT350" s="20"/>
      <c r="CU350" s="10"/>
      <c r="CV350" s="11"/>
      <c r="CW350" s="68">
        <f t="shared" si="6633"/>
        <v>575</v>
      </c>
      <c r="CX350" s="68">
        <f t="shared" si="6634"/>
        <v>44</v>
      </c>
      <c r="CY350" s="11"/>
      <c r="CZ350" s="12">
        <f t="shared" si="6563"/>
        <v>0</v>
      </c>
      <c r="DA350" s="11"/>
      <c r="DB350" s="12" t="e">
        <f t="shared" si="6564"/>
        <v>#DIV/0!</v>
      </c>
      <c r="DC350" s="11"/>
      <c r="DD350" s="11"/>
      <c r="DE350" s="18"/>
      <c r="DF350" s="20"/>
      <c r="DG350" s="10"/>
      <c r="DH350" s="11"/>
      <c r="DI350" s="68">
        <f t="shared" si="6635"/>
        <v>590</v>
      </c>
      <c r="DJ350" s="68">
        <f t="shared" si="6636"/>
        <v>45</v>
      </c>
      <c r="DK350" s="11"/>
      <c r="DL350" s="12">
        <f t="shared" si="6565"/>
        <v>0</v>
      </c>
      <c r="DM350" s="11"/>
      <c r="DN350" s="12" t="e">
        <f t="shared" si="6566"/>
        <v>#DIV/0!</v>
      </c>
      <c r="DO350" s="11"/>
      <c r="DP350" s="11"/>
      <c r="DQ350" s="18"/>
      <c r="DR350" s="20"/>
      <c r="DS350" s="10"/>
      <c r="DT350" s="11"/>
      <c r="DU350" s="68">
        <f t="shared" si="6637"/>
        <v>101</v>
      </c>
      <c r="DV350" s="68">
        <f t="shared" si="6638"/>
        <v>9</v>
      </c>
      <c r="DW350" s="11"/>
      <c r="DX350" s="12">
        <f t="shared" si="6567"/>
        <v>0</v>
      </c>
      <c r="DY350" s="11"/>
      <c r="DZ350" s="12" t="e">
        <f t="shared" si="6568"/>
        <v>#DIV/0!</v>
      </c>
      <c r="EA350" s="11"/>
      <c r="EB350" s="11"/>
      <c r="EC350" s="18"/>
      <c r="ED350" s="20"/>
      <c r="EE350" s="10"/>
      <c r="EF350" s="11"/>
      <c r="EG350" s="68">
        <f t="shared" si="6639"/>
        <v>581</v>
      </c>
      <c r="EH350" s="68">
        <f t="shared" si="6640"/>
        <v>43</v>
      </c>
      <c r="EI350" s="11"/>
      <c r="EJ350" s="12">
        <f t="shared" si="6569"/>
        <v>0</v>
      </c>
      <c r="EK350" s="11"/>
      <c r="EL350" s="12" t="e">
        <f t="shared" si="6570"/>
        <v>#DIV/0!</v>
      </c>
      <c r="EM350" s="11"/>
      <c r="EN350" s="11"/>
      <c r="EO350" s="18"/>
      <c r="EP350" s="20"/>
      <c r="EQ350" s="10"/>
      <c r="ER350" s="11"/>
      <c r="ES350" s="68">
        <f t="shared" si="6641"/>
        <v>577</v>
      </c>
      <c r="ET350" s="68">
        <f t="shared" si="6642"/>
        <v>45</v>
      </c>
      <c r="EU350" s="11"/>
      <c r="EV350" s="12">
        <f t="shared" si="6571"/>
        <v>0</v>
      </c>
      <c r="EW350" s="11"/>
      <c r="EX350" s="12" t="e">
        <f t="shared" si="6572"/>
        <v>#DIV/0!</v>
      </c>
      <c r="EY350" s="11"/>
      <c r="EZ350" s="11"/>
      <c r="FA350" s="18"/>
      <c r="FB350" s="20"/>
      <c r="FC350" s="10"/>
      <c r="FD350" s="11"/>
      <c r="FE350" s="68">
        <f t="shared" si="6643"/>
        <v>586</v>
      </c>
      <c r="FF350" s="68">
        <f t="shared" si="6644"/>
        <v>43</v>
      </c>
      <c r="FG350" s="11"/>
      <c r="FH350" s="12">
        <f t="shared" si="6573"/>
        <v>0</v>
      </c>
      <c r="FI350" s="11"/>
      <c r="FJ350" s="12" t="e">
        <f t="shared" si="6574"/>
        <v>#DIV/0!</v>
      </c>
      <c r="FK350" s="11"/>
      <c r="FL350" s="11"/>
      <c r="FM350" s="18"/>
      <c r="FN350" s="20"/>
      <c r="FO350" s="10"/>
      <c r="FP350" s="11"/>
      <c r="FQ350" s="68">
        <f t="shared" si="6645"/>
        <v>583</v>
      </c>
      <c r="FR350" s="68">
        <f t="shared" si="6646"/>
        <v>44</v>
      </c>
      <c r="FS350" s="11"/>
      <c r="FT350" s="12">
        <f t="shared" si="6575"/>
        <v>0</v>
      </c>
      <c r="FU350" s="11"/>
      <c r="FV350" s="12" t="e">
        <f t="shared" si="6576"/>
        <v>#DIV/0!</v>
      </c>
      <c r="FW350" s="11"/>
      <c r="FX350" s="11"/>
      <c r="FY350" s="18"/>
      <c r="FZ350" s="20"/>
      <c r="GA350" s="10"/>
      <c r="GB350" s="11"/>
      <c r="GC350" s="68">
        <f t="shared" si="6647"/>
        <v>573</v>
      </c>
      <c r="GD350" s="68">
        <f t="shared" si="6648"/>
        <v>44</v>
      </c>
      <c r="GE350" s="11"/>
      <c r="GF350" s="12">
        <f t="shared" si="6577"/>
        <v>0</v>
      </c>
      <c r="GG350" s="11"/>
      <c r="GH350" s="12" t="e">
        <f t="shared" si="6578"/>
        <v>#DIV/0!</v>
      </c>
      <c r="GI350" s="11"/>
      <c r="GJ350" s="11"/>
      <c r="GK350" s="18"/>
      <c r="GL350" s="20"/>
      <c r="GM350" s="10"/>
      <c r="GN350" s="11"/>
      <c r="GO350" s="68">
        <f t="shared" si="6649"/>
        <v>573</v>
      </c>
      <c r="GP350" s="68">
        <f t="shared" si="6650"/>
        <v>44</v>
      </c>
      <c r="GQ350" s="11"/>
      <c r="GR350" s="12">
        <f t="shared" si="6579"/>
        <v>0</v>
      </c>
      <c r="GS350" s="11"/>
      <c r="GT350" s="12" t="e">
        <f t="shared" si="6580"/>
        <v>#DIV/0!</v>
      </c>
      <c r="GU350" s="11"/>
      <c r="GV350" s="11"/>
      <c r="GW350" s="18"/>
      <c r="GX350" s="20"/>
      <c r="GY350" s="10"/>
      <c r="GZ350" s="11"/>
      <c r="HA350" s="68">
        <f t="shared" si="6651"/>
        <v>117</v>
      </c>
      <c r="HB350" s="68">
        <f t="shared" si="6652"/>
        <v>9</v>
      </c>
      <c r="HC350" s="11"/>
      <c r="HD350" s="12">
        <f t="shared" si="6581"/>
        <v>0</v>
      </c>
      <c r="HE350" s="11"/>
      <c r="HF350" s="12" t="e">
        <f t="shared" si="6582"/>
        <v>#DIV/0!</v>
      </c>
      <c r="HG350" s="11"/>
      <c r="HH350" s="11"/>
      <c r="HI350" s="18"/>
      <c r="HJ350" s="20"/>
      <c r="HK350" s="10"/>
      <c r="HL350" s="11"/>
      <c r="HM350" s="68">
        <f t="shared" si="6653"/>
        <v>579</v>
      </c>
      <c r="HN350" s="68">
        <f t="shared" si="6654"/>
        <v>44</v>
      </c>
      <c r="HO350" s="11"/>
      <c r="HP350" s="12">
        <f t="shared" si="6583"/>
        <v>0</v>
      </c>
      <c r="HQ350" s="11"/>
      <c r="HR350" s="12" t="e">
        <f t="shared" si="6584"/>
        <v>#DIV/0!</v>
      </c>
      <c r="HS350" s="11"/>
      <c r="HT350" s="11"/>
      <c r="HU350" s="18"/>
      <c r="HV350" s="20"/>
      <c r="HW350" s="10"/>
      <c r="HX350" s="11"/>
      <c r="HY350" s="68">
        <f t="shared" si="6655"/>
        <v>575</v>
      </c>
      <c r="HZ350" s="68">
        <f t="shared" si="6656"/>
        <v>45</v>
      </c>
      <c r="IA350" s="11"/>
      <c r="IB350" s="12">
        <f t="shared" si="6585"/>
        <v>0</v>
      </c>
      <c r="IC350" s="11"/>
      <c r="ID350" s="12" t="e">
        <f t="shared" si="6586"/>
        <v>#DIV/0!</v>
      </c>
      <c r="IE350" s="11"/>
      <c r="IF350" s="11"/>
      <c r="IG350" s="18"/>
      <c r="IH350" s="20"/>
      <c r="II350" s="10"/>
      <c r="IJ350" s="11"/>
      <c r="IK350" s="68">
        <f t="shared" si="6657"/>
        <v>582</v>
      </c>
      <c r="IL350" s="68">
        <f t="shared" si="6658"/>
        <v>42</v>
      </c>
      <c r="IM350" s="11"/>
      <c r="IN350" s="12">
        <f t="shared" si="6587"/>
        <v>0</v>
      </c>
      <c r="IO350" s="11"/>
      <c r="IP350" s="12" t="e">
        <f t="shared" si="6588"/>
        <v>#DIV/0!</v>
      </c>
      <c r="IQ350" s="11"/>
      <c r="IR350" s="11"/>
      <c r="IS350" s="18"/>
      <c r="IT350" s="20"/>
      <c r="IU350" s="10"/>
      <c r="IV350" s="11"/>
      <c r="IW350" s="68">
        <f t="shared" si="6659"/>
        <v>0</v>
      </c>
      <c r="IX350" s="11">
        <f t="shared" si="6660"/>
        <v>0</v>
      </c>
      <c r="IY350" s="11"/>
      <c r="IZ350" s="12" t="e">
        <f t="shared" si="6589"/>
        <v>#DIV/0!</v>
      </c>
      <c r="JA350" s="11"/>
      <c r="JB350" s="12" t="e">
        <f t="shared" si="6590"/>
        <v>#DIV/0!</v>
      </c>
      <c r="JC350" s="11"/>
      <c r="JD350" s="11"/>
      <c r="JE350" s="18"/>
      <c r="JF350" s="20"/>
      <c r="JG350" s="10">
        <f t="shared" si="6591"/>
        <v>0</v>
      </c>
      <c r="JH350" s="14">
        <f t="shared" si="6591"/>
        <v>0</v>
      </c>
      <c r="JI350" s="404">
        <f t="shared" si="6592"/>
        <v>10482</v>
      </c>
      <c r="JJ350" s="11">
        <f t="shared" si="6593"/>
        <v>805</v>
      </c>
      <c r="JK350" s="11">
        <f t="shared" si="6594"/>
        <v>0</v>
      </c>
      <c r="JL350" s="89">
        <f t="shared" si="6595"/>
        <v>0</v>
      </c>
      <c r="JM350" s="15">
        <f t="shared" si="5751"/>
        <v>0</v>
      </c>
      <c r="JN350" s="12" t="e">
        <f t="shared" si="6596"/>
        <v>#DIV/0!</v>
      </c>
      <c r="JO350" s="16"/>
      <c r="JP350" s="17"/>
      <c r="JQ350" s="16" t="e">
        <f t="shared" si="6264"/>
        <v>#DIV/0!</v>
      </c>
      <c r="JR350" s="16"/>
      <c r="JS350" s="393" t="e">
        <f t="shared" si="6100"/>
        <v>#DIV/0!</v>
      </c>
      <c r="JT350" s="18"/>
      <c r="JU350" s="21"/>
      <c r="JV350" s="530">
        <f t="shared" si="6598"/>
        <v>0</v>
      </c>
      <c r="JW350" s="527">
        <f t="shared" si="6599"/>
        <v>0</v>
      </c>
      <c r="JX350" s="532">
        <f t="shared" si="6600"/>
        <v>0</v>
      </c>
      <c r="JY350" s="717"/>
      <c r="JZ350" s="720"/>
      <c r="KA350" s="723"/>
      <c r="KB350" s="656"/>
      <c r="KC350" s="657"/>
      <c r="KD350" s="657"/>
      <c r="KE350" s="657"/>
      <c r="KF350" s="657"/>
      <c r="KG350" s="659"/>
      <c r="KH350" s="653"/>
      <c r="KI350" s="76">
        <f t="shared" si="6607"/>
        <v>0</v>
      </c>
      <c r="KJ350" s="576">
        <f t="shared" ref="KJ350" si="6672">KI350/KB351</f>
        <v>0</v>
      </c>
      <c r="KK350" s="76">
        <f t="shared" si="6609"/>
        <v>0</v>
      </c>
      <c r="KL350" s="570">
        <f t="shared" ref="KL350" si="6673">KK350/KD351</f>
        <v>0</v>
      </c>
      <c r="KM350" s="580">
        <f t="shared" ref="KM350" si="6674">KB351+KD351</f>
        <v>6900</v>
      </c>
      <c r="KN350" s="84">
        <f t="shared" si="6612"/>
        <v>0</v>
      </c>
      <c r="KO350" s="570">
        <f t="shared" si="6613"/>
        <v>0</v>
      </c>
      <c r="KP350" s="76">
        <f t="shared" si="6614"/>
        <v>0</v>
      </c>
      <c r="KQ350" s="570">
        <f t="shared" ref="KQ350" si="6675">KP350/KF351</f>
        <v>0</v>
      </c>
    </row>
    <row r="351" spans="1:303" ht="19.5" thickTop="1" x14ac:dyDescent="0.25">
      <c r="A351" s="729"/>
      <c r="B351" s="41">
        <f>+B350+1</f>
        <v>45816</v>
      </c>
      <c r="C351" s="10"/>
      <c r="D351" s="11"/>
      <c r="E351" s="68">
        <f t="shared" si="6617"/>
        <v>543</v>
      </c>
      <c r="F351" s="68">
        <f t="shared" si="6618"/>
        <v>43</v>
      </c>
      <c r="G351" s="11"/>
      <c r="H351" s="12">
        <f t="shared" si="6547"/>
        <v>0</v>
      </c>
      <c r="I351" s="11"/>
      <c r="J351" s="12" t="e">
        <f t="shared" si="6548"/>
        <v>#DIV/0!</v>
      </c>
      <c r="K351" s="13"/>
      <c r="L351" s="13"/>
      <c r="M351" s="25"/>
      <c r="N351" s="38"/>
      <c r="O351" s="10"/>
      <c r="P351" s="11"/>
      <c r="Q351" s="68">
        <f t="shared" si="6619"/>
        <v>536</v>
      </c>
      <c r="R351" s="68">
        <f t="shared" si="6620"/>
        <v>40</v>
      </c>
      <c r="S351" s="11"/>
      <c r="T351" s="12">
        <f t="shared" si="6549"/>
        <v>0</v>
      </c>
      <c r="U351" s="11"/>
      <c r="V351" s="12" t="e">
        <f t="shared" si="6550"/>
        <v>#DIV/0!</v>
      </c>
      <c r="W351" s="13"/>
      <c r="X351" s="13"/>
      <c r="Y351" s="25"/>
      <c r="Z351" s="38"/>
      <c r="AA351" s="10"/>
      <c r="AB351" s="11"/>
      <c r="AC351" s="68">
        <f t="shared" si="6621"/>
        <v>535</v>
      </c>
      <c r="AD351" s="68">
        <f t="shared" si="6622"/>
        <v>42</v>
      </c>
      <c r="AE351" s="11"/>
      <c r="AF351" s="12">
        <f t="shared" si="6551"/>
        <v>0</v>
      </c>
      <c r="AG351" s="11"/>
      <c r="AH351" s="12" t="e">
        <f t="shared" si="6552"/>
        <v>#DIV/0!</v>
      </c>
      <c r="AI351" s="13"/>
      <c r="AJ351" s="13"/>
      <c r="AK351" s="25"/>
      <c r="AL351" s="38"/>
      <c r="AM351" s="10"/>
      <c r="AN351" s="11"/>
      <c r="AO351" s="68">
        <f t="shared" si="6623"/>
        <v>80</v>
      </c>
      <c r="AP351" s="68">
        <f t="shared" si="6624"/>
        <v>8</v>
      </c>
      <c r="AQ351" s="11"/>
      <c r="AR351" s="12">
        <f t="shared" si="6553"/>
        <v>0</v>
      </c>
      <c r="AS351" s="11"/>
      <c r="AT351" s="12" t="e">
        <f t="shared" si="6554"/>
        <v>#DIV/0!</v>
      </c>
      <c r="AU351" s="13"/>
      <c r="AV351" s="13"/>
      <c r="AW351" s="25"/>
      <c r="AX351" s="38"/>
      <c r="AY351" s="10"/>
      <c r="AZ351" s="11"/>
      <c r="BA351" s="68">
        <f t="shared" si="6625"/>
        <v>552</v>
      </c>
      <c r="BB351" s="68">
        <f t="shared" si="6626"/>
        <v>42</v>
      </c>
      <c r="BC351" s="11"/>
      <c r="BD351" s="12">
        <f t="shared" si="6555"/>
        <v>0</v>
      </c>
      <c r="BE351" s="11"/>
      <c r="BF351" s="12" t="e">
        <f t="shared" si="6556"/>
        <v>#DIV/0!</v>
      </c>
      <c r="BG351" s="13"/>
      <c r="BH351" s="13"/>
      <c r="BI351" s="25"/>
      <c r="BJ351" s="38"/>
      <c r="BK351" s="10"/>
      <c r="BL351" s="11"/>
      <c r="BM351" s="68">
        <f t="shared" si="6627"/>
        <v>536</v>
      </c>
      <c r="BN351" s="68">
        <f t="shared" si="6628"/>
        <v>42</v>
      </c>
      <c r="BO351" s="11"/>
      <c r="BP351" s="12">
        <f t="shared" si="6557"/>
        <v>0</v>
      </c>
      <c r="BQ351" s="11"/>
      <c r="BR351" s="12" t="e">
        <f t="shared" si="6558"/>
        <v>#DIV/0!</v>
      </c>
      <c r="BS351" s="13"/>
      <c r="BT351" s="13"/>
      <c r="BU351" s="25"/>
      <c r="BV351" s="38"/>
      <c r="BW351" s="10"/>
      <c r="BX351" s="11"/>
      <c r="BY351" s="68">
        <f t="shared" si="6629"/>
        <v>543</v>
      </c>
      <c r="BZ351" s="68">
        <f t="shared" si="6630"/>
        <v>43</v>
      </c>
      <c r="CA351" s="11"/>
      <c r="CB351" s="12">
        <f t="shared" si="6559"/>
        <v>0</v>
      </c>
      <c r="CC351" s="11"/>
      <c r="CD351" s="12" t="e">
        <f t="shared" si="6560"/>
        <v>#DIV/0!</v>
      </c>
      <c r="CE351" s="13"/>
      <c r="CF351" s="13"/>
      <c r="CG351" s="25"/>
      <c r="CH351" s="38"/>
      <c r="CI351" s="10"/>
      <c r="CJ351" s="11"/>
      <c r="CK351" s="68">
        <f t="shared" si="6631"/>
        <v>565</v>
      </c>
      <c r="CL351" s="68">
        <f t="shared" si="6632"/>
        <v>44</v>
      </c>
      <c r="CM351" s="11"/>
      <c r="CN351" s="12">
        <f t="shared" si="6561"/>
        <v>0</v>
      </c>
      <c r="CO351" s="11"/>
      <c r="CP351" s="12" t="e">
        <f t="shared" si="6562"/>
        <v>#DIV/0!</v>
      </c>
      <c r="CQ351" s="13"/>
      <c r="CR351" s="13"/>
      <c r="CS351" s="25"/>
      <c r="CT351" s="38"/>
      <c r="CU351" s="10"/>
      <c r="CV351" s="11"/>
      <c r="CW351" s="68">
        <f t="shared" si="6633"/>
        <v>575</v>
      </c>
      <c r="CX351" s="68">
        <f t="shared" si="6634"/>
        <v>44</v>
      </c>
      <c r="CY351" s="11"/>
      <c r="CZ351" s="12">
        <f t="shared" si="6563"/>
        <v>0</v>
      </c>
      <c r="DA351" s="11"/>
      <c r="DB351" s="12" t="e">
        <f t="shared" si="6564"/>
        <v>#DIV/0!</v>
      </c>
      <c r="DC351" s="13"/>
      <c r="DD351" s="13"/>
      <c r="DE351" s="25"/>
      <c r="DF351" s="38"/>
      <c r="DG351" s="10"/>
      <c r="DH351" s="11"/>
      <c r="DI351" s="68">
        <f t="shared" si="6635"/>
        <v>590</v>
      </c>
      <c r="DJ351" s="68">
        <f t="shared" si="6636"/>
        <v>45</v>
      </c>
      <c r="DK351" s="11"/>
      <c r="DL351" s="12">
        <f t="shared" si="6565"/>
        <v>0</v>
      </c>
      <c r="DM351" s="11"/>
      <c r="DN351" s="12" t="e">
        <f t="shared" si="6566"/>
        <v>#DIV/0!</v>
      </c>
      <c r="DO351" s="13"/>
      <c r="DP351" s="13"/>
      <c r="DQ351" s="25"/>
      <c r="DR351" s="38"/>
      <c r="DS351" s="10"/>
      <c r="DT351" s="11"/>
      <c r="DU351" s="68">
        <f t="shared" si="6637"/>
        <v>101</v>
      </c>
      <c r="DV351" s="68">
        <f t="shared" si="6638"/>
        <v>9</v>
      </c>
      <c r="DW351" s="11"/>
      <c r="DX351" s="12">
        <f t="shared" si="6567"/>
        <v>0</v>
      </c>
      <c r="DY351" s="11"/>
      <c r="DZ351" s="12" t="e">
        <f t="shared" si="6568"/>
        <v>#DIV/0!</v>
      </c>
      <c r="EA351" s="13"/>
      <c r="EB351" s="13"/>
      <c r="EC351" s="25"/>
      <c r="ED351" s="38"/>
      <c r="EE351" s="10"/>
      <c r="EF351" s="11"/>
      <c r="EG351" s="68">
        <f t="shared" si="6639"/>
        <v>581</v>
      </c>
      <c r="EH351" s="68">
        <f t="shared" si="6640"/>
        <v>43</v>
      </c>
      <c r="EI351" s="11"/>
      <c r="EJ351" s="12">
        <f t="shared" si="6569"/>
        <v>0</v>
      </c>
      <c r="EK351" s="11"/>
      <c r="EL351" s="12" t="e">
        <f t="shared" si="6570"/>
        <v>#DIV/0!</v>
      </c>
      <c r="EM351" s="13"/>
      <c r="EN351" s="13"/>
      <c r="EO351" s="25"/>
      <c r="EP351" s="38"/>
      <c r="EQ351" s="10"/>
      <c r="ER351" s="11"/>
      <c r="ES351" s="68">
        <f t="shared" si="6641"/>
        <v>577</v>
      </c>
      <c r="ET351" s="68">
        <f t="shared" si="6642"/>
        <v>45</v>
      </c>
      <c r="EU351" s="11"/>
      <c r="EV351" s="12">
        <f t="shared" si="6571"/>
        <v>0</v>
      </c>
      <c r="EW351" s="11"/>
      <c r="EX351" s="12" t="e">
        <f t="shared" si="6572"/>
        <v>#DIV/0!</v>
      </c>
      <c r="EY351" s="13"/>
      <c r="EZ351" s="13"/>
      <c r="FA351" s="25"/>
      <c r="FB351" s="38"/>
      <c r="FC351" s="10"/>
      <c r="FD351" s="11"/>
      <c r="FE351" s="68">
        <f t="shared" si="6643"/>
        <v>586</v>
      </c>
      <c r="FF351" s="68">
        <f t="shared" si="6644"/>
        <v>43</v>
      </c>
      <c r="FG351" s="11"/>
      <c r="FH351" s="12">
        <f t="shared" si="6573"/>
        <v>0</v>
      </c>
      <c r="FI351" s="11"/>
      <c r="FJ351" s="12" t="e">
        <f t="shared" si="6574"/>
        <v>#DIV/0!</v>
      </c>
      <c r="FK351" s="13"/>
      <c r="FL351" s="13"/>
      <c r="FM351" s="25"/>
      <c r="FN351" s="38"/>
      <c r="FO351" s="10"/>
      <c r="FP351" s="11"/>
      <c r="FQ351" s="68">
        <f t="shared" si="6645"/>
        <v>583</v>
      </c>
      <c r="FR351" s="68">
        <f t="shared" si="6646"/>
        <v>44</v>
      </c>
      <c r="FS351" s="11"/>
      <c r="FT351" s="12">
        <f t="shared" si="6575"/>
        <v>0</v>
      </c>
      <c r="FU351" s="11"/>
      <c r="FV351" s="12" t="e">
        <f t="shared" si="6576"/>
        <v>#DIV/0!</v>
      </c>
      <c r="FW351" s="13"/>
      <c r="FX351" s="13"/>
      <c r="FY351" s="25"/>
      <c r="FZ351" s="38"/>
      <c r="GA351" s="10"/>
      <c r="GB351" s="11"/>
      <c r="GC351" s="68">
        <f t="shared" si="6647"/>
        <v>573</v>
      </c>
      <c r="GD351" s="68">
        <f t="shared" si="6648"/>
        <v>44</v>
      </c>
      <c r="GE351" s="11"/>
      <c r="GF351" s="12">
        <f t="shared" si="6577"/>
        <v>0</v>
      </c>
      <c r="GG351" s="11"/>
      <c r="GH351" s="12" t="e">
        <f t="shared" si="6578"/>
        <v>#DIV/0!</v>
      </c>
      <c r="GI351" s="13"/>
      <c r="GJ351" s="13"/>
      <c r="GK351" s="25"/>
      <c r="GL351" s="38"/>
      <c r="GM351" s="10"/>
      <c r="GN351" s="11"/>
      <c r="GO351" s="68">
        <f t="shared" si="6649"/>
        <v>573</v>
      </c>
      <c r="GP351" s="68">
        <f t="shared" si="6650"/>
        <v>44</v>
      </c>
      <c r="GQ351" s="11"/>
      <c r="GR351" s="12">
        <f t="shared" si="6579"/>
        <v>0</v>
      </c>
      <c r="GS351" s="11"/>
      <c r="GT351" s="12" t="e">
        <f t="shared" si="6580"/>
        <v>#DIV/0!</v>
      </c>
      <c r="GU351" s="13"/>
      <c r="GV351" s="13"/>
      <c r="GW351" s="25"/>
      <c r="GX351" s="38"/>
      <c r="GY351" s="10"/>
      <c r="GZ351" s="11"/>
      <c r="HA351" s="68">
        <f t="shared" si="6651"/>
        <v>117</v>
      </c>
      <c r="HB351" s="68">
        <f t="shared" si="6652"/>
        <v>9</v>
      </c>
      <c r="HC351" s="11"/>
      <c r="HD351" s="12">
        <f t="shared" si="6581"/>
        <v>0</v>
      </c>
      <c r="HE351" s="11"/>
      <c r="HF351" s="12" t="e">
        <f t="shared" si="6582"/>
        <v>#DIV/0!</v>
      </c>
      <c r="HG351" s="13"/>
      <c r="HH351" s="13"/>
      <c r="HI351" s="25"/>
      <c r="HJ351" s="38"/>
      <c r="HK351" s="10"/>
      <c r="HL351" s="11"/>
      <c r="HM351" s="68">
        <f t="shared" si="6653"/>
        <v>579</v>
      </c>
      <c r="HN351" s="68">
        <f t="shared" si="6654"/>
        <v>44</v>
      </c>
      <c r="HO351" s="11"/>
      <c r="HP351" s="12">
        <f t="shared" si="6583"/>
        <v>0</v>
      </c>
      <c r="HQ351" s="11"/>
      <c r="HR351" s="12" t="e">
        <f t="shared" si="6584"/>
        <v>#DIV/0!</v>
      </c>
      <c r="HS351" s="13"/>
      <c r="HT351" s="13"/>
      <c r="HU351" s="25"/>
      <c r="HV351" s="38"/>
      <c r="HW351" s="10"/>
      <c r="HX351" s="11"/>
      <c r="HY351" s="68">
        <f t="shared" si="6655"/>
        <v>575</v>
      </c>
      <c r="HZ351" s="68">
        <f t="shared" si="6656"/>
        <v>45</v>
      </c>
      <c r="IA351" s="11"/>
      <c r="IB351" s="12">
        <f t="shared" si="6585"/>
        <v>0</v>
      </c>
      <c r="IC351" s="11"/>
      <c r="ID351" s="12" t="e">
        <f t="shared" si="6586"/>
        <v>#DIV/0!</v>
      </c>
      <c r="IE351" s="13"/>
      <c r="IF351" s="13"/>
      <c r="IG351" s="25"/>
      <c r="IH351" s="38"/>
      <c r="II351" s="10"/>
      <c r="IJ351" s="11"/>
      <c r="IK351" s="68">
        <f t="shared" si="6657"/>
        <v>582</v>
      </c>
      <c r="IL351" s="68">
        <f t="shared" si="6658"/>
        <v>42</v>
      </c>
      <c r="IM351" s="11"/>
      <c r="IN351" s="12">
        <f t="shared" si="6587"/>
        <v>0</v>
      </c>
      <c r="IO351" s="11"/>
      <c r="IP351" s="12" t="e">
        <f t="shared" si="6588"/>
        <v>#DIV/0!</v>
      </c>
      <c r="IQ351" s="13"/>
      <c r="IR351" s="13"/>
      <c r="IS351" s="25"/>
      <c r="IT351" s="38"/>
      <c r="IU351" s="10"/>
      <c r="IV351" s="11"/>
      <c r="IW351" s="68">
        <f t="shared" si="6659"/>
        <v>0</v>
      </c>
      <c r="IX351" s="11">
        <f t="shared" si="6660"/>
        <v>0</v>
      </c>
      <c r="IY351" s="11"/>
      <c r="IZ351" s="12" t="e">
        <f t="shared" si="6589"/>
        <v>#DIV/0!</v>
      </c>
      <c r="JA351" s="11"/>
      <c r="JB351" s="12" t="e">
        <f t="shared" si="6590"/>
        <v>#DIV/0!</v>
      </c>
      <c r="JC351" s="13"/>
      <c r="JD351" s="13"/>
      <c r="JE351" s="25"/>
      <c r="JF351" s="38"/>
      <c r="JG351" s="10">
        <f t="shared" si="6591"/>
        <v>0</v>
      </c>
      <c r="JH351" s="14">
        <f t="shared" si="6591"/>
        <v>0</v>
      </c>
      <c r="JI351" s="404">
        <f t="shared" si="6592"/>
        <v>10482</v>
      </c>
      <c r="JJ351" s="11">
        <f t="shared" si="6593"/>
        <v>805</v>
      </c>
      <c r="JK351" s="11">
        <f t="shared" si="6594"/>
        <v>0</v>
      </c>
      <c r="JL351" s="89">
        <f t="shared" si="6595"/>
        <v>0</v>
      </c>
      <c r="JM351" s="15">
        <f t="shared" si="5751"/>
        <v>0</v>
      </c>
      <c r="JN351" s="12" t="e">
        <f t="shared" si="6596"/>
        <v>#DIV/0!</v>
      </c>
      <c r="JO351" s="16"/>
      <c r="JP351" s="17"/>
      <c r="JQ351" s="16" t="e">
        <f t="shared" si="6264"/>
        <v>#DIV/0!</v>
      </c>
      <c r="JR351" s="16"/>
      <c r="JS351" s="393" t="e">
        <f t="shared" si="6100"/>
        <v>#DIV/0!</v>
      </c>
      <c r="JT351" s="23"/>
      <c r="JU351" s="525"/>
      <c r="JV351" s="530">
        <f t="shared" si="6598"/>
        <v>0</v>
      </c>
      <c r="JW351" s="527">
        <f t="shared" si="6599"/>
        <v>0</v>
      </c>
      <c r="JX351" s="532">
        <f t="shared" si="6600"/>
        <v>0</v>
      </c>
      <c r="JY351" s="717"/>
      <c r="JZ351" s="720"/>
      <c r="KA351" s="723"/>
      <c r="KB351" s="654">
        <f t="shared" ref="KB351" si="6676">SUM(E344,Q344,AC344,AO344,BA344,BM344,BY344)</f>
        <v>3325</v>
      </c>
      <c r="KC351" s="655"/>
      <c r="KD351" s="655">
        <f t="shared" ref="KD351" si="6677">SUM(CK344,CW344,DI344,DU344,EG344,ES344,FE344)</f>
        <v>3575</v>
      </c>
      <c r="KE351" s="655"/>
      <c r="KF351" s="655">
        <f t="shared" ref="KF351" si="6678">SUM(FQ344,GC344,GO344,HA344,HM344,HY344,IK344)</f>
        <v>3582</v>
      </c>
      <c r="KG351" s="658"/>
      <c r="KH351" s="641" t="s">
        <v>70</v>
      </c>
      <c r="KI351" s="76">
        <f t="shared" si="6607"/>
        <v>0</v>
      </c>
      <c r="KJ351" s="576">
        <f t="shared" ref="KJ351" si="6679">KI351/KB351</f>
        <v>0</v>
      </c>
      <c r="KK351" s="76">
        <f t="shared" si="6609"/>
        <v>0</v>
      </c>
      <c r="KL351" s="570">
        <f t="shared" ref="KL351" si="6680">KK351/KD351</f>
        <v>0</v>
      </c>
      <c r="KM351" s="580">
        <f t="shared" ref="KM351" si="6681">KB351+KD351</f>
        <v>6900</v>
      </c>
      <c r="KN351" s="84">
        <f t="shared" si="6612"/>
        <v>0</v>
      </c>
      <c r="KO351" s="570">
        <f t="shared" si="6613"/>
        <v>0</v>
      </c>
      <c r="KP351" s="76">
        <f t="shared" si="6614"/>
        <v>0</v>
      </c>
      <c r="KQ351" s="570">
        <f t="shared" ref="KQ351" si="6682">KP351/KF351</f>
        <v>0</v>
      </c>
    </row>
    <row r="352" spans="1:303" ht="19.5" thickBot="1" x14ac:dyDescent="0.3">
      <c r="A352" s="729"/>
      <c r="B352" s="41">
        <f t="shared" si="6616"/>
        <v>45817</v>
      </c>
      <c r="C352" s="10"/>
      <c r="D352" s="11"/>
      <c r="E352" s="68">
        <f t="shared" si="6617"/>
        <v>543</v>
      </c>
      <c r="F352" s="68">
        <f t="shared" si="6618"/>
        <v>43</v>
      </c>
      <c r="G352" s="11"/>
      <c r="H352" s="12">
        <f t="shared" si="6547"/>
        <v>0</v>
      </c>
      <c r="I352" s="11"/>
      <c r="J352" s="12" t="e">
        <f t="shared" si="6548"/>
        <v>#DIV/0!</v>
      </c>
      <c r="K352" s="13"/>
      <c r="L352" s="11"/>
      <c r="M352" s="25"/>
      <c r="N352" s="38"/>
      <c r="O352" s="10"/>
      <c r="P352" s="11"/>
      <c r="Q352" s="68">
        <f t="shared" si="6619"/>
        <v>536</v>
      </c>
      <c r="R352" s="68">
        <f t="shared" si="6620"/>
        <v>40</v>
      </c>
      <c r="S352" s="11"/>
      <c r="T352" s="12">
        <f t="shared" si="6549"/>
        <v>0</v>
      </c>
      <c r="U352" s="11"/>
      <c r="V352" s="12" t="e">
        <f t="shared" si="6550"/>
        <v>#DIV/0!</v>
      </c>
      <c r="W352" s="13"/>
      <c r="X352" s="11"/>
      <c r="Y352" s="25"/>
      <c r="Z352" s="38"/>
      <c r="AA352" s="10"/>
      <c r="AB352" s="11"/>
      <c r="AC352" s="68">
        <f t="shared" si="6621"/>
        <v>535</v>
      </c>
      <c r="AD352" s="68">
        <f t="shared" si="6622"/>
        <v>42</v>
      </c>
      <c r="AE352" s="11"/>
      <c r="AF352" s="12">
        <f t="shared" si="6551"/>
        <v>0</v>
      </c>
      <c r="AG352" s="11"/>
      <c r="AH352" s="12" t="e">
        <f t="shared" si="6552"/>
        <v>#DIV/0!</v>
      </c>
      <c r="AI352" s="13"/>
      <c r="AJ352" s="11"/>
      <c r="AK352" s="25"/>
      <c r="AL352" s="38"/>
      <c r="AM352" s="10"/>
      <c r="AN352" s="11"/>
      <c r="AO352" s="68">
        <f t="shared" si="6623"/>
        <v>80</v>
      </c>
      <c r="AP352" s="68">
        <f t="shared" si="6624"/>
        <v>8</v>
      </c>
      <c r="AQ352" s="11"/>
      <c r="AR352" s="12">
        <f t="shared" si="6553"/>
        <v>0</v>
      </c>
      <c r="AS352" s="11"/>
      <c r="AT352" s="12" t="e">
        <f t="shared" si="6554"/>
        <v>#DIV/0!</v>
      </c>
      <c r="AU352" s="13"/>
      <c r="AV352" s="11"/>
      <c r="AW352" s="25"/>
      <c r="AX352" s="38"/>
      <c r="AY352" s="10"/>
      <c r="AZ352" s="11"/>
      <c r="BA352" s="68">
        <f t="shared" si="6625"/>
        <v>552</v>
      </c>
      <c r="BB352" s="68">
        <f t="shared" si="6626"/>
        <v>42</v>
      </c>
      <c r="BC352" s="11"/>
      <c r="BD352" s="12">
        <f t="shared" si="6555"/>
        <v>0</v>
      </c>
      <c r="BE352" s="11"/>
      <c r="BF352" s="12" t="e">
        <f t="shared" si="6556"/>
        <v>#DIV/0!</v>
      </c>
      <c r="BG352" s="13"/>
      <c r="BH352" s="11"/>
      <c r="BI352" s="25"/>
      <c r="BJ352" s="38"/>
      <c r="BK352" s="10"/>
      <c r="BL352" s="11"/>
      <c r="BM352" s="68">
        <f t="shared" si="6627"/>
        <v>536</v>
      </c>
      <c r="BN352" s="68">
        <f t="shared" si="6628"/>
        <v>42</v>
      </c>
      <c r="BO352" s="11"/>
      <c r="BP352" s="12">
        <f t="shared" si="6557"/>
        <v>0</v>
      </c>
      <c r="BQ352" s="11"/>
      <c r="BR352" s="12" t="e">
        <f t="shared" si="6558"/>
        <v>#DIV/0!</v>
      </c>
      <c r="BS352" s="13"/>
      <c r="BT352" s="11"/>
      <c r="BU352" s="25"/>
      <c r="BV352" s="38"/>
      <c r="BW352" s="10"/>
      <c r="BX352" s="11"/>
      <c r="BY352" s="68">
        <f t="shared" si="6629"/>
        <v>543</v>
      </c>
      <c r="BZ352" s="68">
        <f t="shared" si="6630"/>
        <v>43</v>
      </c>
      <c r="CA352" s="11"/>
      <c r="CB352" s="12">
        <f t="shared" si="6559"/>
        <v>0</v>
      </c>
      <c r="CC352" s="11"/>
      <c r="CD352" s="12" t="e">
        <f t="shared" si="6560"/>
        <v>#DIV/0!</v>
      </c>
      <c r="CE352" s="13"/>
      <c r="CF352" s="11"/>
      <c r="CG352" s="25"/>
      <c r="CH352" s="38"/>
      <c r="CI352" s="10"/>
      <c r="CJ352" s="11"/>
      <c r="CK352" s="68">
        <f t="shared" si="6631"/>
        <v>565</v>
      </c>
      <c r="CL352" s="68">
        <f t="shared" si="6632"/>
        <v>44</v>
      </c>
      <c r="CM352" s="11"/>
      <c r="CN352" s="12">
        <f t="shared" si="6561"/>
        <v>0</v>
      </c>
      <c r="CO352" s="11"/>
      <c r="CP352" s="12" t="e">
        <f t="shared" si="6562"/>
        <v>#DIV/0!</v>
      </c>
      <c r="CQ352" s="13"/>
      <c r="CR352" s="11"/>
      <c r="CS352" s="25"/>
      <c r="CT352" s="38"/>
      <c r="CU352" s="10"/>
      <c r="CV352" s="11"/>
      <c r="CW352" s="68">
        <f t="shared" si="6633"/>
        <v>575</v>
      </c>
      <c r="CX352" s="68">
        <f t="shared" si="6634"/>
        <v>44</v>
      </c>
      <c r="CY352" s="11"/>
      <c r="CZ352" s="12">
        <f t="shared" si="6563"/>
        <v>0</v>
      </c>
      <c r="DA352" s="11"/>
      <c r="DB352" s="12" t="e">
        <f t="shared" si="6564"/>
        <v>#DIV/0!</v>
      </c>
      <c r="DC352" s="13"/>
      <c r="DD352" s="11"/>
      <c r="DE352" s="25"/>
      <c r="DF352" s="38"/>
      <c r="DG352" s="10"/>
      <c r="DH352" s="11"/>
      <c r="DI352" s="68">
        <f t="shared" si="6635"/>
        <v>590</v>
      </c>
      <c r="DJ352" s="68">
        <f t="shared" si="6636"/>
        <v>45</v>
      </c>
      <c r="DK352" s="11"/>
      <c r="DL352" s="12">
        <f t="shared" si="6565"/>
        <v>0</v>
      </c>
      <c r="DM352" s="11"/>
      <c r="DN352" s="12" t="e">
        <f t="shared" si="6566"/>
        <v>#DIV/0!</v>
      </c>
      <c r="DO352" s="13"/>
      <c r="DP352" s="11"/>
      <c r="DQ352" s="25"/>
      <c r="DR352" s="38"/>
      <c r="DS352" s="10"/>
      <c r="DT352" s="11"/>
      <c r="DU352" s="68">
        <f t="shared" si="6637"/>
        <v>101</v>
      </c>
      <c r="DV352" s="68">
        <f t="shared" si="6638"/>
        <v>9</v>
      </c>
      <c r="DW352" s="11"/>
      <c r="DX352" s="12">
        <f t="shared" si="6567"/>
        <v>0</v>
      </c>
      <c r="DY352" s="11"/>
      <c r="DZ352" s="12" t="e">
        <f t="shared" si="6568"/>
        <v>#DIV/0!</v>
      </c>
      <c r="EA352" s="13"/>
      <c r="EB352" s="11"/>
      <c r="EC352" s="25"/>
      <c r="ED352" s="38"/>
      <c r="EE352" s="10"/>
      <c r="EF352" s="11"/>
      <c r="EG352" s="68">
        <f t="shared" si="6639"/>
        <v>581</v>
      </c>
      <c r="EH352" s="68">
        <f t="shared" si="6640"/>
        <v>43</v>
      </c>
      <c r="EI352" s="11"/>
      <c r="EJ352" s="12">
        <f t="shared" si="6569"/>
        <v>0</v>
      </c>
      <c r="EK352" s="11"/>
      <c r="EL352" s="12" t="e">
        <f t="shared" si="6570"/>
        <v>#DIV/0!</v>
      </c>
      <c r="EM352" s="13"/>
      <c r="EN352" s="11"/>
      <c r="EO352" s="25"/>
      <c r="EP352" s="38"/>
      <c r="EQ352" s="10"/>
      <c r="ER352" s="11"/>
      <c r="ES352" s="68">
        <f t="shared" si="6641"/>
        <v>577</v>
      </c>
      <c r="ET352" s="68">
        <f t="shared" si="6642"/>
        <v>45</v>
      </c>
      <c r="EU352" s="11"/>
      <c r="EV352" s="12">
        <f t="shared" si="6571"/>
        <v>0</v>
      </c>
      <c r="EW352" s="11"/>
      <c r="EX352" s="12" t="e">
        <f t="shared" si="6572"/>
        <v>#DIV/0!</v>
      </c>
      <c r="EY352" s="13"/>
      <c r="EZ352" s="11"/>
      <c r="FA352" s="25"/>
      <c r="FB352" s="38"/>
      <c r="FC352" s="10"/>
      <c r="FD352" s="11"/>
      <c r="FE352" s="68">
        <f t="shared" si="6643"/>
        <v>586</v>
      </c>
      <c r="FF352" s="68">
        <f t="shared" si="6644"/>
        <v>43</v>
      </c>
      <c r="FG352" s="11"/>
      <c r="FH352" s="12">
        <f t="shared" si="6573"/>
        <v>0</v>
      </c>
      <c r="FI352" s="11"/>
      <c r="FJ352" s="12" t="e">
        <f t="shared" si="6574"/>
        <v>#DIV/0!</v>
      </c>
      <c r="FK352" s="13"/>
      <c r="FL352" s="11"/>
      <c r="FM352" s="25"/>
      <c r="FN352" s="38"/>
      <c r="FO352" s="10"/>
      <c r="FP352" s="11"/>
      <c r="FQ352" s="68">
        <f t="shared" si="6645"/>
        <v>583</v>
      </c>
      <c r="FR352" s="68">
        <f t="shared" si="6646"/>
        <v>44</v>
      </c>
      <c r="FS352" s="11"/>
      <c r="FT352" s="12">
        <f t="shared" si="6575"/>
        <v>0</v>
      </c>
      <c r="FU352" s="11"/>
      <c r="FV352" s="12" t="e">
        <f t="shared" si="6576"/>
        <v>#DIV/0!</v>
      </c>
      <c r="FW352" s="13"/>
      <c r="FX352" s="11"/>
      <c r="FY352" s="25"/>
      <c r="FZ352" s="38"/>
      <c r="GA352" s="10"/>
      <c r="GB352" s="11"/>
      <c r="GC352" s="68">
        <f t="shared" si="6647"/>
        <v>573</v>
      </c>
      <c r="GD352" s="68">
        <f t="shared" si="6648"/>
        <v>44</v>
      </c>
      <c r="GE352" s="11"/>
      <c r="GF352" s="12">
        <f t="shared" si="6577"/>
        <v>0</v>
      </c>
      <c r="GG352" s="11"/>
      <c r="GH352" s="12" t="e">
        <f t="shared" si="6578"/>
        <v>#DIV/0!</v>
      </c>
      <c r="GI352" s="13"/>
      <c r="GJ352" s="11"/>
      <c r="GK352" s="25"/>
      <c r="GL352" s="38"/>
      <c r="GM352" s="10"/>
      <c r="GN352" s="11"/>
      <c r="GO352" s="68">
        <f t="shared" si="6649"/>
        <v>573</v>
      </c>
      <c r="GP352" s="68">
        <f t="shared" si="6650"/>
        <v>44</v>
      </c>
      <c r="GQ352" s="11"/>
      <c r="GR352" s="12">
        <f t="shared" si="6579"/>
        <v>0</v>
      </c>
      <c r="GS352" s="11"/>
      <c r="GT352" s="12" t="e">
        <f t="shared" si="6580"/>
        <v>#DIV/0!</v>
      </c>
      <c r="GU352" s="13"/>
      <c r="GV352" s="11"/>
      <c r="GW352" s="25"/>
      <c r="GX352" s="38"/>
      <c r="GY352" s="10"/>
      <c r="GZ352" s="11"/>
      <c r="HA352" s="68">
        <f t="shared" si="6651"/>
        <v>117</v>
      </c>
      <c r="HB352" s="68">
        <f t="shared" si="6652"/>
        <v>9</v>
      </c>
      <c r="HC352" s="11"/>
      <c r="HD352" s="12">
        <f t="shared" si="6581"/>
        <v>0</v>
      </c>
      <c r="HE352" s="11"/>
      <c r="HF352" s="12" t="e">
        <f t="shared" si="6582"/>
        <v>#DIV/0!</v>
      </c>
      <c r="HG352" s="13"/>
      <c r="HH352" s="11"/>
      <c r="HI352" s="25"/>
      <c r="HJ352" s="38"/>
      <c r="HK352" s="10"/>
      <c r="HL352" s="11"/>
      <c r="HM352" s="68">
        <f t="shared" si="6653"/>
        <v>579</v>
      </c>
      <c r="HN352" s="68">
        <f t="shared" si="6654"/>
        <v>44</v>
      </c>
      <c r="HO352" s="11"/>
      <c r="HP352" s="12">
        <f t="shared" si="6583"/>
        <v>0</v>
      </c>
      <c r="HQ352" s="11"/>
      <c r="HR352" s="12" t="e">
        <f t="shared" si="6584"/>
        <v>#DIV/0!</v>
      </c>
      <c r="HS352" s="13"/>
      <c r="HT352" s="11"/>
      <c r="HU352" s="25"/>
      <c r="HV352" s="38"/>
      <c r="HW352" s="10"/>
      <c r="HX352" s="11"/>
      <c r="HY352" s="68">
        <f t="shared" si="6655"/>
        <v>575</v>
      </c>
      <c r="HZ352" s="68">
        <f t="shared" si="6656"/>
        <v>45</v>
      </c>
      <c r="IA352" s="11"/>
      <c r="IB352" s="12">
        <f t="shared" si="6585"/>
        <v>0</v>
      </c>
      <c r="IC352" s="11"/>
      <c r="ID352" s="12" t="e">
        <f t="shared" si="6586"/>
        <v>#DIV/0!</v>
      </c>
      <c r="IE352" s="13"/>
      <c r="IF352" s="11"/>
      <c r="IG352" s="25"/>
      <c r="IH352" s="38"/>
      <c r="II352" s="10"/>
      <c r="IJ352" s="11"/>
      <c r="IK352" s="68">
        <f t="shared" si="6657"/>
        <v>582</v>
      </c>
      <c r="IL352" s="68">
        <f t="shared" si="6658"/>
        <v>42</v>
      </c>
      <c r="IM352" s="11"/>
      <c r="IN352" s="12">
        <f t="shared" si="6587"/>
        <v>0</v>
      </c>
      <c r="IO352" s="11"/>
      <c r="IP352" s="12" t="e">
        <f t="shared" si="6588"/>
        <v>#DIV/0!</v>
      </c>
      <c r="IQ352" s="13"/>
      <c r="IR352" s="11"/>
      <c r="IS352" s="25"/>
      <c r="IT352" s="38"/>
      <c r="IU352" s="10"/>
      <c r="IV352" s="11"/>
      <c r="IW352" s="68">
        <f t="shared" si="6659"/>
        <v>0</v>
      </c>
      <c r="IX352" s="11">
        <f t="shared" si="6660"/>
        <v>0</v>
      </c>
      <c r="IY352" s="11"/>
      <c r="IZ352" s="12" t="e">
        <f t="shared" si="6589"/>
        <v>#DIV/0!</v>
      </c>
      <c r="JA352" s="11"/>
      <c r="JB352" s="12" t="e">
        <f t="shared" si="6590"/>
        <v>#DIV/0!</v>
      </c>
      <c r="JC352" s="13"/>
      <c r="JD352" s="11"/>
      <c r="JE352" s="25"/>
      <c r="JF352" s="38"/>
      <c r="JG352" s="10">
        <f t="shared" si="6591"/>
        <v>0</v>
      </c>
      <c r="JH352" s="14">
        <f t="shared" si="6591"/>
        <v>0</v>
      </c>
      <c r="JI352" s="404">
        <f t="shared" si="6592"/>
        <v>10482</v>
      </c>
      <c r="JJ352" s="11">
        <f t="shared" si="6593"/>
        <v>805</v>
      </c>
      <c r="JK352" s="11">
        <f t="shared" si="6594"/>
        <v>0</v>
      </c>
      <c r="JL352" s="89">
        <f t="shared" si="6595"/>
        <v>0</v>
      </c>
      <c r="JM352" s="15">
        <f t="shared" si="5751"/>
        <v>0</v>
      </c>
      <c r="JN352" s="12" t="e">
        <f t="shared" si="6596"/>
        <v>#DIV/0!</v>
      </c>
      <c r="JO352" s="16"/>
      <c r="JP352" s="17"/>
      <c r="JQ352" s="16" t="e">
        <f t="shared" si="6264"/>
        <v>#DIV/0!</v>
      </c>
      <c r="JR352" s="16"/>
      <c r="JS352" s="393" t="e">
        <f t="shared" si="6100"/>
        <v>#DIV/0!</v>
      </c>
      <c r="JT352" s="23"/>
      <c r="JU352" s="525"/>
      <c r="JV352" s="530">
        <f t="shared" si="6598"/>
        <v>0</v>
      </c>
      <c r="JW352" s="527">
        <f t="shared" si="6599"/>
        <v>0</v>
      </c>
      <c r="JX352" s="532">
        <f t="shared" si="6600"/>
        <v>0</v>
      </c>
      <c r="JY352" s="717"/>
      <c r="JZ352" s="720"/>
      <c r="KA352" s="723"/>
      <c r="KB352" s="656"/>
      <c r="KC352" s="657"/>
      <c r="KD352" s="657"/>
      <c r="KE352" s="657"/>
      <c r="KF352" s="657"/>
      <c r="KG352" s="659"/>
      <c r="KH352" s="653"/>
      <c r="KI352" s="76">
        <f t="shared" si="6607"/>
        <v>0</v>
      </c>
      <c r="KJ352" s="576">
        <f t="shared" ref="KJ352" si="6683">KI352/KB351</f>
        <v>0</v>
      </c>
      <c r="KK352" s="76">
        <f t="shared" si="6609"/>
        <v>0</v>
      </c>
      <c r="KL352" s="570">
        <f t="shared" ref="KL352" si="6684">KK352/KD351</f>
        <v>0</v>
      </c>
      <c r="KM352" s="580">
        <f t="shared" ref="KM352" si="6685">KB351+KD351</f>
        <v>6900</v>
      </c>
      <c r="KN352" s="84">
        <f t="shared" si="6612"/>
        <v>0</v>
      </c>
      <c r="KO352" s="570">
        <f t="shared" si="6613"/>
        <v>0</v>
      </c>
      <c r="KP352" s="76">
        <f t="shared" si="6614"/>
        <v>0</v>
      </c>
      <c r="KQ352" s="570">
        <f t="shared" ref="KQ352" si="6686">KP352/KF351</f>
        <v>0</v>
      </c>
    </row>
    <row r="353" spans="1:303" ht="20.25" thickTop="1" thickBot="1" x14ac:dyDescent="0.3">
      <c r="A353" s="729"/>
      <c r="B353" s="41">
        <f t="shared" si="6616"/>
        <v>45818</v>
      </c>
      <c r="C353" s="10"/>
      <c r="D353" s="11"/>
      <c r="E353" s="68">
        <f t="shared" si="6617"/>
        <v>543</v>
      </c>
      <c r="F353" s="68">
        <f t="shared" si="6618"/>
        <v>43</v>
      </c>
      <c r="G353" s="11"/>
      <c r="H353" s="12">
        <f t="shared" si="6547"/>
        <v>0</v>
      </c>
      <c r="I353" s="11"/>
      <c r="J353" s="12" t="e">
        <f t="shared" si="6548"/>
        <v>#DIV/0!</v>
      </c>
      <c r="K353" s="13"/>
      <c r="L353" s="11"/>
      <c r="M353" s="39"/>
      <c r="N353" s="43"/>
      <c r="O353" s="10"/>
      <c r="P353" s="11"/>
      <c r="Q353" s="68">
        <f t="shared" si="6619"/>
        <v>536</v>
      </c>
      <c r="R353" s="68">
        <f t="shared" si="6620"/>
        <v>40</v>
      </c>
      <c r="S353" s="11"/>
      <c r="T353" s="12">
        <f t="shared" si="6549"/>
        <v>0</v>
      </c>
      <c r="U353" s="11"/>
      <c r="V353" s="12" t="e">
        <f t="shared" si="6550"/>
        <v>#DIV/0!</v>
      </c>
      <c r="W353" s="13"/>
      <c r="X353" s="11"/>
      <c r="Y353" s="39"/>
      <c r="Z353" s="43"/>
      <c r="AA353" s="10"/>
      <c r="AB353" s="11"/>
      <c r="AC353" s="68">
        <f t="shared" si="6621"/>
        <v>535</v>
      </c>
      <c r="AD353" s="68">
        <f t="shared" si="6622"/>
        <v>42</v>
      </c>
      <c r="AE353" s="11"/>
      <c r="AF353" s="12">
        <f t="shared" si="6551"/>
        <v>0</v>
      </c>
      <c r="AG353" s="11"/>
      <c r="AH353" s="12" t="e">
        <f t="shared" si="6552"/>
        <v>#DIV/0!</v>
      </c>
      <c r="AI353" s="13"/>
      <c r="AJ353" s="11"/>
      <c r="AK353" s="39"/>
      <c r="AL353" s="43"/>
      <c r="AM353" s="10"/>
      <c r="AN353" s="11"/>
      <c r="AO353" s="68">
        <f t="shared" si="6623"/>
        <v>80</v>
      </c>
      <c r="AP353" s="68">
        <f t="shared" si="6624"/>
        <v>8</v>
      </c>
      <c r="AQ353" s="11"/>
      <c r="AR353" s="12">
        <f t="shared" si="6553"/>
        <v>0</v>
      </c>
      <c r="AS353" s="11"/>
      <c r="AT353" s="12" t="e">
        <f t="shared" si="6554"/>
        <v>#DIV/0!</v>
      </c>
      <c r="AU353" s="13"/>
      <c r="AV353" s="11"/>
      <c r="AW353" s="39"/>
      <c r="AX353" s="43"/>
      <c r="AY353" s="10"/>
      <c r="AZ353" s="11"/>
      <c r="BA353" s="68">
        <f t="shared" si="6625"/>
        <v>552</v>
      </c>
      <c r="BB353" s="68">
        <f t="shared" si="6626"/>
        <v>42</v>
      </c>
      <c r="BC353" s="11"/>
      <c r="BD353" s="12">
        <f t="shared" si="6555"/>
        <v>0</v>
      </c>
      <c r="BE353" s="11"/>
      <c r="BF353" s="12" t="e">
        <f t="shared" si="6556"/>
        <v>#DIV/0!</v>
      </c>
      <c r="BG353" s="13"/>
      <c r="BH353" s="11"/>
      <c r="BI353" s="39"/>
      <c r="BJ353" s="43"/>
      <c r="BK353" s="10"/>
      <c r="BL353" s="11"/>
      <c r="BM353" s="68">
        <f t="shared" si="6627"/>
        <v>536</v>
      </c>
      <c r="BN353" s="68">
        <f t="shared" si="6628"/>
        <v>42</v>
      </c>
      <c r="BO353" s="11"/>
      <c r="BP353" s="12">
        <f t="shared" si="6557"/>
        <v>0</v>
      </c>
      <c r="BQ353" s="11"/>
      <c r="BR353" s="12" t="e">
        <f t="shared" si="6558"/>
        <v>#DIV/0!</v>
      </c>
      <c r="BS353" s="13"/>
      <c r="BT353" s="11"/>
      <c r="BU353" s="39"/>
      <c r="BV353" s="43"/>
      <c r="BW353" s="10"/>
      <c r="BX353" s="11"/>
      <c r="BY353" s="68">
        <f t="shared" si="6629"/>
        <v>543</v>
      </c>
      <c r="BZ353" s="68">
        <f t="shared" si="6630"/>
        <v>43</v>
      </c>
      <c r="CA353" s="11"/>
      <c r="CB353" s="12">
        <f t="shared" si="6559"/>
        <v>0</v>
      </c>
      <c r="CC353" s="11"/>
      <c r="CD353" s="12" t="e">
        <f t="shared" si="6560"/>
        <v>#DIV/0!</v>
      </c>
      <c r="CE353" s="13"/>
      <c r="CF353" s="11"/>
      <c r="CG353" s="39"/>
      <c r="CH353" s="43"/>
      <c r="CI353" s="10"/>
      <c r="CJ353" s="11"/>
      <c r="CK353" s="68">
        <f t="shared" si="6631"/>
        <v>565</v>
      </c>
      <c r="CL353" s="68">
        <f t="shared" si="6632"/>
        <v>44</v>
      </c>
      <c r="CM353" s="11"/>
      <c r="CN353" s="12">
        <f t="shared" si="6561"/>
        <v>0</v>
      </c>
      <c r="CO353" s="11"/>
      <c r="CP353" s="12" t="e">
        <f t="shared" si="6562"/>
        <v>#DIV/0!</v>
      </c>
      <c r="CQ353" s="13"/>
      <c r="CR353" s="11"/>
      <c r="CS353" s="39"/>
      <c r="CT353" s="43"/>
      <c r="CU353" s="10"/>
      <c r="CV353" s="11"/>
      <c r="CW353" s="68">
        <f t="shared" si="6633"/>
        <v>575</v>
      </c>
      <c r="CX353" s="68">
        <f t="shared" si="6634"/>
        <v>44</v>
      </c>
      <c r="CY353" s="11"/>
      <c r="CZ353" s="12">
        <f t="shared" si="6563"/>
        <v>0</v>
      </c>
      <c r="DA353" s="11"/>
      <c r="DB353" s="12" t="e">
        <f t="shared" si="6564"/>
        <v>#DIV/0!</v>
      </c>
      <c r="DC353" s="13"/>
      <c r="DD353" s="11"/>
      <c r="DE353" s="39"/>
      <c r="DF353" s="43"/>
      <c r="DG353" s="10"/>
      <c r="DH353" s="11"/>
      <c r="DI353" s="68">
        <f t="shared" si="6635"/>
        <v>590</v>
      </c>
      <c r="DJ353" s="68">
        <f t="shared" si="6636"/>
        <v>45</v>
      </c>
      <c r="DK353" s="11"/>
      <c r="DL353" s="12">
        <f t="shared" si="6565"/>
        <v>0</v>
      </c>
      <c r="DM353" s="11"/>
      <c r="DN353" s="12" t="e">
        <f t="shared" si="6566"/>
        <v>#DIV/0!</v>
      </c>
      <c r="DO353" s="13"/>
      <c r="DP353" s="11"/>
      <c r="DQ353" s="39"/>
      <c r="DR353" s="43"/>
      <c r="DS353" s="10"/>
      <c r="DT353" s="11"/>
      <c r="DU353" s="68">
        <f t="shared" si="6637"/>
        <v>101</v>
      </c>
      <c r="DV353" s="68">
        <f t="shared" si="6638"/>
        <v>9</v>
      </c>
      <c r="DW353" s="11"/>
      <c r="DX353" s="12">
        <f t="shared" si="6567"/>
        <v>0</v>
      </c>
      <c r="DY353" s="11"/>
      <c r="DZ353" s="12" t="e">
        <f t="shared" si="6568"/>
        <v>#DIV/0!</v>
      </c>
      <c r="EA353" s="13"/>
      <c r="EB353" s="11"/>
      <c r="EC353" s="39"/>
      <c r="ED353" s="43"/>
      <c r="EE353" s="10"/>
      <c r="EF353" s="11"/>
      <c r="EG353" s="68">
        <f t="shared" si="6639"/>
        <v>581</v>
      </c>
      <c r="EH353" s="68">
        <f t="shared" si="6640"/>
        <v>43</v>
      </c>
      <c r="EI353" s="11"/>
      <c r="EJ353" s="12">
        <f t="shared" si="6569"/>
        <v>0</v>
      </c>
      <c r="EK353" s="11"/>
      <c r="EL353" s="12" t="e">
        <f t="shared" si="6570"/>
        <v>#DIV/0!</v>
      </c>
      <c r="EM353" s="13"/>
      <c r="EN353" s="11"/>
      <c r="EO353" s="39"/>
      <c r="EP353" s="43"/>
      <c r="EQ353" s="10"/>
      <c r="ER353" s="11"/>
      <c r="ES353" s="68">
        <f t="shared" si="6641"/>
        <v>577</v>
      </c>
      <c r="ET353" s="68">
        <f t="shared" si="6642"/>
        <v>45</v>
      </c>
      <c r="EU353" s="11"/>
      <c r="EV353" s="12">
        <f t="shared" si="6571"/>
        <v>0</v>
      </c>
      <c r="EW353" s="11"/>
      <c r="EX353" s="12" t="e">
        <f t="shared" si="6572"/>
        <v>#DIV/0!</v>
      </c>
      <c r="EY353" s="13"/>
      <c r="EZ353" s="11"/>
      <c r="FA353" s="39"/>
      <c r="FB353" s="43"/>
      <c r="FC353" s="10"/>
      <c r="FD353" s="11"/>
      <c r="FE353" s="68">
        <f t="shared" si="6643"/>
        <v>586</v>
      </c>
      <c r="FF353" s="68">
        <f t="shared" si="6644"/>
        <v>43</v>
      </c>
      <c r="FG353" s="11"/>
      <c r="FH353" s="12">
        <f t="shared" si="6573"/>
        <v>0</v>
      </c>
      <c r="FI353" s="11"/>
      <c r="FJ353" s="12" t="e">
        <f t="shared" si="6574"/>
        <v>#DIV/0!</v>
      </c>
      <c r="FK353" s="13"/>
      <c r="FL353" s="11"/>
      <c r="FM353" s="39"/>
      <c r="FN353" s="43"/>
      <c r="FO353" s="10"/>
      <c r="FP353" s="11"/>
      <c r="FQ353" s="68">
        <f t="shared" si="6645"/>
        <v>583</v>
      </c>
      <c r="FR353" s="68">
        <f t="shared" si="6646"/>
        <v>44</v>
      </c>
      <c r="FS353" s="11"/>
      <c r="FT353" s="12">
        <f t="shared" si="6575"/>
        <v>0</v>
      </c>
      <c r="FU353" s="11"/>
      <c r="FV353" s="12" t="e">
        <f t="shared" si="6576"/>
        <v>#DIV/0!</v>
      </c>
      <c r="FW353" s="13"/>
      <c r="FX353" s="11"/>
      <c r="FY353" s="39"/>
      <c r="FZ353" s="43"/>
      <c r="GA353" s="10"/>
      <c r="GB353" s="11"/>
      <c r="GC353" s="68">
        <f t="shared" si="6647"/>
        <v>573</v>
      </c>
      <c r="GD353" s="68">
        <f t="shared" si="6648"/>
        <v>44</v>
      </c>
      <c r="GE353" s="11"/>
      <c r="GF353" s="12">
        <f t="shared" si="6577"/>
        <v>0</v>
      </c>
      <c r="GG353" s="11"/>
      <c r="GH353" s="12" t="e">
        <f t="shared" si="6578"/>
        <v>#DIV/0!</v>
      </c>
      <c r="GI353" s="13"/>
      <c r="GJ353" s="11"/>
      <c r="GK353" s="39"/>
      <c r="GL353" s="43"/>
      <c r="GM353" s="10"/>
      <c r="GN353" s="11"/>
      <c r="GO353" s="68">
        <f t="shared" si="6649"/>
        <v>573</v>
      </c>
      <c r="GP353" s="68">
        <f t="shared" si="6650"/>
        <v>44</v>
      </c>
      <c r="GQ353" s="11"/>
      <c r="GR353" s="12">
        <f t="shared" si="6579"/>
        <v>0</v>
      </c>
      <c r="GS353" s="11"/>
      <c r="GT353" s="12" t="e">
        <f t="shared" si="6580"/>
        <v>#DIV/0!</v>
      </c>
      <c r="GU353" s="13"/>
      <c r="GV353" s="11"/>
      <c r="GW353" s="39"/>
      <c r="GX353" s="43"/>
      <c r="GY353" s="10"/>
      <c r="GZ353" s="11"/>
      <c r="HA353" s="68">
        <f t="shared" si="6651"/>
        <v>117</v>
      </c>
      <c r="HB353" s="68">
        <f t="shared" si="6652"/>
        <v>9</v>
      </c>
      <c r="HC353" s="11"/>
      <c r="HD353" s="12">
        <f t="shared" si="6581"/>
        <v>0</v>
      </c>
      <c r="HE353" s="11"/>
      <c r="HF353" s="12" t="e">
        <f t="shared" si="6582"/>
        <v>#DIV/0!</v>
      </c>
      <c r="HG353" s="13"/>
      <c r="HH353" s="11"/>
      <c r="HI353" s="39"/>
      <c r="HJ353" s="43"/>
      <c r="HK353" s="10"/>
      <c r="HL353" s="11"/>
      <c r="HM353" s="68">
        <f t="shared" si="6653"/>
        <v>579</v>
      </c>
      <c r="HN353" s="68">
        <f t="shared" si="6654"/>
        <v>44</v>
      </c>
      <c r="HO353" s="11"/>
      <c r="HP353" s="12">
        <f t="shared" si="6583"/>
        <v>0</v>
      </c>
      <c r="HQ353" s="11"/>
      <c r="HR353" s="12" t="e">
        <f t="shared" si="6584"/>
        <v>#DIV/0!</v>
      </c>
      <c r="HS353" s="13"/>
      <c r="HT353" s="11"/>
      <c r="HU353" s="39"/>
      <c r="HV353" s="43"/>
      <c r="HW353" s="10"/>
      <c r="HX353" s="11"/>
      <c r="HY353" s="68">
        <f t="shared" si="6655"/>
        <v>575</v>
      </c>
      <c r="HZ353" s="68">
        <f t="shared" si="6656"/>
        <v>45</v>
      </c>
      <c r="IA353" s="11"/>
      <c r="IB353" s="12">
        <f t="shared" si="6585"/>
        <v>0</v>
      </c>
      <c r="IC353" s="11"/>
      <c r="ID353" s="12" t="e">
        <f t="shared" si="6586"/>
        <v>#DIV/0!</v>
      </c>
      <c r="IE353" s="13"/>
      <c r="IF353" s="11"/>
      <c r="IG353" s="39"/>
      <c r="IH353" s="43"/>
      <c r="II353" s="10"/>
      <c r="IJ353" s="11"/>
      <c r="IK353" s="68">
        <f t="shared" si="6657"/>
        <v>582</v>
      </c>
      <c r="IL353" s="68">
        <f t="shared" si="6658"/>
        <v>42</v>
      </c>
      <c r="IM353" s="11"/>
      <c r="IN353" s="12">
        <f t="shared" si="6587"/>
        <v>0</v>
      </c>
      <c r="IO353" s="11"/>
      <c r="IP353" s="12" t="e">
        <f t="shared" si="6588"/>
        <v>#DIV/0!</v>
      </c>
      <c r="IQ353" s="13"/>
      <c r="IR353" s="11"/>
      <c r="IS353" s="39"/>
      <c r="IT353" s="43"/>
      <c r="IU353" s="10"/>
      <c r="IV353" s="11"/>
      <c r="IW353" s="68">
        <f t="shared" si="6659"/>
        <v>0</v>
      </c>
      <c r="IX353" s="11">
        <f t="shared" si="6660"/>
        <v>0</v>
      </c>
      <c r="IY353" s="11"/>
      <c r="IZ353" s="12" t="e">
        <f t="shared" si="6589"/>
        <v>#DIV/0!</v>
      </c>
      <c r="JA353" s="11"/>
      <c r="JB353" s="12" t="e">
        <f t="shared" si="6590"/>
        <v>#DIV/0!</v>
      </c>
      <c r="JC353" s="13"/>
      <c r="JD353" s="11"/>
      <c r="JE353" s="39"/>
      <c r="JF353" s="43"/>
      <c r="JG353" s="10">
        <f t="shared" si="6591"/>
        <v>0</v>
      </c>
      <c r="JH353" s="14">
        <f t="shared" si="6591"/>
        <v>0</v>
      </c>
      <c r="JI353" s="404">
        <f t="shared" si="6592"/>
        <v>10482</v>
      </c>
      <c r="JJ353" s="11">
        <f t="shared" si="6593"/>
        <v>805</v>
      </c>
      <c r="JK353" s="11">
        <f t="shared" si="6594"/>
        <v>0</v>
      </c>
      <c r="JL353" s="89">
        <f t="shared" si="6595"/>
        <v>0</v>
      </c>
      <c r="JM353" s="15">
        <f t="shared" si="5751"/>
        <v>0</v>
      </c>
      <c r="JN353" s="12" t="e">
        <f t="shared" si="6596"/>
        <v>#DIV/0!</v>
      </c>
      <c r="JO353" s="16"/>
      <c r="JP353" s="17"/>
      <c r="JQ353" s="16" t="e">
        <f t="shared" si="6264"/>
        <v>#DIV/0!</v>
      </c>
      <c r="JR353" s="16"/>
      <c r="JS353" s="393" t="e">
        <f t="shared" si="6100"/>
        <v>#DIV/0!</v>
      </c>
      <c r="JT353" s="23"/>
      <c r="JU353" s="525"/>
      <c r="JV353" s="530">
        <f t="shared" si="6598"/>
        <v>0</v>
      </c>
      <c r="JW353" s="527">
        <f t="shared" si="6599"/>
        <v>0</v>
      </c>
      <c r="JX353" s="532">
        <f t="shared" si="6600"/>
        <v>0</v>
      </c>
      <c r="JY353" s="717"/>
      <c r="JZ353" s="720"/>
      <c r="KA353" s="723"/>
      <c r="KB353" s="654">
        <f t="shared" ref="KB353" si="6687">KB344+KB349</f>
        <v>391</v>
      </c>
      <c r="KC353" s="661">
        <f t="shared" ref="KC353" si="6688">KB353/$KB$10</f>
        <v>0.10524899057873485</v>
      </c>
      <c r="KD353" s="655">
        <f t="shared" ref="KD353" si="6689">KD344+KD349</f>
        <v>303</v>
      </c>
      <c r="KE353" s="661">
        <f t="shared" ref="KE353" si="6690">KD353/$KD$10</f>
        <v>7.8133058277462614E-2</v>
      </c>
      <c r="KF353" s="655">
        <f t="shared" ref="KF353" si="6691">KF344+KF349</f>
        <v>356</v>
      </c>
      <c r="KG353" s="639">
        <f t="shared" ref="KG353" si="6692">KF353/$KF$10</f>
        <v>9.0401218892839003E-2</v>
      </c>
      <c r="KH353" s="641" t="s">
        <v>181</v>
      </c>
      <c r="KI353" s="320">
        <f t="shared" si="6607"/>
        <v>0</v>
      </c>
      <c r="KJ353" s="577">
        <f t="shared" ref="KJ353" si="6693">KI353/KB351</f>
        <v>0</v>
      </c>
      <c r="KK353" s="320">
        <f t="shared" si="6609"/>
        <v>0</v>
      </c>
      <c r="KL353" s="565">
        <f t="shared" ref="KL353" si="6694">KK353/KD351</f>
        <v>0</v>
      </c>
      <c r="KM353" s="580">
        <f t="shared" ref="KM353" si="6695">KB351+KD351</f>
        <v>6900</v>
      </c>
      <c r="KN353" s="84">
        <f t="shared" si="6612"/>
        <v>0</v>
      </c>
      <c r="KO353" s="570">
        <f t="shared" si="6613"/>
        <v>0</v>
      </c>
      <c r="KP353" s="320">
        <f t="shared" si="6614"/>
        <v>0</v>
      </c>
      <c r="KQ353" s="565">
        <f t="shared" ref="KQ353" si="6696">KP353/KF351</f>
        <v>0</v>
      </c>
    </row>
    <row r="354" spans="1:303" ht="19.5" thickBot="1" x14ac:dyDescent="0.3">
      <c r="A354" s="729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1"/>
        <v>0</v>
      </c>
      <c r="JH354" s="389">
        <f t="shared" si="6591"/>
        <v>0</v>
      </c>
      <c r="JI354" s="409">
        <f t="shared" ref="JI354:JJ354" si="6697">SUM(JI346:JI353)</f>
        <v>73374</v>
      </c>
      <c r="JJ354" s="27">
        <f t="shared" si="6697"/>
        <v>5635</v>
      </c>
      <c r="JK354" s="27">
        <f t="shared" si="6594"/>
        <v>0</v>
      </c>
      <c r="JL354" s="90">
        <f t="shared" si="6595"/>
        <v>0</v>
      </c>
      <c r="JM354" s="15">
        <f t="shared" si="5751"/>
        <v>0</v>
      </c>
      <c r="JN354" s="52" t="e">
        <f t="shared" si="6596"/>
        <v>#DIV/0!</v>
      </c>
      <c r="JO354" s="53">
        <f t="shared" ref="JO354" si="6698">SUM(JO347:JO353)/7</f>
        <v>0</v>
      </c>
      <c r="JP354" s="54">
        <f t="shared" ref="JP354" si="6699">SUM(JP347:JP353)</f>
        <v>0</v>
      </c>
      <c r="JQ354" s="504" t="e">
        <f t="shared" si="6264"/>
        <v>#DIV/0!</v>
      </c>
      <c r="JR354" s="54">
        <f t="shared" ref="JR354" si="6700">SUM(JR347:JR353)</f>
        <v>0</v>
      </c>
      <c r="JS354" s="394" t="e">
        <f t="shared" si="6100"/>
        <v>#DIV/0!</v>
      </c>
      <c r="JT354" s="63" t="e">
        <f t="shared" ref="JT354:JU354" si="6701">JT352/JT351*100-100</f>
        <v>#DIV/0!</v>
      </c>
      <c r="JU354" s="334" t="e">
        <f t="shared" si="6701"/>
        <v>#DIV/0!</v>
      </c>
      <c r="JV354" s="536">
        <f t="shared" ref="JV354" si="6702">SUM(G354,I354,S354,U354,AE354,AG354,AQ354,AS354,BC354,BE354,BO354,BQ354,CA354,CC354)/7/SUM(E353,Q353,AC353,AO353,BA353,BM353,BY353)</f>
        <v>0</v>
      </c>
      <c r="JW354" s="537">
        <f t="shared" ref="JW354" si="6703">SUM(CM354,CO354,CY354,DA354,DK354,DM354,DW354,DY354,EI354,EK354,EU354,EW354,FG354,FI354)/7/SUM(CK353,CW353,DI353,DU353,EG353,ES353,FE353)</f>
        <v>0</v>
      </c>
      <c r="JX354" s="538">
        <f t="shared" ref="JX354" si="6704">SUM(FS354,FU354,GE354,GG354,GQ354,GS354,HC354,HE354,HO354,HQ354,IA354,IC354,IM354,IO354,)/7/SUM(FQ353,GC353,GO353,HA353,HM353,HY353,IK353)</f>
        <v>0</v>
      </c>
      <c r="JY354" s="718"/>
      <c r="JZ354" s="721"/>
      <c r="KA354" s="724"/>
      <c r="KB354" s="660"/>
      <c r="KC354" s="662"/>
      <c r="KD354" s="663"/>
      <c r="KE354" s="662"/>
      <c r="KF354" s="663"/>
      <c r="KG354" s="640"/>
      <c r="KH354" s="642"/>
      <c r="KI354" s="559">
        <f t="shared" ref="KI354" si="6705">SUM(KI347:KI353)</f>
        <v>0</v>
      </c>
      <c r="KJ354" s="578">
        <f t="shared" ref="KJ354" si="6706">KI354/KB351</f>
        <v>0</v>
      </c>
      <c r="KK354" s="559">
        <f t="shared" ref="KK354" si="6707">SUM(KK347:KK353)</f>
        <v>0</v>
      </c>
      <c r="KL354" s="572">
        <f t="shared" ref="KL354" si="6708">KK354/KD351</f>
        <v>0</v>
      </c>
      <c r="KM354" s="584">
        <f t="shared" ref="KM354" si="6709">KB351+KD351</f>
        <v>6900</v>
      </c>
      <c r="KN354" s="567">
        <f t="shared" si="6612"/>
        <v>0</v>
      </c>
      <c r="KO354" s="585">
        <f t="shared" si="6613"/>
        <v>0</v>
      </c>
      <c r="KP354" s="559">
        <f t="shared" ref="KP354" si="6710">SUM(KP347:KP353)</f>
        <v>0</v>
      </c>
      <c r="KQ354" s="572">
        <f t="shared" ref="KQ354" si="6711">KP354/KF351</f>
        <v>0</v>
      </c>
    </row>
    <row r="355" spans="1:303" ht="21.7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2">JG354/JI347</f>
        <v>0</v>
      </c>
      <c r="JH355" s="413">
        <f t="shared" ref="JH355" si="6713">JH354/JJ344</f>
        <v>0</v>
      </c>
      <c r="JI355" s="3"/>
      <c r="JJ355" s="4"/>
      <c r="JK355" s="4"/>
      <c r="JL355" s="405"/>
      <c r="JM355" s="4"/>
      <c r="JN355" s="4"/>
      <c r="JO355" s="4"/>
      <c r="JP355" s="406"/>
      <c r="JQ355" s="4"/>
      <c r="JR355" s="4"/>
      <c r="JS355" s="407"/>
      <c r="JT355" s="4"/>
      <c r="JU355" s="526"/>
      <c r="JV355" s="704"/>
      <c r="JW355" s="705"/>
      <c r="JX355" s="706"/>
      <c r="JY355" s="627"/>
      <c r="JZ355" s="628"/>
      <c r="KA355" s="629"/>
      <c r="KB355" s="643"/>
      <c r="KC355" s="644"/>
      <c r="KD355" s="644"/>
      <c r="KE355" s="644"/>
      <c r="KF355" s="644"/>
      <c r="KG355" s="644"/>
      <c r="KH355" s="645"/>
      <c r="KI355" s="557"/>
      <c r="KJ355" s="561"/>
      <c r="KK355" s="557"/>
      <c r="KL355" s="558"/>
      <c r="KM355" s="609"/>
      <c r="KN355" s="733"/>
      <c r="KO355" s="610"/>
      <c r="KP355" s="557"/>
      <c r="KQ355" s="558"/>
    </row>
    <row r="356" spans="1:303" x14ac:dyDescent="0.25">
      <c r="A356" s="728">
        <v>64</v>
      </c>
      <c r="B356" s="40">
        <f>B353+1</f>
        <v>45819</v>
      </c>
      <c r="C356" s="33"/>
      <c r="D356" s="34"/>
      <c r="E356" s="34">
        <f>E353-C356</f>
        <v>543</v>
      </c>
      <c r="F356" s="34">
        <f>F353-D356</f>
        <v>43</v>
      </c>
      <c r="G356" s="34"/>
      <c r="H356" s="35">
        <f t="shared" ref="H356:H362" si="6714">((G356+I356)/E356)</f>
        <v>0</v>
      </c>
      <c r="I356" s="34"/>
      <c r="J356" s="35" t="e">
        <f t="shared" ref="J356:J362" si="6715"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536</v>
      </c>
      <c r="R356" s="34">
        <f>R353-P356</f>
        <v>40</v>
      </c>
      <c r="S356" s="34"/>
      <c r="T356" s="35">
        <f t="shared" ref="T356:T362" si="6716">((S356+U356)/Q356)</f>
        <v>0</v>
      </c>
      <c r="U356" s="34"/>
      <c r="V356" s="35" t="e">
        <f t="shared" ref="V356:V362" si="671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535</v>
      </c>
      <c r="AD356" s="34">
        <f>AD353-AB356</f>
        <v>42</v>
      </c>
      <c r="AE356" s="34"/>
      <c r="AF356" s="35">
        <f t="shared" ref="AF356:AF362" si="6718">((AE356+AG356)/AC356)</f>
        <v>0</v>
      </c>
      <c r="AG356" s="34"/>
      <c r="AH356" s="35" t="e">
        <f t="shared" ref="AH356:AH362" si="671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80</v>
      </c>
      <c r="AP356" s="34">
        <f>AP353-AN356</f>
        <v>8</v>
      </c>
      <c r="AQ356" s="34"/>
      <c r="AR356" s="35">
        <f t="shared" ref="AR356:AR362" si="6720">((AQ356+AS356)/AO356)</f>
        <v>0</v>
      </c>
      <c r="AS356" s="34"/>
      <c r="AT356" s="35" t="e">
        <f t="shared" ref="AT356:AT362" si="672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552</v>
      </c>
      <c r="BB356" s="34">
        <f>BB353-AZ356</f>
        <v>42</v>
      </c>
      <c r="BC356" s="34"/>
      <c r="BD356" s="35">
        <f t="shared" ref="BD356:BD362" si="6722">((BC356+BE356)/BA356)</f>
        <v>0</v>
      </c>
      <c r="BE356" s="34"/>
      <c r="BF356" s="35" t="e">
        <f t="shared" ref="BF356:BF362" si="672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536</v>
      </c>
      <c r="BN356" s="34">
        <f>BN353-BL356</f>
        <v>42</v>
      </c>
      <c r="BO356" s="34"/>
      <c r="BP356" s="35">
        <f t="shared" ref="BP356:BP362" si="6724">((BO356+BQ356)/BM356)</f>
        <v>0</v>
      </c>
      <c r="BQ356" s="34"/>
      <c r="BR356" s="35" t="e">
        <f t="shared" ref="BR356:BR362" si="672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543</v>
      </c>
      <c r="BZ356" s="34">
        <f>BZ353-BX356</f>
        <v>43</v>
      </c>
      <c r="CA356" s="34"/>
      <c r="CB356" s="35">
        <f t="shared" ref="CB356:CB362" si="6726">((CA356+CC356)/BY356)</f>
        <v>0</v>
      </c>
      <c r="CC356" s="34"/>
      <c r="CD356" s="35" t="e">
        <f t="shared" ref="CD356:CD362" si="672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565</v>
      </c>
      <c r="CL356" s="34">
        <f>CL353-CJ356</f>
        <v>44</v>
      </c>
      <c r="CM356" s="34"/>
      <c r="CN356" s="35">
        <f t="shared" ref="CN356:CN362" si="6728">((CM356+CO356)/CK356)</f>
        <v>0</v>
      </c>
      <c r="CO356" s="34"/>
      <c r="CP356" s="35" t="e">
        <f t="shared" ref="CP356:CP362" si="672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575</v>
      </c>
      <c r="CX356" s="34">
        <f>CX353-CV356</f>
        <v>44</v>
      </c>
      <c r="CY356" s="34"/>
      <c r="CZ356" s="35">
        <f t="shared" ref="CZ356:CZ362" si="6730">((CY356+DA356)/CW356)</f>
        <v>0</v>
      </c>
      <c r="DA356" s="34"/>
      <c r="DB356" s="35" t="e">
        <f t="shared" ref="DB356:DB362" si="673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590</v>
      </c>
      <c r="DJ356" s="34">
        <f>DJ353-DH356</f>
        <v>45</v>
      </c>
      <c r="DK356" s="34"/>
      <c r="DL356" s="35">
        <f t="shared" ref="DL356:DL362" si="6732">((DK356+DM356)/DI356)</f>
        <v>0</v>
      </c>
      <c r="DM356" s="34"/>
      <c r="DN356" s="35" t="e">
        <f t="shared" ref="DN356:DN362" si="673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101</v>
      </c>
      <c r="DV356" s="34">
        <f>DV353-DT356</f>
        <v>9</v>
      </c>
      <c r="DW356" s="34"/>
      <c r="DX356" s="35">
        <f t="shared" ref="DX356:DX362" si="6734">((DW356+DY356)/DU356)</f>
        <v>0</v>
      </c>
      <c r="DY356" s="34"/>
      <c r="DZ356" s="35" t="e">
        <f t="shared" ref="DZ356:DZ362" si="673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581</v>
      </c>
      <c r="EH356" s="34">
        <f>EH353-EF356</f>
        <v>43</v>
      </c>
      <c r="EI356" s="34"/>
      <c r="EJ356" s="35">
        <f t="shared" ref="EJ356:EJ362" si="6736">((EI356+EK356)/EG356)</f>
        <v>0</v>
      </c>
      <c r="EK356" s="34"/>
      <c r="EL356" s="35" t="e">
        <f t="shared" ref="EL356:EL362" si="673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577</v>
      </c>
      <c r="ET356" s="34">
        <f>ET353-ER356</f>
        <v>45</v>
      </c>
      <c r="EU356" s="34"/>
      <c r="EV356" s="35">
        <f t="shared" ref="EV356:EV362" si="6738">((EU356+EW356)/ES356)</f>
        <v>0</v>
      </c>
      <c r="EW356" s="34"/>
      <c r="EX356" s="35" t="e">
        <f t="shared" ref="EX356:EX362" si="673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586</v>
      </c>
      <c r="FF356" s="34">
        <f>FF353-FD356</f>
        <v>43</v>
      </c>
      <c r="FG356" s="34"/>
      <c r="FH356" s="35">
        <f t="shared" ref="FH356:FH362" si="6740">((FG356+FI356)/FE356)</f>
        <v>0</v>
      </c>
      <c r="FI356" s="34"/>
      <c r="FJ356" s="35" t="e">
        <f t="shared" ref="FJ356:FJ362" si="674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583</v>
      </c>
      <c r="FR356" s="34">
        <f>FR353-FP356</f>
        <v>44</v>
      </c>
      <c r="FS356" s="34"/>
      <c r="FT356" s="35">
        <f t="shared" ref="FT356:FT362" si="6742">((FS356+FU356)/FQ356)</f>
        <v>0</v>
      </c>
      <c r="FU356" s="34"/>
      <c r="FV356" s="35" t="e">
        <f t="shared" ref="FV356:FV362" si="674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573</v>
      </c>
      <c r="GD356" s="34">
        <f>GD353-GB356</f>
        <v>44</v>
      </c>
      <c r="GE356" s="34"/>
      <c r="GF356" s="35">
        <f t="shared" ref="GF356:GF362" si="6744">((GE356+GG356)/GC356)</f>
        <v>0</v>
      </c>
      <c r="GG356" s="34"/>
      <c r="GH356" s="35" t="e">
        <f t="shared" ref="GH356:GH362" si="674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573</v>
      </c>
      <c r="GP356" s="34">
        <f>GP353-GN356</f>
        <v>44</v>
      </c>
      <c r="GQ356" s="34"/>
      <c r="GR356" s="35">
        <f t="shared" ref="GR356:GR362" si="6746">((GQ356+GS356)/GO356)</f>
        <v>0</v>
      </c>
      <c r="GS356" s="34"/>
      <c r="GT356" s="35" t="e">
        <f t="shared" ref="GT356:GT362" si="674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117</v>
      </c>
      <c r="HB356" s="34">
        <f>HB353-GZ356</f>
        <v>9</v>
      </c>
      <c r="HC356" s="34"/>
      <c r="HD356" s="35">
        <f t="shared" ref="HD356:HD362" si="6748">((HC356+HE356)/HA356)</f>
        <v>0</v>
      </c>
      <c r="HE356" s="34"/>
      <c r="HF356" s="35" t="e">
        <f t="shared" ref="HF356:HF362" si="6749">HE356/(HC356+HE356)</f>
        <v>#DIV/0!</v>
      </c>
      <c r="HG356" s="36"/>
      <c r="HH356" s="34"/>
      <c r="HI356" s="34"/>
      <c r="HJ356" s="37"/>
      <c r="HK356" s="33"/>
      <c r="HL356" s="34"/>
      <c r="HM356" s="34">
        <f>HM353-HK356</f>
        <v>579</v>
      </c>
      <c r="HN356" s="34">
        <f>HN353-HL356</f>
        <v>44</v>
      </c>
      <c r="HO356" s="34"/>
      <c r="HP356" s="35">
        <f t="shared" ref="HP356:HP362" si="6750">((HO356+HQ356)/HM356)</f>
        <v>0</v>
      </c>
      <c r="HQ356" s="34"/>
      <c r="HR356" s="35" t="e">
        <f t="shared" ref="HR356:HR362" si="6751">HQ356/(HO356+HQ356)</f>
        <v>#DIV/0!</v>
      </c>
      <c r="HS356" s="36"/>
      <c r="HT356" s="34"/>
      <c r="HU356" s="34"/>
      <c r="HV356" s="37"/>
      <c r="HW356" s="33"/>
      <c r="HX356" s="34"/>
      <c r="HY356" s="34">
        <f>HY353-HW356</f>
        <v>575</v>
      </c>
      <c r="HZ356" s="34">
        <f>HZ353-HX356</f>
        <v>45</v>
      </c>
      <c r="IA356" s="34"/>
      <c r="IB356" s="35">
        <f t="shared" ref="IB356:IB362" si="6752">((IA356+IC356)/HY356)</f>
        <v>0</v>
      </c>
      <c r="IC356" s="34"/>
      <c r="ID356" s="35" t="e">
        <f t="shared" ref="ID356:ID362" si="6753">IC356/(IA356+IC356)</f>
        <v>#DIV/0!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/>
      <c r="IN356" s="35">
        <f t="shared" ref="IN356:IN362" si="6754">((IM356+IO356)/IK356)</f>
        <v>0</v>
      </c>
      <c r="IO356" s="34"/>
      <c r="IP356" s="35" t="e">
        <f t="shared" ref="IP356:IP362" si="6755">IO356/(IM356+IO356)</f>
        <v>#DIV/0!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6">((IY356+JA356)/IW356)</f>
        <v>#DIV/0!</v>
      </c>
      <c r="JA356" s="34"/>
      <c r="JB356" s="35" t="e">
        <f t="shared" ref="JB356:JB362" si="6757">JA356/(IY356+JA356)</f>
        <v>#DIV/0!</v>
      </c>
      <c r="JC356" s="36"/>
      <c r="JD356" s="34"/>
      <c r="JE356" s="34"/>
      <c r="JF356" s="37"/>
      <c r="JG356" s="33">
        <f t="shared" ref="JG356:JH363" si="6758">+C356+FO356+O356+AA356+AM356+AY356+BK356+BW356+CI356+CU356+DG356+DS356+EE356+EQ356+FC356+GA356+GM356+GY356+HK356+HW356+II356</f>
        <v>0</v>
      </c>
      <c r="JH356" s="37">
        <f t="shared" si="6758"/>
        <v>0</v>
      </c>
      <c r="JI356" s="403">
        <f t="shared" ref="JI356:JI362" si="6759">+E356+Q356+AC356+AO356+BA356+BM356+BY356+CK356+CW356+DI356+DU356+EG356+ES356+FE356+GC356+GO356+HA356+HM356+HY356+FQ356+IK356+IW356</f>
        <v>10482</v>
      </c>
      <c r="JJ356" s="34">
        <f t="shared" ref="JJ356:JJ362" si="6760">+F356+R356+AD356+AP356+BB356+BN356+BZ356+CL356+CX356+DJ356+DV356+EH356+ET356+FF356+GD356+GP356+HB356+HN356+HZ356+FR356+IL356+IX356</f>
        <v>805</v>
      </c>
      <c r="JK356" s="34">
        <f t="shared" ref="JK356:JK363" si="6761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88">
        <f t="shared" ref="JL356:JL363" si="6762">+(JK356)/JI356</f>
        <v>0</v>
      </c>
      <c r="JM356" s="15">
        <f t="shared" si="5751"/>
        <v>0</v>
      </c>
      <c r="JN356" s="35" t="e">
        <f t="shared" ref="JN356:JN363" si="6763">+(JM356/(JK356))</f>
        <v>#DIV/0!</v>
      </c>
      <c r="JO356" s="49"/>
      <c r="JP356" s="50"/>
      <c r="JQ356" s="49" t="e">
        <f t="shared" si="6264"/>
        <v>#DIV/0!</v>
      </c>
      <c r="JR356" s="49"/>
      <c r="JS356" s="390" t="e">
        <f t="shared" ref="JS356" si="6764">JR356/JM356</f>
        <v>#DIV/0!</v>
      </c>
      <c r="JT356" s="48"/>
      <c r="JU356" s="300"/>
      <c r="JV356" s="528">
        <f t="shared" ref="JV356:JV362" si="6765">SUM(G356,I356,S356,U356,AE356,AG356,AQ356,AS356,BC356,BE356,BO356,BQ356,CA356,CC356)/SUM(E356,Q356,AC356,AO356,BA356,BM356,BY356)</f>
        <v>0</v>
      </c>
      <c r="JW356" s="529">
        <f t="shared" ref="JW356:JW362" si="6766">SUM(CM356,CO356,CY356,DA356,DK356,DM356,DW356,DY356,EI356,EK356,EU356,EW356,FG356,FI356)/SUM(CK356,CW356,DI356,DU356,EG356,ES356,FE356)</f>
        <v>0</v>
      </c>
      <c r="JX356" s="531">
        <f t="shared" ref="JX356:JX362" si="6767">SUM(FS356,FU356,GE356,GG356,GQ356,GS356,HC356,HE356,HO356,HQ356,IA356,IC356,IM356,IO356,)/SUM(FQ356,GC356,GO356,HA356,HM356,HY356,IK356)</f>
        <v>0</v>
      </c>
      <c r="JY356" s="716" t="e">
        <f t="shared" ref="JY356" si="6768">SUM(I363,U363,AG363,AS363,BE363,BQ363,CC363)/SUM(G363,I363,S363,U363,AE363,AG363,AQ363,AS363,BC363,BE363,BO363,BQ363,CA363,CC363)</f>
        <v>#DIV/0!</v>
      </c>
      <c r="JZ356" s="719" t="e">
        <f t="shared" ref="JZ356" si="6769">SUM(CO363,DA363,DM363,DY363,EK363,EW363,FI363)/SUM(CM363,CO363,CY363,DA363,DK363,DM363,DW363,DY363,EI363,EK363,EU363,EW363,FG363,FI363)</f>
        <v>#DIV/0!</v>
      </c>
      <c r="KA356" s="722" t="e">
        <f t="shared" ref="KA356" si="6770">SUM(,FU363,GG363,GS363,HE363,HQ363,IC363,IO363)/SUM(FU363,FS363,GG363,GE363,GS363,GQ363,HE363,HC363,HQ363,HO363,IC363,IA363,IO363,IM363)</f>
        <v>#DIV/0!</v>
      </c>
      <c r="KB356" s="646">
        <f t="shared" ref="KB356" si="6771">KB358/KB360</f>
        <v>0</v>
      </c>
      <c r="KC356" s="647"/>
      <c r="KD356" s="647">
        <f t="shared" ref="KD356" si="6772">KD358/KD360</f>
        <v>0</v>
      </c>
      <c r="KE356" s="647"/>
      <c r="KF356" s="647">
        <f t="shared" ref="KF356" si="6773">KF358/KF360</f>
        <v>0</v>
      </c>
      <c r="KG356" s="650"/>
      <c r="KH356" s="652" t="s">
        <v>73</v>
      </c>
      <c r="KI356" s="560">
        <f t="shared" ref="KI356:KI362" si="6774">C356+AA356+AM356+AY356+BK356+BW356</f>
        <v>0</v>
      </c>
      <c r="KJ356" s="573">
        <f t="shared" ref="KJ356" si="6775">KI356/KB360</f>
        <v>0</v>
      </c>
      <c r="KK356" s="560">
        <f t="shared" ref="KK356:KK362" si="6776">CI356+CU356+DG356+EE356+EQ356+FC356+DS356</f>
        <v>0</v>
      </c>
      <c r="KL356" s="569">
        <f t="shared" ref="KL356" si="6777">KK356/KD360</f>
        <v>0</v>
      </c>
      <c r="KM356" s="562">
        <f t="shared" ref="KM356" si="6778">KB360+KD360</f>
        <v>6900</v>
      </c>
      <c r="KN356" s="322">
        <f t="shared" ref="KN356:KN363" si="6779">KI356+KK356</f>
        <v>0</v>
      </c>
      <c r="KO356" s="564">
        <f t="shared" ref="KO356:KO363" si="6780">KN356/KM356</f>
        <v>0</v>
      </c>
      <c r="KP356" s="560">
        <f t="shared" ref="KP356:KP362" si="6781">FO356+GA356+GM356+GY356+HK356+HW356+II356</f>
        <v>0</v>
      </c>
      <c r="KQ356" s="569">
        <f t="shared" ref="KQ356" si="6782">KP356/KF360</f>
        <v>0</v>
      </c>
    </row>
    <row r="357" spans="1:303" ht="19.5" thickBot="1" x14ac:dyDescent="0.3">
      <c r="A357" s="729"/>
      <c r="B357" s="41">
        <f t="shared" ref="B357:B362" si="6783">+B356+1</f>
        <v>45820</v>
      </c>
      <c r="C357" s="10"/>
      <c r="D357" s="11"/>
      <c r="E357" s="68">
        <f t="shared" ref="E357:E362" si="6784">E356-C357</f>
        <v>543</v>
      </c>
      <c r="F357" s="68">
        <f t="shared" ref="F357:F362" si="6785">F356-D357</f>
        <v>43</v>
      </c>
      <c r="G357" s="11"/>
      <c r="H357" s="12">
        <f t="shared" si="6714"/>
        <v>0</v>
      </c>
      <c r="I357" s="11"/>
      <c r="J357" s="12" t="e">
        <f t="shared" si="6715"/>
        <v>#DIV/0!</v>
      </c>
      <c r="K357" s="13"/>
      <c r="L357" s="11"/>
      <c r="M357" s="11"/>
      <c r="N357" s="14"/>
      <c r="O357" s="10"/>
      <c r="P357" s="11"/>
      <c r="Q357" s="68">
        <f t="shared" ref="Q357:Q362" si="6786">Q356-O357</f>
        <v>536</v>
      </c>
      <c r="R357" s="68">
        <f t="shared" ref="R357:R362" si="6787">R356-P357</f>
        <v>40</v>
      </c>
      <c r="S357" s="11"/>
      <c r="T357" s="12">
        <f t="shared" si="6716"/>
        <v>0</v>
      </c>
      <c r="U357" s="11"/>
      <c r="V357" s="12" t="e">
        <f t="shared" si="6717"/>
        <v>#DIV/0!</v>
      </c>
      <c r="W357" s="13"/>
      <c r="X357" s="11"/>
      <c r="Y357" s="11"/>
      <c r="Z357" s="14"/>
      <c r="AA357" s="10"/>
      <c r="AB357" s="11"/>
      <c r="AC357" s="68">
        <f t="shared" ref="AC357:AC362" si="6788">AC356-AA357</f>
        <v>535</v>
      </c>
      <c r="AD357" s="68">
        <f t="shared" ref="AD357:AD362" si="6789">AD356-AB357</f>
        <v>42</v>
      </c>
      <c r="AE357" s="11"/>
      <c r="AF357" s="12">
        <f t="shared" si="6718"/>
        <v>0</v>
      </c>
      <c r="AG357" s="11"/>
      <c r="AH357" s="12" t="e">
        <f t="shared" si="6719"/>
        <v>#DIV/0!</v>
      </c>
      <c r="AI357" s="13"/>
      <c r="AJ357" s="11"/>
      <c r="AK357" s="11"/>
      <c r="AL357" s="14"/>
      <c r="AM357" s="10"/>
      <c r="AN357" s="11"/>
      <c r="AO357" s="68">
        <f t="shared" ref="AO357:AO362" si="6790">AO356-AM357</f>
        <v>80</v>
      </c>
      <c r="AP357" s="68">
        <f t="shared" ref="AP357:AP362" si="6791">AP356-AN357</f>
        <v>8</v>
      </c>
      <c r="AQ357" s="11"/>
      <c r="AR357" s="12">
        <f t="shared" si="6720"/>
        <v>0</v>
      </c>
      <c r="AS357" s="11"/>
      <c r="AT357" s="12" t="e">
        <f t="shared" si="6721"/>
        <v>#DIV/0!</v>
      </c>
      <c r="AU357" s="13"/>
      <c r="AV357" s="11"/>
      <c r="AW357" s="11"/>
      <c r="AX357" s="14"/>
      <c r="AY357" s="10"/>
      <c r="AZ357" s="11"/>
      <c r="BA357" s="68">
        <f t="shared" ref="BA357:BA362" si="6792">BA356-AY357</f>
        <v>552</v>
      </c>
      <c r="BB357" s="68">
        <f t="shared" ref="BB357:BB362" si="6793">BB356-AZ357</f>
        <v>42</v>
      </c>
      <c r="BC357" s="11"/>
      <c r="BD357" s="12">
        <f t="shared" si="6722"/>
        <v>0</v>
      </c>
      <c r="BE357" s="11"/>
      <c r="BF357" s="12" t="e">
        <f t="shared" si="6723"/>
        <v>#DIV/0!</v>
      </c>
      <c r="BG357" s="13"/>
      <c r="BH357" s="11"/>
      <c r="BI357" s="11"/>
      <c r="BJ357" s="14"/>
      <c r="BK357" s="10"/>
      <c r="BL357" s="11"/>
      <c r="BM357" s="68">
        <f t="shared" ref="BM357:BM362" si="6794">BM356-BK357</f>
        <v>536</v>
      </c>
      <c r="BN357" s="68">
        <f t="shared" ref="BN357:BN362" si="6795">BN356-BL357</f>
        <v>42</v>
      </c>
      <c r="BO357" s="11"/>
      <c r="BP357" s="12">
        <f t="shared" si="6724"/>
        <v>0</v>
      </c>
      <c r="BQ357" s="11"/>
      <c r="BR357" s="12" t="e">
        <f t="shared" si="6725"/>
        <v>#DIV/0!</v>
      </c>
      <c r="BS357" s="13"/>
      <c r="BT357" s="11"/>
      <c r="BU357" s="11"/>
      <c r="BV357" s="14"/>
      <c r="BW357" s="10"/>
      <c r="BX357" s="11"/>
      <c r="BY357" s="68">
        <f t="shared" ref="BY357:BY362" si="6796">BY356-BW357</f>
        <v>543</v>
      </c>
      <c r="BZ357" s="68">
        <f t="shared" ref="BZ357:BZ362" si="6797">BZ356-BX357</f>
        <v>43</v>
      </c>
      <c r="CA357" s="11"/>
      <c r="CB357" s="12">
        <f t="shared" si="6726"/>
        <v>0</v>
      </c>
      <c r="CC357" s="11"/>
      <c r="CD357" s="12" t="e">
        <f t="shared" si="6727"/>
        <v>#DIV/0!</v>
      </c>
      <c r="CE357" s="13"/>
      <c r="CF357" s="11"/>
      <c r="CG357" s="11"/>
      <c r="CH357" s="14"/>
      <c r="CI357" s="10"/>
      <c r="CJ357" s="11"/>
      <c r="CK357" s="68">
        <f t="shared" ref="CK357:CK362" si="6798">CK356-CI357</f>
        <v>565</v>
      </c>
      <c r="CL357" s="68">
        <f t="shared" ref="CL357:CL362" si="6799">CL356-CJ357</f>
        <v>44</v>
      </c>
      <c r="CM357" s="11"/>
      <c r="CN357" s="12">
        <f t="shared" si="6728"/>
        <v>0</v>
      </c>
      <c r="CO357" s="11"/>
      <c r="CP357" s="12" t="e">
        <f t="shared" si="6729"/>
        <v>#DIV/0!</v>
      </c>
      <c r="CQ357" s="13"/>
      <c r="CR357" s="11"/>
      <c r="CS357" s="11"/>
      <c r="CT357" s="14"/>
      <c r="CU357" s="10"/>
      <c r="CV357" s="11"/>
      <c r="CW357" s="68">
        <f t="shared" ref="CW357:CW362" si="6800">CW356-CU357</f>
        <v>575</v>
      </c>
      <c r="CX357" s="68">
        <f t="shared" ref="CX357:CX362" si="6801">CX356-CV357</f>
        <v>44</v>
      </c>
      <c r="CY357" s="11"/>
      <c r="CZ357" s="12">
        <f t="shared" si="6730"/>
        <v>0</v>
      </c>
      <c r="DA357" s="11"/>
      <c r="DB357" s="12" t="e">
        <f t="shared" si="6731"/>
        <v>#DIV/0!</v>
      </c>
      <c r="DC357" s="13"/>
      <c r="DD357" s="11"/>
      <c r="DE357" s="11"/>
      <c r="DF357" s="14"/>
      <c r="DG357" s="10"/>
      <c r="DH357" s="11"/>
      <c r="DI357" s="68">
        <f t="shared" ref="DI357:DI362" si="6802">DI356-DG357</f>
        <v>590</v>
      </c>
      <c r="DJ357" s="68">
        <f t="shared" ref="DJ357:DJ362" si="6803">DJ356-DH357</f>
        <v>45</v>
      </c>
      <c r="DK357" s="11"/>
      <c r="DL357" s="12">
        <f t="shared" si="6732"/>
        <v>0</v>
      </c>
      <c r="DM357" s="11"/>
      <c r="DN357" s="12" t="e">
        <f t="shared" si="6733"/>
        <v>#DIV/0!</v>
      </c>
      <c r="DO357" s="13"/>
      <c r="DP357" s="11"/>
      <c r="DQ357" s="11"/>
      <c r="DR357" s="14"/>
      <c r="DS357" s="10"/>
      <c r="DT357" s="11"/>
      <c r="DU357" s="68">
        <f t="shared" ref="DU357:DU362" si="6804">DU356-DS357</f>
        <v>101</v>
      </c>
      <c r="DV357" s="68">
        <f t="shared" ref="DV357:DV362" si="6805">DV356-DT357</f>
        <v>9</v>
      </c>
      <c r="DW357" s="11"/>
      <c r="DX357" s="12">
        <f t="shared" si="6734"/>
        <v>0</v>
      </c>
      <c r="DY357" s="11"/>
      <c r="DZ357" s="12" t="e">
        <f t="shared" si="6735"/>
        <v>#DIV/0!</v>
      </c>
      <c r="EA357" s="13"/>
      <c r="EB357" s="11"/>
      <c r="EC357" s="11"/>
      <c r="ED357" s="14"/>
      <c r="EE357" s="10"/>
      <c r="EF357" s="11"/>
      <c r="EG357" s="68">
        <f t="shared" ref="EG357:EG362" si="6806">EG356-EE357</f>
        <v>581</v>
      </c>
      <c r="EH357" s="68">
        <f t="shared" ref="EH357:EH362" si="6807">EH356-EF357</f>
        <v>43</v>
      </c>
      <c r="EI357" s="11"/>
      <c r="EJ357" s="12">
        <f t="shared" si="6736"/>
        <v>0</v>
      </c>
      <c r="EK357" s="11"/>
      <c r="EL357" s="12" t="e">
        <f t="shared" si="6737"/>
        <v>#DIV/0!</v>
      </c>
      <c r="EM357" s="13"/>
      <c r="EN357" s="11"/>
      <c r="EO357" s="11"/>
      <c r="EP357" s="14"/>
      <c r="EQ357" s="10"/>
      <c r="ER357" s="11"/>
      <c r="ES357" s="68">
        <f t="shared" ref="ES357:ES362" si="6808">ES356-EQ357</f>
        <v>577</v>
      </c>
      <c r="ET357" s="68">
        <f t="shared" ref="ET357:ET362" si="6809">ET356-ER357</f>
        <v>45</v>
      </c>
      <c r="EU357" s="11"/>
      <c r="EV357" s="12">
        <f t="shared" si="6738"/>
        <v>0</v>
      </c>
      <c r="EW357" s="11"/>
      <c r="EX357" s="12" t="e">
        <f t="shared" si="6739"/>
        <v>#DIV/0!</v>
      </c>
      <c r="EY357" s="13"/>
      <c r="EZ357" s="11"/>
      <c r="FA357" s="11"/>
      <c r="FB357" s="14"/>
      <c r="FC357" s="10"/>
      <c r="FD357" s="11"/>
      <c r="FE357" s="68">
        <f t="shared" ref="FE357:FE362" si="6810">FE356-FC357</f>
        <v>586</v>
      </c>
      <c r="FF357" s="68">
        <f t="shared" ref="FF357:FF362" si="6811">FF356-FD357</f>
        <v>43</v>
      </c>
      <c r="FG357" s="11"/>
      <c r="FH357" s="12">
        <f t="shared" si="6740"/>
        <v>0</v>
      </c>
      <c r="FI357" s="11"/>
      <c r="FJ357" s="12" t="e">
        <f t="shared" si="6741"/>
        <v>#DIV/0!</v>
      </c>
      <c r="FK357" s="13"/>
      <c r="FL357" s="11"/>
      <c r="FM357" s="11"/>
      <c r="FN357" s="14"/>
      <c r="FO357" s="10"/>
      <c r="FP357" s="11"/>
      <c r="FQ357" s="68">
        <f t="shared" ref="FQ357:FQ362" si="6812">FQ356-FO357</f>
        <v>583</v>
      </c>
      <c r="FR357" s="68">
        <f t="shared" ref="FR357:FR362" si="6813">FR356-FP357</f>
        <v>44</v>
      </c>
      <c r="FS357" s="11"/>
      <c r="FT357" s="12">
        <f t="shared" si="6742"/>
        <v>0</v>
      </c>
      <c r="FU357" s="11"/>
      <c r="FV357" s="12" t="e">
        <f t="shared" si="6743"/>
        <v>#DIV/0!</v>
      </c>
      <c r="FW357" s="13"/>
      <c r="FX357" s="11"/>
      <c r="FY357" s="11"/>
      <c r="FZ357" s="14"/>
      <c r="GA357" s="10"/>
      <c r="GB357" s="11"/>
      <c r="GC357" s="68">
        <f t="shared" ref="GC357:GC362" si="6814">GC356-GA357</f>
        <v>573</v>
      </c>
      <c r="GD357" s="68">
        <f t="shared" ref="GD357:GD362" si="6815">GD356-GB357</f>
        <v>44</v>
      </c>
      <c r="GE357" s="11"/>
      <c r="GF357" s="12">
        <f t="shared" si="6744"/>
        <v>0</v>
      </c>
      <c r="GG357" s="11"/>
      <c r="GH357" s="12" t="e">
        <f t="shared" si="6745"/>
        <v>#DIV/0!</v>
      </c>
      <c r="GI357" s="13"/>
      <c r="GJ357" s="11"/>
      <c r="GK357" s="11"/>
      <c r="GL357" s="14"/>
      <c r="GM357" s="10"/>
      <c r="GN357" s="11"/>
      <c r="GO357" s="68">
        <f t="shared" ref="GO357:GO362" si="6816">GO356-GM357</f>
        <v>573</v>
      </c>
      <c r="GP357" s="68">
        <f t="shared" ref="GP357:GP362" si="6817">GP356-GN357</f>
        <v>44</v>
      </c>
      <c r="GQ357" s="11"/>
      <c r="GR357" s="12">
        <f t="shared" si="6746"/>
        <v>0</v>
      </c>
      <c r="GS357" s="11"/>
      <c r="GT357" s="12" t="e">
        <f t="shared" si="6747"/>
        <v>#DIV/0!</v>
      </c>
      <c r="GU357" s="13"/>
      <c r="GV357" s="11"/>
      <c r="GW357" s="11"/>
      <c r="GX357" s="14"/>
      <c r="GY357" s="10"/>
      <c r="GZ357" s="11"/>
      <c r="HA357" s="68">
        <f t="shared" ref="HA357:HA362" si="6818">HA356-GY357</f>
        <v>117</v>
      </c>
      <c r="HB357" s="68">
        <f t="shared" ref="HB357:HB362" si="6819">HB356-GZ357</f>
        <v>9</v>
      </c>
      <c r="HC357" s="11"/>
      <c r="HD357" s="12">
        <f t="shared" si="6748"/>
        <v>0</v>
      </c>
      <c r="HE357" s="11"/>
      <c r="HF357" s="12" t="e">
        <f t="shared" si="6749"/>
        <v>#DIV/0!</v>
      </c>
      <c r="HG357" s="13"/>
      <c r="HH357" s="11"/>
      <c r="HI357" s="11"/>
      <c r="HJ357" s="14"/>
      <c r="HK357" s="10"/>
      <c r="HL357" s="11"/>
      <c r="HM357" s="68">
        <f t="shared" ref="HM357:HM362" si="6820">HM356-HK357</f>
        <v>579</v>
      </c>
      <c r="HN357" s="68">
        <f t="shared" ref="HN357:HN362" si="6821">HN356-HL357</f>
        <v>44</v>
      </c>
      <c r="HO357" s="11"/>
      <c r="HP357" s="12">
        <f t="shared" si="6750"/>
        <v>0</v>
      </c>
      <c r="HQ357" s="11"/>
      <c r="HR357" s="12" t="e">
        <f t="shared" si="6751"/>
        <v>#DIV/0!</v>
      </c>
      <c r="HS357" s="13"/>
      <c r="HT357" s="11"/>
      <c r="HU357" s="11"/>
      <c r="HV357" s="14"/>
      <c r="HW357" s="10"/>
      <c r="HX357" s="11"/>
      <c r="HY357" s="68">
        <f t="shared" ref="HY357:HY362" si="6822">HY356-HW357</f>
        <v>575</v>
      </c>
      <c r="HZ357" s="68">
        <f t="shared" ref="HZ357:HZ362" si="6823">HZ356-HX357</f>
        <v>45</v>
      </c>
      <c r="IA357" s="11"/>
      <c r="IB357" s="12">
        <f t="shared" si="6752"/>
        <v>0</v>
      </c>
      <c r="IC357" s="11"/>
      <c r="ID357" s="12" t="e">
        <f t="shared" si="6753"/>
        <v>#DIV/0!</v>
      </c>
      <c r="IE357" s="13"/>
      <c r="IF357" s="11"/>
      <c r="IG357" s="11"/>
      <c r="IH357" s="14"/>
      <c r="II357" s="10"/>
      <c r="IJ357" s="11"/>
      <c r="IK357" s="68">
        <f t="shared" ref="IK357:IK362" si="6824">IK356-II357</f>
        <v>582</v>
      </c>
      <c r="IL357" s="68">
        <f t="shared" ref="IL357:IL362" si="6825">IL356-IJ357</f>
        <v>42</v>
      </c>
      <c r="IM357" s="11"/>
      <c r="IN357" s="12">
        <f t="shared" si="6754"/>
        <v>0</v>
      </c>
      <c r="IO357" s="11"/>
      <c r="IP357" s="12" t="e">
        <f t="shared" si="6755"/>
        <v>#DIV/0!</v>
      </c>
      <c r="IQ357" s="13"/>
      <c r="IR357" s="11"/>
      <c r="IS357" s="11"/>
      <c r="IT357" s="14"/>
      <c r="IU357" s="10"/>
      <c r="IV357" s="11"/>
      <c r="IW357" s="68">
        <f t="shared" ref="IW357:IW362" si="6826">IW356-IU357</f>
        <v>0</v>
      </c>
      <c r="IX357" s="11">
        <f t="shared" ref="IX357:IX362" si="6827">IX356-IV357</f>
        <v>0</v>
      </c>
      <c r="IY357" s="11"/>
      <c r="IZ357" s="12" t="e">
        <f t="shared" si="6756"/>
        <v>#DIV/0!</v>
      </c>
      <c r="JA357" s="11"/>
      <c r="JB357" s="12" t="e">
        <f t="shared" si="6757"/>
        <v>#DIV/0!</v>
      </c>
      <c r="JC357" s="13"/>
      <c r="JD357" s="11"/>
      <c r="JE357" s="11"/>
      <c r="JF357" s="14"/>
      <c r="JG357" s="10">
        <f t="shared" si="6758"/>
        <v>0</v>
      </c>
      <c r="JH357" s="14">
        <f t="shared" si="6758"/>
        <v>0</v>
      </c>
      <c r="JI357" s="404">
        <f t="shared" si="6759"/>
        <v>10482</v>
      </c>
      <c r="JJ357" s="11">
        <f t="shared" si="6760"/>
        <v>805</v>
      </c>
      <c r="JK357" s="11">
        <f t="shared" si="6761"/>
        <v>0</v>
      </c>
      <c r="JL357" s="89">
        <f t="shared" si="6762"/>
        <v>0</v>
      </c>
      <c r="JM357" s="15">
        <f t="shared" si="5751"/>
        <v>0</v>
      </c>
      <c r="JN357" s="12" t="e">
        <f t="shared" si="6763"/>
        <v>#DIV/0!</v>
      </c>
      <c r="JO357" s="16"/>
      <c r="JP357" s="17"/>
      <c r="JQ357" s="16" t="e">
        <f t="shared" si="6264"/>
        <v>#DIV/0!</v>
      </c>
      <c r="JR357" s="16"/>
      <c r="JS357" s="393" t="e">
        <f t="shared" si="6100"/>
        <v>#DIV/0!</v>
      </c>
      <c r="JT357" s="15"/>
      <c r="JU357" s="301"/>
      <c r="JV357" s="530">
        <f t="shared" si="6765"/>
        <v>0</v>
      </c>
      <c r="JW357" s="527">
        <f t="shared" si="6766"/>
        <v>0</v>
      </c>
      <c r="JX357" s="532">
        <f t="shared" si="6767"/>
        <v>0</v>
      </c>
      <c r="JY357" s="717"/>
      <c r="JZ357" s="720"/>
      <c r="KA357" s="723"/>
      <c r="KB357" s="648"/>
      <c r="KC357" s="649"/>
      <c r="KD357" s="649"/>
      <c r="KE357" s="649"/>
      <c r="KF357" s="649"/>
      <c r="KG357" s="651"/>
      <c r="KH357" s="653"/>
      <c r="KI357" s="76">
        <f t="shared" si="6774"/>
        <v>0</v>
      </c>
      <c r="KJ357" s="576">
        <f t="shared" ref="KJ357" si="6828">KI357/KB360</f>
        <v>0</v>
      </c>
      <c r="KK357" s="76">
        <f t="shared" si="6776"/>
        <v>0</v>
      </c>
      <c r="KL357" s="570">
        <f t="shared" ref="KL357" si="6829">KK357/KD360</f>
        <v>0</v>
      </c>
      <c r="KM357" s="580">
        <f t="shared" ref="KM357" si="6830">KB360+KD360</f>
        <v>6900</v>
      </c>
      <c r="KN357" s="84">
        <f t="shared" si="6779"/>
        <v>0</v>
      </c>
      <c r="KO357" s="570">
        <f t="shared" si="6780"/>
        <v>0</v>
      </c>
      <c r="KP357" s="76">
        <f t="shared" si="6781"/>
        <v>0</v>
      </c>
      <c r="KQ357" s="570">
        <f t="shared" ref="KQ357" si="6831">KP357/KF360</f>
        <v>0</v>
      </c>
    </row>
    <row r="358" spans="1:303" ht="19.5" thickTop="1" x14ac:dyDescent="0.25">
      <c r="A358" s="729"/>
      <c r="B358" s="41">
        <f t="shared" si="6783"/>
        <v>45821</v>
      </c>
      <c r="C358" s="10"/>
      <c r="D358" s="11"/>
      <c r="E358" s="68">
        <f t="shared" si="6784"/>
        <v>543</v>
      </c>
      <c r="F358" s="68">
        <f t="shared" si="6785"/>
        <v>43</v>
      </c>
      <c r="G358" s="11"/>
      <c r="H358" s="12">
        <f t="shared" si="6714"/>
        <v>0</v>
      </c>
      <c r="I358" s="11"/>
      <c r="J358" s="12" t="e">
        <f t="shared" si="6715"/>
        <v>#DIV/0!</v>
      </c>
      <c r="K358" s="13"/>
      <c r="L358" s="11"/>
      <c r="M358" s="11"/>
      <c r="N358" s="14"/>
      <c r="O358" s="10"/>
      <c r="P358" s="11"/>
      <c r="Q358" s="68">
        <f t="shared" si="6786"/>
        <v>536</v>
      </c>
      <c r="R358" s="68">
        <f t="shared" si="6787"/>
        <v>40</v>
      </c>
      <c r="S358" s="11"/>
      <c r="T358" s="12">
        <f t="shared" si="6716"/>
        <v>0</v>
      </c>
      <c r="U358" s="11"/>
      <c r="V358" s="12" t="e">
        <f t="shared" si="6717"/>
        <v>#DIV/0!</v>
      </c>
      <c r="W358" s="13"/>
      <c r="X358" s="11"/>
      <c r="Y358" s="11"/>
      <c r="Z358" s="14"/>
      <c r="AA358" s="10"/>
      <c r="AB358" s="11"/>
      <c r="AC358" s="68">
        <f t="shared" si="6788"/>
        <v>535</v>
      </c>
      <c r="AD358" s="68">
        <f t="shared" si="6789"/>
        <v>42</v>
      </c>
      <c r="AE358" s="11"/>
      <c r="AF358" s="12">
        <f t="shared" si="6718"/>
        <v>0</v>
      </c>
      <c r="AG358" s="11"/>
      <c r="AH358" s="12" t="e">
        <f t="shared" si="6719"/>
        <v>#DIV/0!</v>
      </c>
      <c r="AI358" s="13"/>
      <c r="AJ358" s="11"/>
      <c r="AK358" s="11"/>
      <c r="AL358" s="14"/>
      <c r="AM358" s="10"/>
      <c r="AN358" s="11"/>
      <c r="AO358" s="68">
        <f t="shared" si="6790"/>
        <v>80</v>
      </c>
      <c r="AP358" s="68">
        <f t="shared" si="6791"/>
        <v>8</v>
      </c>
      <c r="AQ358" s="11"/>
      <c r="AR358" s="12">
        <f t="shared" si="6720"/>
        <v>0</v>
      </c>
      <c r="AS358" s="11"/>
      <c r="AT358" s="12" t="e">
        <f t="shared" si="6721"/>
        <v>#DIV/0!</v>
      </c>
      <c r="AU358" s="13"/>
      <c r="AV358" s="11"/>
      <c r="AW358" s="11"/>
      <c r="AX358" s="14"/>
      <c r="AY358" s="10"/>
      <c r="AZ358" s="11"/>
      <c r="BA358" s="68">
        <f t="shared" si="6792"/>
        <v>552</v>
      </c>
      <c r="BB358" s="68">
        <f t="shared" si="6793"/>
        <v>42</v>
      </c>
      <c r="BC358" s="11"/>
      <c r="BD358" s="12">
        <f t="shared" si="6722"/>
        <v>0</v>
      </c>
      <c r="BE358" s="11"/>
      <c r="BF358" s="12" t="e">
        <f t="shared" si="6723"/>
        <v>#DIV/0!</v>
      </c>
      <c r="BG358" s="13"/>
      <c r="BH358" s="11"/>
      <c r="BI358" s="11"/>
      <c r="BJ358" s="14"/>
      <c r="BK358" s="10"/>
      <c r="BL358" s="11"/>
      <c r="BM358" s="68">
        <f t="shared" si="6794"/>
        <v>536</v>
      </c>
      <c r="BN358" s="68">
        <f t="shared" si="6795"/>
        <v>42</v>
      </c>
      <c r="BO358" s="11"/>
      <c r="BP358" s="12">
        <f t="shared" si="6724"/>
        <v>0</v>
      </c>
      <c r="BQ358" s="11"/>
      <c r="BR358" s="12" t="e">
        <f t="shared" si="6725"/>
        <v>#DIV/0!</v>
      </c>
      <c r="BS358" s="13"/>
      <c r="BT358" s="11"/>
      <c r="BU358" s="11"/>
      <c r="BV358" s="14"/>
      <c r="BW358" s="10"/>
      <c r="BX358" s="11"/>
      <c r="BY358" s="68">
        <f t="shared" si="6796"/>
        <v>543</v>
      </c>
      <c r="BZ358" s="68">
        <f t="shared" si="6797"/>
        <v>43</v>
      </c>
      <c r="CA358" s="11"/>
      <c r="CB358" s="12">
        <f t="shared" si="6726"/>
        <v>0</v>
      </c>
      <c r="CC358" s="11"/>
      <c r="CD358" s="12" t="e">
        <f t="shared" si="6727"/>
        <v>#DIV/0!</v>
      </c>
      <c r="CE358" s="13"/>
      <c r="CF358" s="11"/>
      <c r="CG358" s="11"/>
      <c r="CH358" s="14"/>
      <c r="CI358" s="10"/>
      <c r="CJ358" s="11"/>
      <c r="CK358" s="68">
        <f t="shared" si="6798"/>
        <v>565</v>
      </c>
      <c r="CL358" s="68">
        <f t="shared" si="6799"/>
        <v>44</v>
      </c>
      <c r="CM358" s="11"/>
      <c r="CN358" s="12">
        <f t="shared" si="6728"/>
        <v>0</v>
      </c>
      <c r="CO358" s="11"/>
      <c r="CP358" s="12" t="e">
        <f t="shared" si="6729"/>
        <v>#DIV/0!</v>
      </c>
      <c r="CQ358" s="13"/>
      <c r="CR358" s="11"/>
      <c r="CS358" s="11"/>
      <c r="CT358" s="14"/>
      <c r="CU358" s="10"/>
      <c r="CV358" s="11"/>
      <c r="CW358" s="68">
        <f t="shared" si="6800"/>
        <v>575</v>
      </c>
      <c r="CX358" s="68">
        <f t="shared" si="6801"/>
        <v>44</v>
      </c>
      <c r="CY358" s="11"/>
      <c r="CZ358" s="12">
        <f t="shared" si="6730"/>
        <v>0</v>
      </c>
      <c r="DA358" s="11"/>
      <c r="DB358" s="12" t="e">
        <f t="shared" si="6731"/>
        <v>#DIV/0!</v>
      </c>
      <c r="DC358" s="13"/>
      <c r="DD358" s="11"/>
      <c r="DE358" s="11"/>
      <c r="DF358" s="14"/>
      <c r="DG358" s="10"/>
      <c r="DH358" s="11"/>
      <c r="DI358" s="68">
        <f t="shared" si="6802"/>
        <v>590</v>
      </c>
      <c r="DJ358" s="68">
        <f t="shared" si="6803"/>
        <v>45</v>
      </c>
      <c r="DK358" s="11"/>
      <c r="DL358" s="12">
        <f t="shared" si="6732"/>
        <v>0</v>
      </c>
      <c r="DM358" s="11"/>
      <c r="DN358" s="12" t="e">
        <f t="shared" si="6733"/>
        <v>#DIV/0!</v>
      </c>
      <c r="DO358" s="13"/>
      <c r="DP358" s="11"/>
      <c r="DQ358" s="11"/>
      <c r="DR358" s="14"/>
      <c r="DS358" s="10"/>
      <c r="DT358" s="11"/>
      <c r="DU358" s="68">
        <f t="shared" si="6804"/>
        <v>101</v>
      </c>
      <c r="DV358" s="68">
        <f t="shared" si="6805"/>
        <v>9</v>
      </c>
      <c r="DW358" s="11"/>
      <c r="DX358" s="12">
        <f t="shared" si="6734"/>
        <v>0</v>
      </c>
      <c r="DY358" s="11"/>
      <c r="DZ358" s="12" t="e">
        <f t="shared" si="6735"/>
        <v>#DIV/0!</v>
      </c>
      <c r="EA358" s="13"/>
      <c r="EB358" s="11"/>
      <c r="EC358" s="11"/>
      <c r="ED358" s="14"/>
      <c r="EE358" s="10"/>
      <c r="EF358" s="11"/>
      <c r="EG358" s="68">
        <f t="shared" si="6806"/>
        <v>581</v>
      </c>
      <c r="EH358" s="68">
        <f t="shared" si="6807"/>
        <v>43</v>
      </c>
      <c r="EI358" s="11"/>
      <c r="EJ358" s="12">
        <f t="shared" si="6736"/>
        <v>0</v>
      </c>
      <c r="EK358" s="11"/>
      <c r="EL358" s="12" t="e">
        <f t="shared" si="6737"/>
        <v>#DIV/0!</v>
      </c>
      <c r="EM358" s="13"/>
      <c r="EN358" s="11"/>
      <c r="EO358" s="11"/>
      <c r="EP358" s="14"/>
      <c r="EQ358" s="10"/>
      <c r="ER358" s="11"/>
      <c r="ES358" s="68">
        <f t="shared" si="6808"/>
        <v>577</v>
      </c>
      <c r="ET358" s="68">
        <f t="shared" si="6809"/>
        <v>45</v>
      </c>
      <c r="EU358" s="11"/>
      <c r="EV358" s="12">
        <f t="shared" si="6738"/>
        <v>0</v>
      </c>
      <c r="EW358" s="11"/>
      <c r="EX358" s="12" t="e">
        <f t="shared" si="6739"/>
        <v>#DIV/0!</v>
      </c>
      <c r="EY358" s="13"/>
      <c r="EZ358" s="11"/>
      <c r="FA358" s="11"/>
      <c r="FB358" s="14"/>
      <c r="FC358" s="10"/>
      <c r="FD358" s="11"/>
      <c r="FE358" s="68">
        <f t="shared" si="6810"/>
        <v>586</v>
      </c>
      <c r="FF358" s="68">
        <f t="shared" si="6811"/>
        <v>43</v>
      </c>
      <c r="FG358" s="11"/>
      <c r="FH358" s="12">
        <f t="shared" si="6740"/>
        <v>0</v>
      </c>
      <c r="FI358" s="11"/>
      <c r="FJ358" s="12" t="e">
        <f t="shared" si="6741"/>
        <v>#DIV/0!</v>
      </c>
      <c r="FK358" s="13"/>
      <c r="FL358" s="11"/>
      <c r="FM358" s="11"/>
      <c r="FN358" s="14"/>
      <c r="FO358" s="10"/>
      <c r="FP358" s="11"/>
      <c r="FQ358" s="68">
        <f t="shared" si="6812"/>
        <v>583</v>
      </c>
      <c r="FR358" s="68">
        <f t="shared" si="6813"/>
        <v>44</v>
      </c>
      <c r="FS358" s="11"/>
      <c r="FT358" s="12">
        <f t="shared" si="6742"/>
        <v>0</v>
      </c>
      <c r="FU358" s="11"/>
      <c r="FV358" s="12" t="e">
        <f t="shared" si="6743"/>
        <v>#DIV/0!</v>
      </c>
      <c r="FW358" s="13"/>
      <c r="FX358" s="11"/>
      <c r="FY358" s="11"/>
      <c r="FZ358" s="14"/>
      <c r="GA358" s="10"/>
      <c r="GB358" s="11"/>
      <c r="GC358" s="68">
        <f t="shared" si="6814"/>
        <v>573</v>
      </c>
      <c r="GD358" s="68">
        <f t="shared" si="6815"/>
        <v>44</v>
      </c>
      <c r="GE358" s="11"/>
      <c r="GF358" s="12">
        <f t="shared" si="6744"/>
        <v>0</v>
      </c>
      <c r="GG358" s="11"/>
      <c r="GH358" s="12" t="e">
        <f t="shared" si="6745"/>
        <v>#DIV/0!</v>
      </c>
      <c r="GI358" s="13"/>
      <c r="GJ358" s="11"/>
      <c r="GK358" s="11"/>
      <c r="GL358" s="14"/>
      <c r="GM358" s="10"/>
      <c r="GN358" s="11"/>
      <c r="GO358" s="68">
        <f t="shared" si="6816"/>
        <v>573</v>
      </c>
      <c r="GP358" s="68">
        <f t="shared" si="6817"/>
        <v>44</v>
      </c>
      <c r="GQ358" s="11"/>
      <c r="GR358" s="12">
        <f t="shared" si="6746"/>
        <v>0</v>
      </c>
      <c r="GS358" s="11"/>
      <c r="GT358" s="12" t="e">
        <f t="shared" si="6747"/>
        <v>#DIV/0!</v>
      </c>
      <c r="GU358" s="13"/>
      <c r="GV358" s="11"/>
      <c r="GW358" s="11"/>
      <c r="GX358" s="14"/>
      <c r="GY358" s="10"/>
      <c r="GZ358" s="11"/>
      <c r="HA358" s="68">
        <f t="shared" si="6818"/>
        <v>117</v>
      </c>
      <c r="HB358" s="68">
        <f t="shared" si="6819"/>
        <v>9</v>
      </c>
      <c r="HC358" s="11"/>
      <c r="HD358" s="12">
        <f t="shared" si="6748"/>
        <v>0</v>
      </c>
      <c r="HE358" s="11"/>
      <c r="HF358" s="12" t="e">
        <f t="shared" si="6749"/>
        <v>#DIV/0!</v>
      </c>
      <c r="HG358" s="13"/>
      <c r="HH358" s="11"/>
      <c r="HI358" s="11"/>
      <c r="HJ358" s="14"/>
      <c r="HK358" s="10"/>
      <c r="HL358" s="11"/>
      <c r="HM358" s="68">
        <f t="shared" si="6820"/>
        <v>579</v>
      </c>
      <c r="HN358" s="68">
        <f t="shared" si="6821"/>
        <v>44</v>
      </c>
      <c r="HO358" s="11"/>
      <c r="HP358" s="12">
        <f t="shared" si="6750"/>
        <v>0</v>
      </c>
      <c r="HQ358" s="11"/>
      <c r="HR358" s="12" t="e">
        <f t="shared" si="6751"/>
        <v>#DIV/0!</v>
      </c>
      <c r="HS358" s="13"/>
      <c r="HT358" s="11"/>
      <c r="HU358" s="11"/>
      <c r="HV358" s="14"/>
      <c r="HW358" s="10"/>
      <c r="HX358" s="11"/>
      <c r="HY358" s="68">
        <f t="shared" si="6822"/>
        <v>575</v>
      </c>
      <c r="HZ358" s="68">
        <f t="shared" si="6823"/>
        <v>45</v>
      </c>
      <c r="IA358" s="11"/>
      <c r="IB358" s="12">
        <f t="shared" si="6752"/>
        <v>0</v>
      </c>
      <c r="IC358" s="11"/>
      <c r="ID358" s="12" t="e">
        <f t="shared" si="6753"/>
        <v>#DIV/0!</v>
      </c>
      <c r="IE358" s="13"/>
      <c r="IF358" s="11"/>
      <c r="IG358" s="11"/>
      <c r="IH358" s="14"/>
      <c r="II358" s="10"/>
      <c r="IJ358" s="11"/>
      <c r="IK358" s="68">
        <f t="shared" si="6824"/>
        <v>582</v>
      </c>
      <c r="IL358" s="68">
        <f t="shared" si="6825"/>
        <v>42</v>
      </c>
      <c r="IM358" s="11"/>
      <c r="IN358" s="12">
        <f t="shared" si="6754"/>
        <v>0</v>
      </c>
      <c r="IO358" s="11"/>
      <c r="IP358" s="12" t="e">
        <f t="shared" si="6755"/>
        <v>#DIV/0!</v>
      </c>
      <c r="IQ358" s="13"/>
      <c r="IR358" s="11"/>
      <c r="IS358" s="11"/>
      <c r="IT358" s="14"/>
      <c r="IU358" s="10"/>
      <c r="IV358" s="11"/>
      <c r="IW358" s="68">
        <f t="shared" si="6826"/>
        <v>0</v>
      </c>
      <c r="IX358" s="11">
        <f t="shared" si="6827"/>
        <v>0</v>
      </c>
      <c r="IY358" s="11"/>
      <c r="IZ358" s="12" t="e">
        <f t="shared" si="6756"/>
        <v>#DIV/0!</v>
      </c>
      <c r="JA358" s="11"/>
      <c r="JB358" s="12" t="e">
        <f t="shared" si="6757"/>
        <v>#DIV/0!</v>
      </c>
      <c r="JC358" s="13"/>
      <c r="JD358" s="11"/>
      <c r="JE358" s="11"/>
      <c r="JF358" s="14"/>
      <c r="JG358" s="10">
        <f t="shared" si="6758"/>
        <v>0</v>
      </c>
      <c r="JH358" s="14">
        <f t="shared" si="6758"/>
        <v>0</v>
      </c>
      <c r="JI358" s="404">
        <f t="shared" si="6759"/>
        <v>10482</v>
      </c>
      <c r="JJ358" s="11">
        <f t="shared" si="6760"/>
        <v>805</v>
      </c>
      <c r="JK358" s="11">
        <f t="shared" si="6761"/>
        <v>0</v>
      </c>
      <c r="JL358" s="89">
        <f t="shared" si="6762"/>
        <v>0</v>
      </c>
      <c r="JM358" s="15">
        <f t="shared" si="5751"/>
        <v>0</v>
      </c>
      <c r="JN358" s="12" t="e">
        <f t="shared" si="6763"/>
        <v>#DIV/0!</v>
      </c>
      <c r="JO358" s="16"/>
      <c r="JP358" s="17"/>
      <c r="JQ358" s="16" t="e">
        <f t="shared" si="6264"/>
        <v>#DIV/0!</v>
      </c>
      <c r="JR358" s="16"/>
      <c r="JS358" s="393" t="e">
        <f t="shared" si="6100"/>
        <v>#DIV/0!</v>
      </c>
      <c r="JT358" s="15"/>
      <c r="JU358" s="301"/>
      <c r="JV358" s="530">
        <f t="shared" si="6765"/>
        <v>0</v>
      </c>
      <c r="JW358" s="527">
        <f t="shared" si="6766"/>
        <v>0</v>
      </c>
      <c r="JX358" s="532">
        <f t="shared" si="6767"/>
        <v>0</v>
      </c>
      <c r="JY358" s="717"/>
      <c r="JZ358" s="720"/>
      <c r="KA358" s="723"/>
      <c r="KB358" s="654">
        <f t="shared" ref="KB358" si="6832">SUM(C363,O363,AA363,AM363,AY363,BK363,BW363)</f>
        <v>0</v>
      </c>
      <c r="KC358" s="655"/>
      <c r="KD358" s="655">
        <f t="shared" ref="KD358" si="6833">SUM(CI363,CU363,DG363,DS363,EE363,EQ363,FC363)</f>
        <v>0</v>
      </c>
      <c r="KE358" s="655"/>
      <c r="KF358" s="655">
        <f t="shared" ref="KF358" si="6834">SUM(FO363,GA363,GM363,GY363,HK363,HW363,II363)</f>
        <v>0</v>
      </c>
      <c r="KG358" s="658"/>
      <c r="KH358" s="641" t="s">
        <v>72</v>
      </c>
      <c r="KI358" s="76">
        <f t="shared" si="6774"/>
        <v>0</v>
      </c>
      <c r="KJ358" s="576">
        <f t="shared" ref="KJ358" si="6835">KI358/KB360</f>
        <v>0</v>
      </c>
      <c r="KK358" s="76">
        <f t="shared" si="6776"/>
        <v>0</v>
      </c>
      <c r="KL358" s="570">
        <f t="shared" ref="KL358" si="6836">KK358/KD360</f>
        <v>0</v>
      </c>
      <c r="KM358" s="580">
        <f t="shared" ref="KM358" si="6837">KB360+KD360</f>
        <v>6900</v>
      </c>
      <c r="KN358" s="84">
        <f t="shared" si="6779"/>
        <v>0</v>
      </c>
      <c r="KO358" s="570">
        <f t="shared" si="6780"/>
        <v>0</v>
      </c>
      <c r="KP358" s="76">
        <f t="shared" si="6781"/>
        <v>0</v>
      </c>
      <c r="KQ358" s="570">
        <f t="shared" ref="KQ358" si="6838">KP358/KF360</f>
        <v>0</v>
      </c>
    </row>
    <row r="359" spans="1:303" ht="19.5" thickBot="1" x14ac:dyDescent="0.3">
      <c r="A359" s="729"/>
      <c r="B359" s="41">
        <f t="shared" si="6783"/>
        <v>45822</v>
      </c>
      <c r="C359" s="10"/>
      <c r="D359" s="11"/>
      <c r="E359" s="68">
        <f t="shared" si="6784"/>
        <v>543</v>
      </c>
      <c r="F359" s="68">
        <f t="shared" si="6785"/>
        <v>43</v>
      </c>
      <c r="G359" s="11"/>
      <c r="H359" s="12">
        <f t="shared" si="6714"/>
        <v>0</v>
      </c>
      <c r="I359" s="11"/>
      <c r="J359" s="12" t="e">
        <f t="shared" si="6715"/>
        <v>#DIV/0!</v>
      </c>
      <c r="K359" s="11"/>
      <c r="L359" s="11"/>
      <c r="M359" s="18"/>
      <c r="N359" s="20"/>
      <c r="O359" s="10"/>
      <c r="P359" s="11"/>
      <c r="Q359" s="68">
        <f t="shared" si="6786"/>
        <v>536</v>
      </c>
      <c r="R359" s="68">
        <f t="shared" si="6787"/>
        <v>40</v>
      </c>
      <c r="S359" s="11"/>
      <c r="T359" s="12">
        <f t="shared" si="6716"/>
        <v>0</v>
      </c>
      <c r="U359" s="11"/>
      <c r="V359" s="12" t="e">
        <f t="shared" si="6717"/>
        <v>#DIV/0!</v>
      </c>
      <c r="W359" s="11"/>
      <c r="X359" s="11"/>
      <c r="Y359" s="18"/>
      <c r="Z359" s="20"/>
      <c r="AA359" s="10"/>
      <c r="AB359" s="11"/>
      <c r="AC359" s="68">
        <f t="shared" si="6788"/>
        <v>535</v>
      </c>
      <c r="AD359" s="68">
        <f t="shared" si="6789"/>
        <v>42</v>
      </c>
      <c r="AE359" s="11"/>
      <c r="AF359" s="12">
        <f t="shared" si="6718"/>
        <v>0</v>
      </c>
      <c r="AG359" s="11"/>
      <c r="AH359" s="12" t="e">
        <f t="shared" si="6719"/>
        <v>#DIV/0!</v>
      </c>
      <c r="AI359" s="11"/>
      <c r="AJ359" s="11"/>
      <c r="AK359" s="18"/>
      <c r="AL359" s="20"/>
      <c r="AM359" s="10"/>
      <c r="AN359" s="11"/>
      <c r="AO359" s="68">
        <f t="shared" si="6790"/>
        <v>80</v>
      </c>
      <c r="AP359" s="68">
        <f t="shared" si="6791"/>
        <v>8</v>
      </c>
      <c r="AQ359" s="11"/>
      <c r="AR359" s="12">
        <f t="shared" si="6720"/>
        <v>0</v>
      </c>
      <c r="AS359" s="11"/>
      <c r="AT359" s="12" t="e">
        <f t="shared" si="6721"/>
        <v>#DIV/0!</v>
      </c>
      <c r="AU359" s="11"/>
      <c r="AV359" s="11"/>
      <c r="AW359" s="18"/>
      <c r="AX359" s="20"/>
      <c r="AY359" s="10"/>
      <c r="AZ359" s="11"/>
      <c r="BA359" s="68">
        <f t="shared" si="6792"/>
        <v>552</v>
      </c>
      <c r="BB359" s="68">
        <f t="shared" si="6793"/>
        <v>42</v>
      </c>
      <c r="BC359" s="11"/>
      <c r="BD359" s="12">
        <f t="shared" si="6722"/>
        <v>0</v>
      </c>
      <c r="BE359" s="11"/>
      <c r="BF359" s="12" t="e">
        <f t="shared" si="6723"/>
        <v>#DIV/0!</v>
      </c>
      <c r="BG359" s="11"/>
      <c r="BH359" s="11"/>
      <c r="BI359" s="18"/>
      <c r="BJ359" s="20"/>
      <c r="BK359" s="10"/>
      <c r="BL359" s="11"/>
      <c r="BM359" s="68">
        <f t="shared" si="6794"/>
        <v>536</v>
      </c>
      <c r="BN359" s="68">
        <f t="shared" si="6795"/>
        <v>42</v>
      </c>
      <c r="BO359" s="11"/>
      <c r="BP359" s="12">
        <f t="shared" si="6724"/>
        <v>0</v>
      </c>
      <c r="BQ359" s="11"/>
      <c r="BR359" s="12" t="e">
        <f t="shared" si="6725"/>
        <v>#DIV/0!</v>
      </c>
      <c r="BS359" s="11"/>
      <c r="BT359" s="11"/>
      <c r="BU359" s="18"/>
      <c r="BV359" s="20"/>
      <c r="BW359" s="10"/>
      <c r="BX359" s="11"/>
      <c r="BY359" s="68">
        <f t="shared" si="6796"/>
        <v>543</v>
      </c>
      <c r="BZ359" s="68">
        <f t="shared" si="6797"/>
        <v>43</v>
      </c>
      <c r="CA359" s="11"/>
      <c r="CB359" s="12">
        <f t="shared" si="6726"/>
        <v>0</v>
      </c>
      <c r="CC359" s="11"/>
      <c r="CD359" s="12" t="e">
        <f t="shared" si="6727"/>
        <v>#DIV/0!</v>
      </c>
      <c r="CE359" s="11"/>
      <c r="CF359" s="11"/>
      <c r="CG359" s="18"/>
      <c r="CH359" s="20"/>
      <c r="CI359" s="10"/>
      <c r="CJ359" s="11"/>
      <c r="CK359" s="68">
        <f t="shared" si="6798"/>
        <v>565</v>
      </c>
      <c r="CL359" s="68">
        <f t="shared" si="6799"/>
        <v>44</v>
      </c>
      <c r="CM359" s="11"/>
      <c r="CN359" s="12">
        <f t="shared" si="6728"/>
        <v>0</v>
      </c>
      <c r="CO359" s="11"/>
      <c r="CP359" s="12" t="e">
        <f t="shared" si="6729"/>
        <v>#DIV/0!</v>
      </c>
      <c r="CQ359" s="11"/>
      <c r="CR359" s="11"/>
      <c r="CS359" s="18"/>
      <c r="CT359" s="20"/>
      <c r="CU359" s="10"/>
      <c r="CV359" s="11"/>
      <c r="CW359" s="68">
        <f t="shared" si="6800"/>
        <v>575</v>
      </c>
      <c r="CX359" s="68">
        <f t="shared" si="6801"/>
        <v>44</v>
      </c>
      <c r="CY359" s="11"/>
      <c r="CZ359" s="12">
        <f t="shared" si="6730"/>
        <v>0</v>
      </c>
      <c r="DA359" s="11"/>
      <c r="DB359" s="12" t="e">
        <f t="shared" si="6731"/>
        <v>#DIV/0!</v>
      </c>
      <c r="DC359" s="11"/>
      <c r="DD359" s="11"/>
      <c r="DE359" s="18"/>
      <c r="DF359" s="20"/>
      <c r="DG359" s="10"/>
      <c r="DH359" s="11"/>
      <c r="DI359" s="68">
        <f t="shared" si="6802"/>
        <v>590</v>
      </c>
      <c r="DJ359" s="68">
        <f t="shared" si="6803"/>
        <v>45</v>
      </c>
      <c r="DK359" s="11"/>
      <c r="DL359" s="12">
        <f t="shared" si="6732"/>
        <v>0</v>
      </c>
      <c r="DM359" s="11"/>
      <c r="DN359" s="12" t="e">
        <f t="shared" si="6733"/>
        <v>#DIV/0!</v>
      </c>
      <c r="DO359" s="11"/>
      <c r="DP359" s="11"/>
      <c r="DQ359" s="18"/>
      <c r="DR359" s="20"/>
      <c r="DS359" s="10"/>
      <c r="DT359" s="11"/>
      <c r="DU359" s="68">
        <f t="shared" si="6804"/>
        <v>101</v>
      </c>
      <c r="DV359" s="68">
        <f t="shared" si="6805"/>
        <v>9</v>
      </c>
      <c r="DW359" s="11"/>
      <c r="DX359" s="12">
        <f t="shared" si="6734"/>
        <v>0</v>
      </c>
      <c r="DY359" s="11"/>
      <c r="DZ359" s="12" t="e">
        <f t="shared" si="6735"/>
        <v>#DIV/0!</v>
      </c>
      <c r="EA359" s="11"/>
      <c r="EB359" s="11"/>
      <c r="EC359" s="18"/>
      <c r="ED359" s="20"/>
      <c r="EE359" s="10"/>
      <c r="EF359" s="11"/>
      <c r="EG359" s="68">
        <f t="shared" si="6806"/>
        <v>581</v>
      </c>
      <c r="EH359" s="68">
        <f t="shared" si="6807"/>
        <v>43</v>
      </c>
      <c r="EI359" s="11"/>
      <c r="EJ359" s="12">
        <f t="shared" si="6736"/>
        <v>0</v>
      </c>
      <c r="EK359" s="11"/>
      <c r="EL359" s="12" t="e">
        <f t="shared" si="6737"/>
        <v>#DIV/0!</v>
      </c>
      <c r="EM359" s="11"/>
      <c r="EN359" s="11"/>
      <c r="EO359" s="18"/>
      <c r="EP359" s="20"/>
      <c r="EQ359" s="10"/>
      <c r="ER359" s="11"/>
      <c r="ES359" s="68">
        <f t="shared" si="6808"/>
        <v>577</v>
      </c>
      <c r="ET359" s="68">
        <f t="shared" si="6809"/>
        <v>45</v>
      </c>
      <c r="EU359" s="11"/>
      <c r="EV359" s="12">
        <f t="shared" si="6738"/>
        <v>0</v>
      </c>
      <c r="EW359" s="11"/>
      <c r="EX359" s="12" t="e">
        <f t="shared" si="6739"/>
        <v>#DIV/0!</v>
      </c>
      <c r="EY359" s="11"/>
      <c r="EZ359" s="11"/>
      <c r="FA359" s="18"/>
      <c r="FB359" s="20"/>
      <c r="FC359" s="10"/>
      <c r="FD359" s="11"/>
      <c r="FE359" s="68">
        <f t="shared" si="6810"/>
        <v>586</v>
      </c>
      <c r="FF359" s="68">
        <f t="shared" si="6811"/>
        <v>43</v>
      </c>
      <c r="FG359" s="11"/>
      <c r="FH359" s="12">
        <f t="shared" si="6740"/>
        <v>0</v>
      </c>
      <c r="FI359" s="11"/>
      <c r="FJ359" s="12" t="e">
        <f t="shared" si="6741"/>
        <v>#DIV/0!</v>
      </c>
      <c r="FK359" s="11"/>
      <c r="FL359" s="11"/>
      <c r="FM359" s="18"/>
      <c r="FN359" s="20"/>
      <c r="FO359" s="10"/>
      <c r="FP359" s="11"/>
      <c r="FQ359" s="68">
        <f t="shared" si="6812"/>
        <v>583</v>
      </c>
      <c r="FR359" s="68">
        <f t="shared" si="6813"/>
        <v>44</v>
      </c>
      <c r="FS359" s="11"/>
      <c r="FT359" s="12">
        <f t="shared" si="6742"/>
        <v>0</v>
      </c>
      <c r="FU359" s="11"/>
      <c r="FV359" s="12" t="e">
        <f t="shared" si="6743"/>
        <v>#DIV/0!</v>
      </c>
      <c r="FW359" s="11"/>
      <c r="FX359" s="11"/>
      <c r="FY359" s="18"/>
      <c r="FZ359" s="20"/>
      <c r="GA359" s="10"/>
      <c r="GB359" s="11"/>
      <c r="GC359" s="68">
        <f t="shared" si="6814"/>
        <v>573</v>
      </c>
      <c r="GD359" s="68">
        <f t="shared" si="6815"/>
        <v>44</v>
      </c>
      <c r="GE359" s="11"/>
      <c r="GF359" s="12">
        <f t="shared" si="6744"/>
        <v>0</v>
      </c>
      <c r="GG359" s="11"/>
      <c r="GH359" s="12" t="e">
        <f t="shared" si="6745"/>
        <v>#DIV/0!</v>
      </c>
      <c r="GI359" s="11"/>
      <c r="GJ359" s="11"/>
      <c r="GK359" s="18"/>
      <c r="GL359" s="20"/>
      <c r="GM359" s="10"/>
      <c r="GN359" s="11"/>
      <c r="GO359" s="68">
        <f t="shared" si="6816"/>
        <v>573</v>
      </c>
      <c r="GP359" s="68">
        <f t="shared" si="6817"/>
        <v>44</v>
      </c>
      <c r="GQ359" s="11"/>
      <c r="GR359" s="12">
        <f t="shared" si="6746"/>
        <v>0</v>
      </c>
      <c r="GS359" s="11"/>
      <c r="GT359" s="12" t="e">
        <f t="shared" si="6747"/>
        <v>#DIV/0!</v>
      </c>
      <c r="GU359" s="11"/>
      <c r="GV359" s="11"/>
      <c r="GW359" s="18"/>
      <c r="GX359" s="20"/>
      <c r="GY359" s="10"/>
      <c r="GZ359" s="11"/>
      <c r="HA359" s="68">
        <f t="shared" si="6818"/>
        <v>117</v>
      </c>
      <c r="HB359" s="68">
        <f t="shared" si="6819"/>
        <v>9</v>
      </c>
      <c r="HC359" s="11"/>
      <c r="HD359" s="12">
        <f t="shared" si="6748"/>
        <v>0</v>
      </c>
      <c r="HE359" s="11"/>
      <c r="HF359" s="12" t="e">
        <f t="shared" si="6749"/>
        <v>#DIV/0!</v>
      </c>
      <c r="HG359" s="11"/>
      <c r="HH359" s="11"/>
      <c r="HI359" s="18"/>
      <c r="HJ359" s="20"/>
      <c r="HK359" s="10"/>
      <c r="HL359" s="11"/>
      <c r="HM359" s="68">
        <f t="shared" si="6820"/>
        <v>579</v>
      </c>
      <c r="HN359" s="68">
        <f t="shared" si="6821"/>
        <v>44</v>
      </c>
      <c r="HO359" s="11"/>
      <c r="HP359" s="12">
        <f t="shared" si="6750"/>
        <v>0</v>
      </c>
      <c r="HQ359" s="11"/>
      <c r="HR359" s="12" t="e">
        <f t="shared" si="6751"/>
        <v>#DIV/0!</v>
      </c>
      <c r="HS359" s="11"/>
      <c r="HT359" s="11"/>
      <c r="HU359" s="18"/>
      <c r="HV359" s="20"/>
      <c r="HW359" s="10"/>
      <c r="HX359" s="11"/>
      <c r="HY359" s="68">
        <f t="shared" si="6822"/>
        <v>575</v>
      </c>
      <c r="HZ359" s="68">
        <f t="shared" si="6823"/>
        <v>45</v>
      </c>
      <c r="IA359" s="11"/>
      <c r="IB359" s="12">
        <f t="shared" si="6752"/>
        <v>0</v>
      </c>
      <c r="IC359" s="11"/>
      <c r="ID359" s="12" t="e">
        <f t="shared" si="6753"/>
        <v>#DIV/0!</v>
      </c>
      <c r="IE359" s="11"/>
      <c r="IF359" s="11"/>
      <c r="IG359" s="18"/>
      <c r="IH359" s="20"/>
      <c r="II359" s="10"/>
      <c r="IJ359" s="11"/>
      <c r="IK359" s="68">
        <f t="shared" si="6824"/>
        <v>582</v>
      </c>
      <c r="IL359" s="68">
        <f t="shared" si="6825"/>
        <v>42</v>
      </c>
      <c r="IM359" s="11"/>
      <c r="IN359" s="12">
        <f t="shared" si="6754"/>
        <v>0</v>
      </c>
      <c r="IO359" s="11"/>
      <c r="IP359" s="12" t="e">
        <f t="shared" si="6755"/>
        <v>#DIV/0!</v>
      </c>
      <c r="IQ359" s="11"/>
      <c r="IR359" s="11"/>
      <c r="IS359" s="18"/>
      <c r="IT359" s="20"/>
      <c r="IU359" s="10"/>
      <c r="IV359" s="11"/>
      <c r="IW359" s="68">
        <f t="shared" si="6826"/>
        <v>0</v>
      </c>
      <c r="IX359" s="11">
        <f t="shared" si="6827"/>
        <v>0</v>
      </c>
      <c r="IY359" s="11"/>
      <c r="IZ359" s="12" t="e">
        <f t="shared" si="6756"/>
        <v>#DIV/0!</v>
      </c>
      <c r="JA359" s="11"/>
      <c r="JB359" s="12" t="e">
        <f t="shared" si="6757"/>
        <v>#DIV/0!</v>
      </c>
      <c r="JC359" s="11"/>
      <c r="JD359" s="11"/>
      <c r="JE359" s="18"/>
      <c r="JF359" s="20"/>
      <c r="JG359" s="10">
        <f t="shared" si="6758"/>
        <v>0</v>
      </c>
      <c r="JH359" s="14">
        <f t="shared" si="6758"/>
        <v>0</v>
      </c>
      <c r="JI359" s="404">
        <f t="shared" si="6759"/>
        <v>10482</v>
      </c>
      <c r="JJ359" s="11">
        <f t="shared" si="6760"/>
        <v>805</v>
      </c>
      <c r="JK359" s="11">
        <f t="shared" si="6761"/>
        <v>0</v>
      </c>
      <c r="JL359" s="89">
        <f t="shared" si="6762"/>
        <v>0</v>
      </c>
      <c r="JM359" s="15">
        <f t="shared" si="5751"/>
        <v>0</v>
      </c>
      <c r="JN359" s="12" t="e">
        <f t="shared" si="6763"/>
        <v>#DIV/0!</v>
      </c>
      <c r="JO359" s="16"/>
      <c r="JP359" s="17"/>
      <c r="JQ359" s="16" t="e">
        <f t="shared" si="6264"/>
        <v>#DIV/0!</v>
      </c>
      <c r="JR359" s="16"/>
      <c r="JS359" s="393" t="e">
        <f t="shared" si="6100"/>
        <v>#DIV/0!</v>
      </c>
      <c r="JT359" s="18"/>
      <c r="JU359" s="21"/>
      <c r="JV359" s="530">
        <f t="shared" si="6765"/>
        <v>0</v>
      </c>
      <c r="JW359" s="527">
        <f t="shared" si="6766"/>
        <v>0</v>
      </c>
      <c r="JX359" s="532">
        <f t="shared" si="6767"/>
        <v>0</v>
      </c>
      <c r="JY359" s="717"/>
      <c r="JZ359" s="720"/>
      <c r="KA359" s="723"/>
      <c r="KB359" s="656"/>
      <c r="KC359" s="657"/>
      <c r="KD359" s="657"/>
      <c r="KE359" s="657"/>
      <c r="KF359" s="657"/>
      <c r="KG359" s="659"/>
      <c r="KH359" s="653"/>
      <c r="KI359" s="76">
        <f t="shared" si="6774"/>
        <v>0</v>
      </c>
      <c r="KJ359" s="576">
        <f t="shared" ref="KJ359" si="6839">KI359/KB360</f>
        <v>0</v>
      </c>
      <c r="KK359" s="76">
        <f t="shared" si="6776"/>
        <v>0</v>
      </c>
      <c r="KL359" s="570">
        <f t="shared" ref="KL359" si="6840">KK359/KD360</f>
        <v>0</v>
      </c>
      <c r="KM359" s="580">
        <f t="shared" ref="KM359" si="6841">KB360+KD360</f>
        <v>6900</v>
      </c>
      <c r="KN359" s="84">
        <f t="shared" si="6779"/>
        <v>0</v>
      </c>
      <c r="KO359" s="570">
        <f t="shared" si="6780"/>
        <v>0</v>
      </c>
      <c r="KP359" s="76">
        <f t="shared" si="6781"/>
        <v>0</v>
      </c>
      <c r="KQ359" s="570">
        <f t="shared" ref="KQ359" si="6842">KP359/KF360</f>
        <v>0</v>
      </c>
    </row>
    <row r="360" spans="1:303" ht="19.5" thickTop="1" x14ac:dyDescent="0.25">
      <c r="A360" s="729"/>
      <c r="B360" s="41">
        <f>+B359+1</f>
        <v>45823</v>
      </c>
      <c r="C360" s="10"/>
      <c r="D360" s="11"/>
      <c r="E360" s="68">
        <f t="shared" si="6784"/>
        <v>543</v>
      </c>
      <c r="F360" s="68">
        <f t="shared" si="6785"/>
        <v>43</v>
      </c>
      <c r="G360" s="11"/>
      <c r="H360" s="12">
        <f t="shared" si="6714"/>
        <v>0</v>
      </c>
      <c r="I360" s="11"/>
      <c r="J360" s="12" t="e">
        <f t="shared" si="6715"/>
        <v>#DIV/0!</v>
      </c>
      <c r="K360" s="13"/>
      <c r="L360" s="13"/>
      <c r="M360" s="25"/>
      <c r="N360" s="38"/>
      <c r="O360" s="10"/>
      <c r="P360" s="11"/>
      <c r="Q360" s="68">
        <f t="shared" si="6786"/>
        <v>536</v>
      </c>
      <c r="R360" s="68">
        <f t="shared" si="6787"/>
        <v>40</v>
      </c>
      <c r="S360" s="11"/>
      <c r="T360" s="12">
        <f t="shared" si="6716"/>
        <v>0</v>
      </c>
      <c r="U360" s="11"/>
      <c r="V360" s="12" t="e">
        <f t="shared" si="6717"/>
        <v>#DIV/0!</v>
      </c>
      <c r="W360" s="13"/>
      <c r="X360" s="13"/>
      <c r="Y360" s="25"/>
      <c r="Z360" s="38"/>
      <c r="AA360" s="10"/>
      <c r="AB360" s="11"/>
      <c r="AC360" s="68">
        <f t="shared" si="6788"/>
        <v>535</v>
      </c>
      <c r="AD360" s="68">
        <f t="shared" si="6789"/>
        <v>42</v>
      </c>
      <c r="AE360" s="11"/>
      <c r="AF360" s="12">
        <f t="shared" si="6718"/>
        <v>0</v>
      </c>
      <c r="AG360" s="11"/>
      <c r="AH360" s="12" t="e">
        <f t="shared" si="6719"/>
        <v>#DIV/0!</v>
      </c>
      <c r="AI360" s="13"/>
      <c r="AJ360" s="13"/>
      <c r="AK360" s="25"/>
      <c r="AL360" s="38"/>
      <c r="AM360" s="10"/>
      <c r="AN360" s="11"/>
      <c r="AO360" s="68">
        <f t="shared" si="6790"/>
        <v>80</v>
      </c>
      <c r="AP360" s="68">
        <f t="shared" si="6791"/>
        <v>8</v>
      </c>
      <c r="AQ360" s="11"/>
      <c r="AR360" s="12">
        <f t="shared" si="6720"/>
        <v>0</v>
      </c>
      <c r="AS360" s="11"/>
      <c r="AT360" s="12" t="e">
        <f t="shared" si="6721"/>
        <v>#DIV/0!</v>
      </c>
      <c r="AU360" s="13"/>
      <c r="AV360" s="13"/>
      <c r="AW360" s="25"/>
      <c r="AX360" s="38"/>
      <c r="AY360" s="10"/>
      <c r="AZ360" s="11"/>
      <c r="BA360" s="68">
        <f t="shared" si="6792"/>
        <v>552</v>
      </c>
      <c r="BB360" s="68">
        <f t="shared" si="6793"/>
        <v>42</v>
      </c>
      <c r="BC360" s="11"/>
      <c r="BD360" s="12">
        <f t="shared" si="6722"/>
        <v>0</v>
      </c>
      <c r="BE360" s="11"/>
      <c r="BF360" s="12" t="e">
        <f t="shared" si="6723"/>
        <v>#DIV/0!</v>
      </c>
      <c r="BG360" s="13"/>
      <c r="BH360" s="13"/>
      <c r="BI360" s="25"/>
      <c r="BJ360" s="38"/>
      <c r="BK360" s="10"/>
      <c r="BL360" s="11"/>
      <c r="BM360" s="68">
        <f t="shared" si="6794"/>
        <v>536</v>
      </c>
      <c r="BN360" s="68">
        <f t="shared" si="6795"/>
        <v>42</v>
      </c>
      <c r="BO360" s="11"/>
      <c r="BP360" s="12">
        <f t="shared" si="6724"/>
        <v>0</v>
      </c>
      <c r="BQ360" s="11"/>
      <c r="BR360" s="12" t="e">
        <f t="shared" si="6725"/>
        <v>#DIV/0!</v>
      </c>
      <c r="BS360" s="13"/>
      <c r="BT360" s="13"/>
      <c r="BU360" s="25"/>
      <c r="BV360" s="38"/>
      <c r="BW360" s="10"/>
      <c r="BX360" s="11"/>
      <c r="BY360" s="68">
        <f t="shared" si="6796"/>
        <v>543</v>
      </c>
      <c r="BZ360" s="68">
        <f t="shared" si="6797"/>
        <v>43</v>
      </c>
      <c r="CA360" s="11"/>
      <c r="CB360" s="12">
        <f t="shared" si="6726"/>
        <v>0</v>
      </c>
      <c r="CC360" s="11"/>
      <c r="CD360" s="12" t="e">
        <f t="shared" si="6727"/>
        <v>#DIV/0!</v>
      </c>
      <c r="CE360" s="13"/>
      <c r="CF360" s="13"/>
      <c r="CG360" s="25"/>
      <c r="CH360" s="38"/>
      <c r="CI360" s="10"/>
      <c r="CJ360" s="11"/>
      <c r="CK360" s="68">
        <f t="shared" si="6798"/>
        <v>565</v>
      </c>
      <c r="CL360" s="68">
        <f t="shared" si="6799"/>
        <v>44</v>
      </c>
      <c r="CM360" s="11"/>
      <c r="CN360" s="12">
        <f t="shared" si="6728"/>
        <v>0</v>
      </c>
      <c r="CO360" s="11"/>
      <c r="CP360" s="12" t="e">
        <f t="shared" si="6729"/>
        <v>#DIV/0!</v>
      </c>
      <c r="CQ360" s="13"/>
      <c r="CR360" s="13"/>
      <c r="CS360" s="25"/>
      <c r="CT360" s="38"/>
      <c r="CU360" s="10"/>
      <c r="CV360" s="11"/>
      <c r="CW360" s="68">
        <f t="shared" si="6800"/>
        <v>575</v>
      </c>
      <c r="CX360" s="68">
        <f t="shared" si="6801"/>
        <v>44</v>
      </c>
      <c r="CY360" s="11"/>
      <c r="CZ360" s="12">
        <f t="shared" si="6730"/>
        <v>0</v>
      </c>
      <c r="DA360" s="11"/>
      <c r="DB360" s="12" t="e">
        <f t="shared" si="6731"/>
        <v>#DIV/0!</v>
      </c>
      <c r="DC360" s="13"/>
      <c r="DD360" s="13"/>
      <c r="DE360" s="25"/>
      <c r="DF360" s="38"/>
      <c r="DG360" s="10"/>
      <c r="DH360" s="11"/>
      <c r="DI360" s="68">
        <f t="shared" si="6802"/>
        <v>590</v>
      </c>
      <c r="DJ360" s="68">
        <f t="shared" si="6803"/>
        <v>45</v>
      </c>
      <c r="DK360" s="11"/>
      <c r="DL360" s="12">
        <f t="shared" si="6732"/>
        <v>0</v>
      </c>
      <c r="DM360" s="11"/>
      <c r="DN360" s="12" t="e">
        <f t="shared" si="6733"/>
        <v>#DIV/0!</v>
      </c>
      <c r="DO360" s="13"/>
      <c r="DP360" s="13"/>
      <c r="DQ360" s="25"/>
      <c r="DR360" s="38"/>
      <c r="DS360" s="10"/>
      <c r="DT360" s="11"/>
      <c r="DU360" s="68">
        <f t="shared" si="6804"/>
        <v>101</v>
      </c>
      <c r="DV360" s="68">
        <f t="shared" si="6805"/>
        <v>9</v>
      </c>
      <c r="DW360" s="11"/>
      <c r="DX360" s="12">
        <f t="shared" si="6734"/>
        <v>0</v>
      </c>
      <c r="DY360" s="11"/>
      <c r="DZ360" s="12" t="e">
        <f t="shared" si="6735"/>
        <v>#DIV/0!</v>
      </c>
      <c r="EA360" s="13"/>
      <c r="EB360" s="13"/>
      <c r="EC360" s="25"/>
      <c r="ED360" s="38"/>
      <c r="EE360" s="10"/>
      <c r="EF360" s="11"/>
      <c r="EG360" s="68">
        <f t="shared" si="6806"/>
        <v>581</v>
      </c>
      <c r="EH360" s="68">
        <f t="shared" si="6807"/>
        <v>43</v>
      </c>
      <c r="EI360" s="11"/>
      <c r="EJ360" s="12">
        <f t="shared" si="6736"/>
        <v>0</v>
      </c>
      <c r="EK360" s="11"/>
      <c r="EL360" s="12" t="e">
        <f t="shared" si="6737"/>
        <v>#DIV/0!</v>
      </c>
      <c r="EM360" s="13"/>
      <c r="EN360" s="13"/>
      <c r="EO360" s="25"/>
      <c r="EP360" s="38"/>
      <c r="EQ360" s="10"/>
      <c r="ER360" s="11"/>
      <c r="ES360" s="68">
        <f t="shared" si="6808"/>
        <v>577</v>
      </c>
      <c r="ET360" s="68">
        <f t="shared" si="6809"/>
        <v>45</v>
      </c>
      <c r="EU360" s="11"/>
      <c r="EV360" s="12">
        <f t="shared" si="6738"/>
        <v>0</v>
      </c>
      <c r="EW360" s="11"/>
      <c r="EX360" s="12" t="e">
        <f t="shared" si="6739"/>
        <v>#DIV/0!</v>
      </c>
      <c r="EY360" s="13"/>
      <c r="EZ360" s="13"/>
      <c r="FA360" s="25"/>
      <c r="FB360" s="38"/>
      <c r="FC360" s="10"/>
      <c r="FD360" s="11"/>
      <c r="FE360" s="68">
        <f t="shared" si="6810"/>
        <v>586</v>
      </c>
      <c r="FF360" s="68">
        <f t="shared" si="6811"/>
        <v>43</v>
      </c>
      <c r="FG360" s="11"/>
      <c r="FH360" s="12">
        <f t="shared" si="6740"/>
        <v>0</v>
      </c>
      <c r="FI360" s="11"/>
      <c r="FJ360" s="12" t="e">
        <f t="shared" si="6741"/>
        <v>#DIV/0!</v>
      </c>
      <c r="FK360" s="13"/>
      <c r="FL360" s="13"/>
      <c r="FM360" s="25"/>
      <c r="FN360" s="38"/>
      <c r="FO360" s="10"/>
      <c r="FP360" s="11"/>
      <c r="FQ360" s="68">
        <f t="shared" si="6812"/>
        <v>583</v>
      </c>
      <c r="FR360" s="68">
        <f t="shared" si="6813"/>
        <v>44</v>
      </c>
      <c r="FS360" s="11"/>
      <c r="FT360" s="12">
        <f t="shared" si="6742"/>
        <v>0</v>
      </c>
      <c r="FU360" s="11"/>
      <c r="FV360" s="12" t="e">
        <f t="shared" si="6743"/>
        <v>#DIV/0!</v>
      </c>
      <c r="FW360" s="13"/>
      <c r="FX360" s="13"/>
      <c r="FY360" s="25"/>
      <c r="FZ360" s="38"/>
      <c r="GA360" s="10"/>
      <c r="GB360" s="11"/>
      <c r="GC360" s="68">
        <f t="shared" si="6814"/>
        <v>573</v>
      </c>
      <c r="GD360" s="68">
        <f t="shared" si="6815"/>
        <v>44</v>
      </c>
      <c r="GE360" s="11"/>
      <c r="GF360" s="12">
        <f t="shared" si="6744"/>
        <v>0</v>
      </c>
      <c r="GG360" s="11"/>
      <c r="GH360" s="12" t="e">
        <f t="shared" si="6745"/>
        <v>#DIV/0!</v>
      </c>
      <c r="GI360" s="13"/>
      <c r="GJ360" s="13"/>
      <c r="GK360" s="25"/>
      <c r="GL360" s="38"/>
      <c r="GM360" s="10"/>
      <c r="GN360" s="11"/>
      <c r="GO360" s="68">
        <f t="shared" si="6816"/>
        <v>573</v>
      </c>
      <c r="GP360" s="68">
        <f t="shared" si="6817"/>
        <v>44</v>
      </c>
      <c r="GQ360" s="11"/>
      <c r="GR360" s="12">
        <f t="shared" si="6746"/>
        <v>0</v>
      </c>
      <c r="GS360" s="11"/>
      <c r="GT360" s="12" t="e">
        <f t="shared" si="6747"/>
        <v>#DIV/0!</v>
      </c>
      <c r="GU360" s="13"/>
      <c r="GV360" s="13"/>
      <c r="GW360" s="25"/>
      <c r="GX360" s="38"/>
      <c r="GY360" s="10"/>
      <c r="GZ360" s="11"/>
      <c r="HA360" s="68">
        <f t="shared" si="6818"/>
        <v>117</v>
      </c>
      <c r="HB360" s="68">
        <f t="shared" si="6819"/>
        <v>9</v>
      </c>
      <c r="HC360" s="11"/>
      <c r="HD360" s="12">
        <f t="shared" si="6748"/>
        <v>0</v>
      </c>
      <c r="HE360" s="11"/>
      <c r="HF360" s="12" t="e">
        <f t="shared" si="6749"/>
        <v>#DIV/0!</v>
      </c>
      <c r="HG360" s="13"/>
      <c r="HH360" s="13"/>
      <c r="HI360" s="25"/>
      <c r="HJ360" s="38"/>
      <c r="HK360" s="10"/>
      <c r="HL360" s="11"/>
      <c r="HM360" s="68">
        <f t="shared" si="6820"/>
        <v>579</v>
      </c>
      <c r="HN360" s="68">
        <f t="shared" si="6821"/>
        <v>44</v>
      </c>
      <c r="HO360" s="11"/>
      <c r="HP360" s="12">
        <f t="shared" si="6750"/>
        <v>0</v>
      </c>
      <c r="HQ360" s="11"/>
      <c r="HR360" s="12" t="e">
        <f t="shared" si="6751"/>
        <v>#DIV/0!</v>
      </c>
      <c r="HS360" s="13"/>
      <c r="HT360" s="13"/>
      <c r="HU360" s="25"/>
      <c r="HV360" s="38"/>
      <c r="HW360" s="10"/>
      <c r="HX360" s="11"/>
      <c r="HY360" s="68">
        <f t="shared" si="6822"/>
        <v>575</v>
      </c>
      <c r="HZ360" s="68">
        <f t="shared" si="6823"/>
        <v>45</v>
      </c>
      <c r="IA360" s="11"/>
      <c r="IB360" s="12">
        <f t="shared" si="6752"/>
        <v>0</v>
      </c>
      <c r="IC360" s="11"/>
      <c r="ID360" s="12" t="e">
        <f t="shared" si="6753"/>
        <v>#DIV/0!</v>
      </c>
      <c r="IE360" s="13"/>
      <c r="IF360" s="13"/>
      <c r="IG360" s="25"/>
      <c r="IH360" s="38"/>
      <c r="II360" s="10"/>
      <c r="IJ360" s="11"/>
      <c r="IK360" s="68">
        <f t="shared" si="6824"/>
        <v>582</v>
      </c>
      <c r="IL360" s="68">
        <f t="shared" si="6825"/>
        <v>42</v>
      </c>
      <c r="IM360" s="11"/>
      <c r="IN360" s="12">
        <f t="shared" si="6754"/>
        <v>0</v>
      </c>
      <c r="IO360" s="11"/>
      <c r="IP360" s="12" t="e">
        <f t="shared" si="6755"/>
        <v>#DIV/0!</v>
      </c>
      <c r="IQ360" s="13"/>
      <c r="IR360" s="13"/>
      <c r="IS360" s="25"/>
      <c r="IT360" s="38"/>
      <c r="IU360" s="10"/>
      <c r="IV360" s="11"/>
      <c r="IW360" s="68">
        <f t="shared" si="6826"/>
        <v>0</v>
      </c>
      <c r="IX360" s="11">
        <f t="shared" si="6827"/>
        <v>0</v>
      </c>
      <c r="IY360" s="11"/>
      <c r="IZ360" s="12" t="e">
        <f t="shared" si="6756"/>
        <v>#DIV/0!</v>
      </c>
      <c r="JA360" s="11"/>
      <c r="JB360" s="12" t="e">
        <f t="shared" si="6757"/>
        <v>#DIV/0!</v>
      </c>
      <c r="JC360" s="13"/>
      <c r="JD360" s="13"/>
      <c r="JE360" s="25"/>
      <c r="JF360" s="38"/>
      <c r="JG360" s="10">
        <f t="shared" si="6758"/>
        <v>0</v>
      </c>
      <c r="JH360" s="14">
        <f t="shared" si="6758"/>
        <v>0</v>
      </c>
      <c r="JI360" s="404">
        <f t="shared" si="6759"/>
        <v>10482</v>
      </c>
      <c r="JJ360" s="11">
        <f t="shared" si="6760"/>
        <v>805</v>
      </c>
      <c r="JK360" s="11">
        <f t="shared" si="6761"/>
        <v>0</v>
      </c>
      <c r="JL360" s="89">
        <f t="shared" si="6762"/>
        <v>0</v>
      </c>
      <c r="JM360" s="15">
        <f t="shared" si="5751"/>
        <v>0</v>
      </c>
      <c r="JN360" s="12" t="e">
        <f t="shared" si="6763"/>
        <v>#DIV/0!</v>
      </c>
      <c r="JO360" s="16"/>
      <c r="JP360" s="17"/>
      <c r="JQ360" s="16" t="e">
        <f t="shared" si="6264"/>
        <v>#DIV/0!</v>
      </c>
      <c r="JR360" s="16"/>
      <c r="JS360" s="393" t="e">
        <f t="shared" si="6100"/>
        <v>#DIV/0!</v>
      </c>
      <c r="JT360" s="23"/>
      <c r="JU360" s="525"/>
      <c r="JV360" s="530">
        <f t="shared" si="6765"/>
        <v>0</v>
      </c>
      <c r="JW360" s="527">
        <f t="shared" si="6766"/>
        <v>0</v>
      </c>
      <c r="JX360" s="532">
        <f t="shared" si="6767"/>
        <v>0</v>
      </c>
      <c r="JY360" s="717"/>
      <c r="JZ360" s="720"/>
      <c r="KA360" s="723"/>
      <c r="KB360" s="654">
        <f t="shared" ref="KB360" si="6843">SUM(E353,Q353,AC353,AO353,BA353,BM353,BY353)</f>
        <v>3325</v>
      </c>
      <c r="KC360" s="655"/>
      <c r="KD360" s="655">
        <f t="shared" ref="KD360" si="6844">SUM(CK353,CW353,DI353,DU353,EG353,ES353,FE353)</f>
        <v>3575</v>
      </c>
      <c r="KE360" s="655"/>
      <c r="KF360" s="655">
        <f t="shared" ref="KF360" si="6845">SUM(FQ353,GC353,GO353,HA353,HM353,HY353,IK353)</f>
        <v>3582</v>
      </c>
      <c r="KG360" s="658"/>
      <c r="KH360" s="641" t="s">
        <v>70</v>
      </c>
      <c r="KI360" s="76">
        <f t="shared" si="6774"/>
        <v>0</v>
      </c>
      <c r="KJ360" s="576">
        <f t="shared" ref="KJ360" si="6846">KI360/KB360</f>
        <v>0</v>
      </c>
      <c r="KK360" s="76">
        <f t="shared" si="6776"/>
        <v>0</v>
      </c>
      <c r="KL360" s="570">
        <f t="shared" ref="KL360" si="6847">KK360/KD360</f>
        <v>0</v>
      </c>
      <c r="KM360" s="580">
        <f t="shared" ref="KM360" si="6848">KB360+KD360</f>
        <v>6900</v>
      </c>
      <c r="KN360" s="84">
        <f t="shared" si="6779"/>
        <v>0</v>
      </c>
      <c r="KO360" s="570">
        <f t="shared" si="6780"/>
        <v>0</v>
      </c>
      <c r="KP360" s="76">
        <f t="shared" si="6781"/>
        <v>0</v>
      </c>
      <c r="KQ360" s="570">
        <f t="shared" ref="KQ360" si="6849">KP360/KF360</f>
        <v>0</v>
      </c>
    </row>
    <row r="361" spans="1:303" ht="19.5" thickBot="1" x14ac:dyDescent="0.3">
      <c r="A361" s="729"/>
      <c r="B361" s="41">
        <f t="shared" si="6783"/>
        <v>45824</v>
      </c>
      <c r="C361" s="10"/>
      <c r="D361" s="11"/>
      <c r="E361" s="68">
        <f t="shared" si="6784"/>
        <v>543</v>
      </c>
      <c r="F361" s="68">
        <f t="shared" si="6785"/>
        <v>43</v>
      </c>
      <c r="G361" s="11"/>
      <c r="H361" s="12">
        <f t="shared" si="6714"/>
        <v>0</v>
      </c>
      <c r="I361" s="11"/>
      <c r="J361" s="12" t="e">
        <f t="shared" si="6715"/>
        <v>#DIV/0!</v>
      </c>
      <c r="K361" s="13"/>
      <c r="L361" s="11"/>
      <c r="M361" s="25"/>
      <c r="N361" s="38"/>
      <c r="O361" s="10"/>
      <c r="P361" s="11"/>
      <c r="Q361" s="68">
        <f t="shared" si="6786"/>
        <v>536</v>
      </c>
      <c r="R361" s="68">
        <f t="shared" si="6787"/>
        <v>40</v>
      </c>
      <c r="S361" s="11"/>
      <c r="T361" s="12">
        <f t="shared" si="6716"/>
        <v>0</v>
      </c>
      <c r="U361" s="11"/>
      <c r="V361" s="12" t="e">
        <f t="shared" si="6717"/>
        <v>#DIV/0!</v>
      </c>
      <c r="W361" s="13"/>
      <c r="X361" s="11"/>
      <c r="Y361" s="25"/>
      <c r="Z361" s="38"/>
      <c r="AA361" s="10"/>
      <c r="AB361" s="11"/>
      <c r="AC361" s="68">
        <f t="shared" si="6788"/>
        <v>535</v>
      </c>
      <c r="AD361" s="68">
        <f t="shared" si="6789"/>
        <v>42</v>
      </c>
      <c r="AE361" s="11"/>
      <c r="AF361" s="12">
        <f t="shared" si="6718"/>
        <v>0</v>
      </c>
      <c r="AG361" s="11"/>
      <c r="AH361" s="12" t="e">
        <f t="shared" si="6719"/>
        <v>#DIV/0!</v>
      </c>
      <c r="AI361" s="13"/>
      <c r="AJ361" s="11"/>
      <c r="AK361" s="25"/>
      <c r="AL361" s="38"/>
      <c r="AM361" s="10"/>
      <c r="AN361" s="11"/>
      <c r="AO361" s="68">
        <f t="shared" si="6790"/>
        <v>80</v>
      </c>
      <c r="AP361" s="68">
        <f t="shared" si="6791"/>
        <v>8</v>
      </c>
      <c r="AQ361" s="11"/>
      <c r="AR361" s="12">
        <f t="shared" si="6720"/>
        <v>0</v>
      </c>
      <c r="AS361" s="11"/>
      <c r="AT361" s="12" t="e">
        <f t="shared" si="6721"/>
        <v>#DIV/0!</v>
      </c>
      <c r="AU361" s="13"/>
      <c r="AV361" s="11"/>
      <c r="AW361" s="25"/>
      <c r="AX361" s="38"/>
      <c r="AY361" s="10"/>
      <c r="AZ361" s="11"/>
      <c r="BA361" s="68">
        <f t="shared" si="6792"/>
        <v>552</v>
      </c>
      <c r="BB361" s="68">
        <f t="shared" si="6793"/>
        <v>42</v>
      </c>
      <c r="BC361" s="11"/>
      <c r="BD361" s="12">
        <f t="shared" si="6722"/>
        <v>0</v>
      </c>
      <c r="BE361" s="11"/>
      <c r="BF361" s="12" t="e">
        <f t="shared" si="6723"/>
        <v>#DIV/0!</v>
      </c>
      <c r="BG361" s="13"/>
      <c r="BH361" s="11"/>
      <c r="BI361" s="25"/>
      <c r="BJ361" s="38"/>
      <c r="BK361" s="10"/>
      <c r="BL361" s="11"/>
      <c r="BM361" s="68">
        <f t="shared" si="6794"/>
        <v>536</v>
      </c>
      <c r="BN361" s="68">
        <f t="shared" si="6795"/>
        <v>42</v>
      </c>
      <c r="BO361" s="11"/>
      <c r="BP361" s="12">
        <f t="shared" si="6724"/>
        <v>0</v>
      </c>
      <c r="BQ361" s="11"/>
      <c r="BR361" s="12" t="e">
        <f t="shared" si="6725"/>
        <v>#DIV/0!</v>
      </c>
      <c r="BS361" s="13"/>
      <c r="BT361" s="11"/>
      <c r="BU361" s="25"/>
      <c r="BV361" s="38"/>
      <c r="BW361" s="10"/>
      <c r="BX361" s="11"/>
      <c r="BY361" s="68">
        <f t="shared" si="6796"/>
        <v>543</v>
      </c>
      <c r="BZ361" s="68">
        <f t="shared" si="6797"/>
        <v>43</v>
      </c>
      <c r="CA361" s="11"/>
      <c r="CB361" s="12">
        <f t="shared" si="6726"/>
        <v>0</v>
      </c>
      <c r="CC361" s="11"/>
      <c r="CD361" s="12" t="e">
        <f t="shared" si="6727"/>
        <v>#DIV/0!</v>
      </c>
      <c r="CE361" s="13"/>
      <c r="CF361" s="11"/>
      <c r="CG361" s="25"/>
      <c r="CH361" s="38"/>
      <c r="CI361" s="10"/>
      <c r="CJ361" s="11"/>
      <c r="CK361" s="68">
        <f t="shared" si="6798"/>
        <v>565</v>
      </c>
      <c r="CL361" s="68">
        <f t="shared" si="6799"/>
        <v>44</v>
      </c>
      <c r="CM361" s="11"/>
      <c r="CN361" s="12">
        <f t="shared" si="6728"/>
        <v>0</v>
      </c>
      <c r="CO361" s="11"/>
      <c r="CP361" s="12" t="e">
        <f t="shared" si="6729"/>
        <v>#DIV/0!</v>
      </c>
      <c r="CQ361" s="13"/>
      <c r="CR361" s="11"/>
      <c r="CS361" s="25"/>
      <c r="CT361" s="38"/>
      <c r="CU361" s="10"/>
      <c r="CV361" s="11"/>
      <c r="CW361" s="68">
        <f t="shared" si="6800"/>
        <v>575</v>
      </c>
      <c r="CX361" s="68">
        <f t="shared" si="6801"/>
        <v>44</v>
      </c>
      <c r="CY361" s="11"/>
      <c r="CZ361" s="12">
        <f t="shared" si="6730"/>
        <v>0</v>
      </c>
      <c r="DA361" s="11"/>
      <c r="DB361" s="12" t="e">
        <f t="shared" si="6731"/>
        <v>#DIV/0!</v>
      </c>
      <c r="DC361" s="13"/>
      <c r="DD361" s="11"/>
      <c r="DE361" s="25"/>
      <c r="DF361" s="38"/>
      <c r="DG361" s="10"/>
      <c r="DH361" s="11"/>
      <c r="DI361" s="68">
        <f t="shared" si="6802"/>
        <v>590</v>
      </c>
      <c r="DJ361" s="68">
        <f t="shared" si="6803"/>
        <v>45</v>
      </c>
      <c r="DK361" s="11"/>
      <c r="DL361" s="12">
        <f t="shared" si="6732"/>
        <v>0</v>
      </c>
      <c r="DM361" s="11"/>
      <c r="DN361" s="12" t="e">
        <f t="shared" si="6733"/>
        <v>#DIV/0!</v>
      </c>
      <c r="DO361" s="13"/>
      <c r="DP361" s="11"/>
      <c r="DQ361" s="25"/>
      <c r="DR361" s="38"/>
      <c r="DS361" s="10"/>
      <c r="DT361" s="11"/>
      <c r="DU361" s="68">
        <f t="shared" si="6804"/>
        <v>101</v>
      </c>
      <c r="DV361" s="68">
        <f t="shared" si="6805"/>
        <v>9</v>
      </c>
      <c r="DW361" s="11"/>
      <c r="DX361" s="12">
        <f t="shared" si="6734"/>
        <v>0</v>
      </c>
      <c r="DY361" s="11"/>
      <c r="DZ361" s="12" t="e">
        <f t="shared" si="6735"/>
        <v>#DIV/0!</v>
      </c>
      <c r="EA361" s="13"/>
      <c r="EB361" s="11"/>
      <c r="EC361" s="25"/>
      <c r="ED361" s="38"/>
      <c r="EE361" s="10"/>
      <c r="EF361" s="11"/>
      <c r="EG361" s="68">
        <f t="shared" si="6806"/>
        <v>581</v>
      </c>
      <c r="EH361" s="68">
        <f t="shared" si="6807"/>
        <v>43</v>
      </c>
      <c r="EI361" s="11"/>
      <c r="EJ361" s="12">
        <f t="shared" si="6736"/>
        <v>0</v>
      </c>
      <c r="EK361" s="11"/>
      <c r="EL361" s="12" t="e">
        <f t="shared" si="6737"/>
        <v>#DIV/0!</v>
      </c>
      <c r="EM361" s="13"/>
      <c r="EN361" s="11"/>
      <c r="EO361" s="25"/>
      <c r="EP361" s="38"/>
      <c r="EQ361" s="10"/>
      <c r="ER361" s="11"/>
      <c r="ES361" s="68">
        <f t="shared" si="6808"/>
        <v>577</v>
      </c>
      <c r="ET361" s="68">
        <f t="shared" si="6809"/>
        <v>45</v>
      </c>
      <c r="EU361" s="11"/>
      <c r="EV361" s="12">
        <f t="shared" si="6738"/>
        <v>0</v>
      </c>
      <c r="EW361" s="11"/>
      <c r="EX361" s="12" t="e">
        <f t="shared" si="6739"/>
        <v>#DIV/0!</v>
      </c>
      <c r="EY361" s="13"/>
      <c r="EZ361" s="11"/>
      <c r="FA361" s="25"/>
      <c r="FB361" s="38"/>
      <c r="FC361" s="10"/>
      <c r="FD361" s="11"/>
      <c r="FE361" s="68">
        <f t="shared" si="6810"/>
        <v>586</v>
      </c>
      <c r="FF361" s="68">
        <f t="shared" si="6811"/>
        <v>43</v>
      </c>
      <c r="FG361" s="11"/>
      <c r="FH361" s="12">
        <f t="shared" si="6740"/>
        <v>0</v>
      </c>
      <c r="FI361" s="11"/>
      <c r="FJ361" s="12" t="e">
        <f t="shared" si="6741"/>
        <v>#DIV/0!</v>
      </c>
      <c r="FK361" s="13"/>
      <c r="FL361" s="11"/>
      <c r="FM361" s="25"/>
      <c r="FN361" s="38"/>
      <c r="FO361" s="10"/>
      <c r="FP361" s="11"/>
      <c r="FQ361" s="68">
        <f t="shared" si="6812"/>
        <v>583</v>
      </c>
      <c r="FR361" s="68">
        <f t="shared" si="6813"/>
        <v>44</v>
      </c>
      <c r="FS361" s="11"/>
      <c r="FT361" s="12">
        <f t="shared" si="6742"/>
        <v>0</v>
      </c>
      <c r="FU361" s="11"/>
      <c r="FV361" s="12" t="e">
        <f t="shared" si="6743"/>
        <v>#DIV/0!</v>
      </c>
      <c r="FW361" s="13"/>
      <c r="FX361" s="11"/>
      <c r="FY361" s="25"/>
      <c r="FZ361" s="38"/>
      <c r="GA361" s="10"/>
      <c r="GB361" s="11"/>
      <c r="GC361" s="68">
        <f t="shared" si="6814"/>
        <v>573</v>
      </c>
      <c r="GD361" s="68">
        <f t="shared" si="6815"/>
        <v>44</v>
      </c>
      <c r="GE361" s="11"/>
      <c r="GF361" s="12">
        <f t="shared" si="6744"/>
        <v>0</v>
      </c>
      <c r="GG361" s="11"/>
      <c r="GH361" s="12" t="e">
        <f t="shared" si="6745"/>
        <v>#DIV/0!</v>
      </c>
      <c r="GI361" s="13"/>
      <c r="GJ361" s="11"/>
      <c r="GK361" s="25"/>
      <c r="GL361" s="38"/>
      <c r="GM361" s="10"/>
      <c r="GN361" s="11"/>
      <c r="GO361" s="68">
        <f t="shared" si="6816"/>
        <v>573</v>
      </c>
      <c r="GP361" s="68">
        <f t="shared" si="6817"/>
        <v>44</v>
      </c>
      <c r="GQ361" s="11"/>
      <c r="GR361" s="12">
        <f t="shared" si="6746"/>
        <v>0</v>
      </c>
      <c r="GS361" s="11"/>
      <c r="GT361" s="12" t="e">
        <f t="shared" si="6747"/>
        <v>#DIV/0!</v>
      </c>
      <c r="GU361" s="13"/>
      <c r="GV361" s="11"/>
      <c r="GW361" s="25"/>
      <c r="GX361" s="38"/>
      <c r="GY361" s="10"/>
      <c r="GZ361" s="11"/>
      <c r="HA361" s="68">
        <f t="shared" si="6818"/>
        <v>117</v>
      </c>
      <c r="HB361" s="68">
        <f t="shared" si="6819"/>
        <v>9</v>
      </c>
      <c r="HC361" s="11"/>
      <c r="HD361" s="12">
        <f t="shared" si="6748"/>
        <v>0</v>
      </c>
      <c r="HE361" s="11"/>
      <c r="HF361" s="12" t="e">
        <f t="shared" si="6749"/>
        <v>#DIV/0!</v>
      </c>
      <c r="HG361" s="13"/>
      <c r="HH361" s="11"/>
      <c r="HI361" s="25"/>
      <c r="HJ361" s="38"/>
      <c r="HK361" s="10"/>
      <c r="HL361" s="11"/>
      <c r="HM361" s="68">
        <f t="shared" si="6820"/>
        <v>579</v>
      </c>
      <c r="HN361" s="68">
        <f t="shared" si="6821"/>
        <v>44</v>
      </c>
      <c r="HO361" s="11"/>
      <c r="HP361" s="12">
        <f t="shared" si="6750"/>
        <v>0</v>
      </c>
      <c r="HQ361" s="11"/>
      <c r="HR361" s="12" t="e">
        <f t="shared" si="6751"/>
        <v>#DIV/0!</v>
      </c>
      <c r="HS361" s="13"/>
      <c r="HT361" s="11"/>
      <c r="HU361" s="25"/>
      <c r="HV361" s="38"/>
      <c r="HW361" s="10"/>
      <c r="HX361" s="11"/>
      <c r="HY361" s="68">
        <f t="shared" si="6822"/>
        <v>575</v>
      </c>
      <c r="HZ361" s="68">
        <f t="shared" si="6823"/>
        <v>45</v>
      </c>
      <c r="IA361" s="11"/>
      <c r="IB361" s="12">
        <f t="shared" si="6752"/>
        <v>0</v>
      </c>
      <c r="IC361" s="11"/>
      <c r="ID361" s="12" t="e">
        <f t="shared" si="6753"/>
        <v>#DIV/0!</v>
      </c>
      <c r="IE361" s="13"/>
      <c r="IF361" s="11"/>
      <c r="IG361" s="25"/>
      <c r="IH361" s="38"/>
      <c r="II361" s="10"/>
      <c r="IJ361" s="11"/>
      <c r="IK361" s="68">
        <f t="shared" si="6824"/>
        <v>582</v>
      </c>
      <c r="IL361" s="68">
        <f t="shared" si="6825"/>
        <v>42</v>
      </c>
      <c r="IM361" s="11"/>
      <c r="IN361" s="12">
        <f t="shared" si="6754"/>
        <v>0</v>
      </c>
      <c r="IO361" s="11"/>
      <c r="IP361" s="12" t="e">
        <f t="shared" si="6755"/>
        <v>#DIV/0!</v>
      </c>
      <c r="IQ361" s="13"/>
      <c r="IR361" s="11"/>
      <c r="IS361" s="25"/>
      <c r="IT361" s="38"/>
      <c r="IU361" s="10"/>
      <c r="IV361" s="11"/>
      <c r="IW361" s="68">
        <f t="shared" si="6826"/>
        <v>0</v>
      </c>
      <c r="IX361" s="11">
        <f t="shared" si="6827"/>
        <v>0</v>
      </c>
      <c r="IY361" s="11"/>
      <c r="IZ361" s="12" t="e">
        <f t="shared" si="6756"/>
        <v>#DIV/0!</v>
      </c>
      <c r="JA361" s="11"/>
      <c r="JB361" s="12" t="e">
        <f t="shared" si="6757"/>
        <v>#DIV/0!</v>
      </c>
      <c r="JC361" s="13"/>
      <c r="JD361" s="11"/>
      <c r="JE361" s="25"/>
      <c r="JF361" s="38"/>
      <c r="JG361" s="10">
        <f t="shared" si="6758"/>
        <v>0</v>
      </c>
      <c r="JH361" s="14">
        <f t="shared" si="6758"/>
        <v>0</v>
      </c>
      <c r="JI361" s="404">
        <f t="shared" si="6759"/>
        <v>10482</v>
      </c>
      <c r="JJ361" s="11">
        <f t="shared" si="6760"/>
        <v>805</v>
      </c>
      <c r="JK361" s="11">
        <f t="shared" si="6761"/>
        <v>0</v>
      </c>
      <c r="JL361" s="89">
        <f t="shared" si="6762"/>
        <v>0</v>
      </c>
      <c r="JM361" s="15">
        <f t="shared" si="5751"/>
        <v>0</v>
      </c>
      <c r="JN361" s="12" t="e">
        <f t="shared" si="6763"/>
        <v>#DIV/0!</v>
      </c>
      <c r="JO361" s="16"/>
      <c r="JP361" s="17"/>
      <c r="JQ361" s="16" t="e">
        <f t="shared" si="6264"/>
        <v>#DIV/0!</v>
      </c>
      <c r="JR361" s="16"/>
      <c r="JS361" s="393" t="e">
        <f t="shared" si="6100"/>
        <v>#DIV/0!</v>
      </c>
      <c r="JT361" s="23"/>
      <c r="JU361" s="525"/>
      <c r="JV361" s="530">
        <f t="shared" si="6765"/>
        <v>0</v>
      </c>
      <c r="JW361" s="527">
        <f t="shared" si="6766"/>
        <v>0</v>
      </c>
      <c r="JX361" s="532">
        <f t="shared" si="6767"/>
        <v>0</v>
      </c>
      <c r="JY361" s="717"/>
      <c r="JZ361" s="720"/>
      <c r="KA361" s="723"/>
      <c r="KB361" s="656"/>
      <c r="KC361" s="657"/>
      <c r="KD361" s="657"/>
      <c r="KE361" s="657"/>
      <c r="KF361" s="657"/>
      <c r="KG361" s="659"/>
      <c r="KH361" s="653"/>
      <c r="KI361" s="76">
        <f t="shared" si="6774"/>
        <v>0</v>
      </c>
      <c r="KJ361" s="576">
        <f t="shared" ref="KJ361" si="6850">KI361/KB360</f>
        <v>0</v>
      </c>
      <c r="KK361" s="76">
        <f t="shared" si="6776"/>
        <v>0</v>
      </c>
      <c r="KL361" s="570">
        <f t="shared" ref="KL361" si="6851">KK361/KD360</f>
        <v>0</v>
      </c>
      <c r="KM361" s="580">
        <f t="shared" ref="KM361" si="6852">KB360+KD360</f>
        <v>6900</v>
      </c>
      <c r="KN361" s="84">
        <f t="shared" si="6779"/>
        <v>0</v>
      </c>
      <c r="KO361" s="570">
        <f t="shared" si="6780"/>
        <v>0</v>
      </c>
      <c r="KP361" s="76">
        <f t="shared" si="6781"/>
        <v>0</v>
      </c>
      <c r="KQ361" s="570">
        <f t="shared" ref="KQ361" si="6853">KP361/KF360</f>
        <v>0</v>
      </c>
    </row>
    <row r="362" spans="1:303" ht="20.25" thickTop="1" thickBot="1" x14ac:dyDescent="0.3">
      <c r="A362" s="729"/>
      <c r="B362" s="41">
        <f t="shared" si="6783"/>
        <v>45825</v>
      </c>
      <c r="C362" s="10"/>
      <c r="D362" s="11"/>
      <c r="E362" s="68">
        <f t="shared" si="6784"/>
        <v>543</v>
      </c>
      <c r="F362" s="68">
        <f t="shared" si="6785"/>
        <v>43</v>
      </c>
      <c r="G362" s="11"/>
      <c r="H362" s="12">
        <f t="shared" si="6714"/>
        <v>0</v>
      </c>
      <c r="I362" s="11"/>
      <c r="J362" s="12" t="e">
        <f t="shared" si="6715"/>
        <v>#DIV/0!</v>
      </c>
      <c r="K362" s="13"/>
      <c r="L362" s="11"/>
      <c r="M362" s="39"/>
      <c r="N362" s="43"/>
      <c r="O362" s="10"/>
      <c r="P362" s="11"/>
      <c r="Q362" s="68">
        <f t="shared" si="6786"/>
        <v>536</v>
      </c>
      <c r="R362" s="68">
        <f t="shared" si="6787"/>
        <v>40</v>
      </c>
      <c r="S362" s="11"/>
      <c r="T362" s="12">
        <f t="shared" si="6716"/>
        <v>0</v>
      </c>
      <c r="U362" s="11"/>
      <c r="V362" s="12" t="e">
        <f t="shared" si="6717"/>
        <v>#DIV/0!</v>
      </c>
      <c r="W362" s="13"/>
      <c r="X362" s="11"/>
      <c r="Y362" s="39"/>
      <c r="Z362" s="43"/>
      <c r="AA362" s="10"/>
      <c r="AB362" s="11"/>
      <c r="AC362" s="68">
        <f t="shared" si="6788"/>
        <v>535</v>
      </c>
      <c r="AD362" s="68">
        <f t="shared" si="6789"/>
        <v>42</v>
      </c>
      <c r="AE362" s="11"/>
      <c r="AF362" s="12">
        <f t="shared" si="6718"/>
        <v>0</v>
      </c>
      <c r="AG362" s="11"/>
      <c r="AH362" s="12" t="e">
        <f t="shared" si="6719"/>
        <v>#DIV/0!</v>
      </c>
      <c r="AI362" s="13"/>
      <c r="AJ362" s="11"/>
      <c r="AK362" s="39"/>
      <c r="AL362" s="43"/>
      <c r="AM362" s="10"/>
      <c r="AN362" s="11"/>
      <c r="AO362" s="68">
        <f t="shared" si="6790"/>
        <v>80</v>
      </c>
      <c r="AP362" s="68">
        <f t="shared" si="6791"/>
        <v>8</v>
      </c>
      <c r="AQ362" s="11"/>
      <c r="AR362" s="12">
        <f t="shared" si="6720"/>
        <v>0</v>
      </c>
      <c r="AS362" s="11"/>
      <c r="AT362" s="12" t="e">
        <f t="shared" si="6721"/>
        <v>#DIV/0!</v>
      </c>
      <c r="AU362" s="13"/>
      <c r="AV362" s="11"/>
      <c r="AW362" s="39"/>
      <c r="AX362" s="43"/>
      <c r="AY362" s="10"/>
      <c r="AZ362" s="11"/>
      <c r="BA362" s="68">
        <f t="shared" si="6792"/>
        <v>552</v>
      </c>
      <c r="BB362" s="68">
        <f t="shared" si="6793"/>
        <v>42</v>
      </c>
      <c r="BC362" s="11"/>
      <c r="BD362" s="12">
        <f t="shared" si="6722"/>
        <v>0</v>
      </c>
      <c r="BE362" s="11"/>
      <c r="BF362" s="12" t="e">
        <f t="shared" si="6723"/>
        <v>#DIV/0!</v>
      </c>
      <c r="BG362" s="13"/>
      <c r="BH362" s="11"/>
      <c r="BI362" s="39"/>
      <c r="BJ362" s="43"/>
      <c r="BK362" s="10"/>
      <c r="BL362" s="11"/>
      <c r="BM362" s="68">
        <f t="shared" si="6794"/>
        <v>536</v>
      </c>
      <c r="BN362" s="68">
        <f t="shared" si="6795"/>
        <v>42</v>
      </c>
      <c r="BO362" s="11"/>
      <c r="BP362" s="12">
        <f t="shared" si="6724"/>
        <v>0</v>
      </c>
      <c r="BQ362" s="11"/>
      <c r="BR362" s="12" t="e">
        <f t="shared" si="6725"/>
        <v>#DIV/0!</v>
      </c>
      <c r="BS362" s="13"/>
      <c r="BT362" s="11"/>
      <c r="BU362" s="39"/>
      <c r="BV362" s="43"/>
      <c r="BW362" s="10"/>
      <c r="BX362" s="11"/>
      <c r="BY362" s="68">
        <f t="shared" si="6796"/>
        <v>543</v>
      </c>
      <c r="BZ362" s="68">
        <f t="shared" si="6797"/>
        <v>43</v>
      </c>
      <c r="CA362" s="11"/>
      <c r="CB362" s="12">
        <f t="shared" si="6726"/>
        <v>0</v>
      </c>
      <c r="CC362" s="11"/>
      <c r="CD362" s="12" t="e">
        <f t="shared" si="6727"/>
        <v>#DIV/0!</v>
      </c>
      <c r="CE362" s="13"/>
      <c r="CF362" s="11"/>
      <c r="CG362" s="39"/>
      <c r="CH362" s="43"/>
      <c r="CI362" s="10"/>
      <c r="CJ362" s="11"/>
      <c r="CK362" s="68">
        <f t="shared" si="6798"/>
        <v>565</v>
      </c>
      <c r="CL362" s="68">
        <f t="shared" si="6799"/>
        <v>44</v>
      </c>
      <c r="CM362" s="11"/>
      <c r="CN362" s="12">
        <f t="shared" si="6728"/>
        <v>0</v>
      </c>
      <c r="CO362" s="11"/>
      <c r="CP362" s="12" t="e">
        <f t="shared" si="6729"/>
        <v>#DIV/0!</v>
      </c>
      <c r="CQ362" s="13"/>
      <c r="CR362" s="11"/>
      <c r="CS362" s="39"/>
      <c r="CT362" s="43"/>
      <c r="CU362" s="10"/>
      <c r="CV362" s="11"/>
      <c r="CW362" s="68">
        <f t="shared" si="6800"/>
        <v>575</v>
      </c>
      <c r="CX362" s="68">
        <f t="shared" si="6801"/>
        <v>44</v>
      </c>
      <c r="CY362" s="11"/>
      <c r="CZ362" s="12">
        <f t="shared" si="6730"/>
        <v>0</v>
      </c>
      <c r="DA362" s="11"/>
      <c r="DB362" s="12" t="e">
        <f t="shared" si="6731"/>
        <v>#DIV/0!</v>
      </c>
      <c r="DC362" s="13"/>
      <c r="DD362" s="11"/>
      <c r="DE362" s="39"/>
      <c r="DF362" s="43"/>
      <c r="DG362" s="10"/>
      <c r="DH362" s="11"/>
      <c r="DI362" s="68">
        <f t="shared" si="6802"/>
        <v>590</v>
      </c>
      <c r="DJ362" s="68">
        <f t="shared" si="6803"/>
        <v>45</v>
      </c>
      <c r="DK362" s="11"/>
      <c r="DL362" s="12">
        <f t="shared" si="6732"/>
        <v>0</v>
      </c>
      <c r="DM362" s="11"/>
      <c r="DN362" s="12" t="e">
        <f t="shared" si="6733"/>
        <v>#DIV/0!</v>
      </c>
      <c r="DO362" s="13"/>
      <c r="DP362" s="11"/>
      <c r="DQ362" s="39"/>
      <c r="DR362" s="43"/>
      <c r="DS362" s="10"/>
      <c r="DT362" s="11"/>
      <c r="DU362" s="68">
        <f t="shared" si="6804"/>
        <v>101</v>
      </c>
      <c r="DV362" s="68">
        <f t="shared" si="6805"/>
        <v>9</v>
      </c>
      <c r="DW362" s="11"/>
      <c r="DX362" s="12">
        <f t="shared" si="6734"/>
        <v>0</v>
      </c>
      <c r="DY362" s="11"/>
      <c r="DZ362" s="12" t="e">
        <f t="shared" si="6735"/>
        <v>#DIV/0!</v>
      </c>
      <c r="EA362" s="13"/>
      <c r="EB362" s="11"/>
      <c r="EC362" s="39"/>
      <c r="ED362" s="43"/>
      <c r="EE362" s="10"/>
      <c r="EF362" s="11"/>
      <c r="EG362" s="68">
        <f t="shared" si="6806"/>
        <v>581</v>
      </c>
      <c r="EH362" s="68">
        <f t="shared" si="6807"/>
        <v>43</v>
      </c>
      <c r="EI362" s="11"/>
      <c r="EJ362" s="12">
        <f t="shared" si="6736"/>
        <v>0</v>
      </c>
      <c r="EK362" s="11"/>
      <c r="EL362" s="12" t="e">
        <f t="shared" si="6737"/>
        <v>#DIV/0!</v>
      </c>
      <c r="EM362" s="13"/>
      <c r="EN362" s="11"/>
      <c r="EO362" s="39"/>
      <c r="EP362" s="43"/>
      <c r="EQ362" s="10"/>
      <c r="ER362" s="11"/>
      <c r="ES362" s="68">
        <f t="shared" si="6808"/>
        <v>577</v>
      </c>
      <c r="ET362" s="68">
        <f t="shared" si="6809"/>
        <v>45</v>
      </c>
      <c r="EU362" s="11"/>
      <c r="EV362" s="12">
        <f t="shared" si="6738"/>
        <v>0</v>
      </c>
      <c r="EW362" s="11"/>
      <c r="EX362" s="12" t="e">
        <f t="shared" si="6739"/>
        <v>#DIV/0!</v>
      </c>
      <c r="EY362" s="13"/>
      <c r="EZ362" s="11"/>
      <c r="FA362" s="39"/>
      <c r="FB362" s="43"/>
      <c r="FC362" s="10"/>
      <c r="FD362" s="11"/>
      <c r="FE362" s="68">
        <f t="shared" si="6810"/>
        <v>586</v>
      </c>
      <c r="FF362" s="68">
        <f t="shared" si="6811"/>
        <v>43</v>
      </c>
      <c r="FG362" s="11"/>
      <c r="FH362" s="12">
        <f t="shared" si="6740"/>
        <v>0</v>
      </c>
      <c r="FI362" s="11"/>
      <c r="FJ362" s="12" t="e">
        <f t="shared" si="6741"/>
        <v>#DIV/0!</v>
      </c>
      <c r="FK362" s="13"/>
      <c r="FL362" s="11"/>
      <c r="FM362" s="39"/>
      <c r="FN362" s="43"/>
      <c r="FO362" s="10"/>
      <c r="FP362" s="11"/>
      <c r="FQ362" s="68">
        <f t="shared" si="6812"/>
        <v>583</v>
      </c>
      <c r="FR362" s="68">
        <f t="shared" si="6813"/>
        <v>44</v>
      </c>
      <c r="FS362" s="11"/>
      <c r="FT362" s="12">
        <f t="shared" si="6742"/>
        <v>0</v>
      </c>
      <c r="FU362" s="11"/>
      <c r="FV362" s="12" t="e">
        <f t="shared" si="6743"/>
        <v>#DIV/0!</v>
      </c>
      <c r="FW362" s="13"/>
      <c r="FX362" s="11"/>
      <c r="FY362" s="39"/>
      <c r="FZ362" s="43"/>
      <c r="GA362" s="10"/>
      <c r="GB362" s="11"/>
      <c r="GC362" s="68">
        <f t="shared" si="6814"/>
        <v>573</v>
      </c>
      <c r="GD362" s="68">
        <f t="shared" si="6815"/>
        <v>44</v>
      </c>
      <c r="GE362" s="11"/>
      <c r="GF362" s="12">
        <f t="shared" si="6744"/>
        <v>0</v>
      </c>
      <c r="GG362" s="11"/>
      <c r="GH362" s="12" t="e">
        <f t="shared" si="6745"/>
        <v>#DIV/0!</v>
      </c>
      <c r="GI362" s="13"/>
      <c r="GJ362" s="11"/>
      <c r="GK362" s="39"/>
      <c r="GL362" s="43"/>
      <c r="GM362" s="10"/>
      <c r="GN362" s="11"/>
      <c r="GO362" s="68">
        <f t="shared" si="6816"/>
        <v>573</v>
      </c>
      <c r="GP362" s="68">
        <f t="shared" si="6817"/>
        <v>44</v>
      </c>
      <c r="GQ362" s="11"/>
      <c r="GR362" s="12">
        <f t="shared" si="6746"/>
        <v>0</v>
      </c>
      <c r="GS362" s="11"/>
      <c r="GT362" s="12" t="e">
        <f t="shared" si="6747"/>
        <v>#DIV/0!</v>
      </c>
      <c r="GU362" s="13"/>
      <c r="GV362" s="11"/>
      <c r="GW362" s="39"/>
      <c r="GX362" s="43"/>
      <c r="GY362" s="10"/>
      <c r="GZ362" s="11"/>
      <c r="HA362" s="68">
        <f t="shared" si="6818"/>
        <v>117</v>
      </c>
      <c r="HB362" s="68">
        <f t="shared" si="6819"/>
        <v>9</v>
      </c>
      <c r="HC362" s="11"/>
      <c r="HD362" s="12">
        <f t="shared" si="6748"/>
        <v>0</v>
      </c>
      <c r="HE362" s="11"/>
      <c r="HF362" s="12" t="e">
        <f t="shared" si="6749"/>
        <v>#DIV/0!</v>
      </c>
      <c r="HG362" s="13"/>
      <c r="HH362" s="11"/>
      <c r="HI362" s="39"/>
      <c r="HJ362" s="43"/>
      <c r="HK362" s="10"/>
      <c r="HL362" s="11"/>
      <c r="HM362" s="68">
        <f t="shared" si="6820"/>
        <v>579</v>
      </c>
      <c r="HN362" s="68">
        <f t="shared" si="6821"/>
        <v>44</v>
      </c>
      <c r="HO362" s="11"/>
      <c r="HP362" s="12">
        <f t="shared" si="6750"/>
        <v>0</v>
      </c>
      <c r="HQ362" s="11"/>
      <c r="HR362" s="12" t="e">
        <f t="shared" si="6751"/>
        <v>#DIV/0!</v>
      </c>
      <c r="HS362" s="13"/>
      <c r="HT362" s="11"/>
      <c r="HU362" s="39"/>
      <c r="HV362" s="43"/>
      <c r="HW362" s="10"/>
      <c r="HX362" s="11"/>
      <c r="HY362" s="68">
        <f t="shared" si="6822"/>
        <v>575</v>
      </c>
      <c r="HZ362" s="68">
        <f t="shared" si="6823"/>
        <v>45</v>
      </c>
      <c r="IA362" s="11"/>
      <c r="IB362" s="12">
        <f t="shared" si="6752"/>
        <v>0</v>
      </c>
      <c r="IC362" s="11"/>
      <c r="ID362" s="12" t="e">
        <f t="shared" si="6753"/>
        <v>#DIV/0!</v>
      </c>
      <c r="IE362" s="13"/>
      <c r="IF362" s="11"/>
      <c r="IG362" s="39"/>
      <c r="IH362" s="43"/>
      <c r="II362" s="10"/>
      <c r="IJ362" s="11"/>
      <c r="IK362" s="68">
        <f t="shared" si="6824"/>
        <v>582</v>
      </c>
      <c r="IL362" s="68">
        <f t="shared" si="6825"/>
        <v>42</v>
      </c>
      <c r="IM362" s="11"/>
      <c r="IN362" s="12">
        <f t="shared" si="6754"/>
        <v>0</v>
      </c>
      <c r="IO362" s="11"/>
      <c r="IP362" s="12" t="e">
        <f t="shared" si="6755"/>
        <v>#DIV/0!</v>
      </c>
      <c r="IQ362" s="13"/>
      <c r="IR362" s="11"/>
      <c r="IS362" s="39"/>
      <c r="IT362" s="43"/>
      <c r="IU362" s="10"/>
      <c r="IV362" s="11"/>
      <c r="IW362" s="68">
        <f t="shared" si="6826"/>
        <v>0</v>
      </c>
      <c r="IX362" s="11">
        <f t="shared" si="6827"/>
        <v>0</v>
      </c>
      <c r="IY362" s="11"/>
      <c r="IZ362" s="12" t="e">
        <f t="shared" si="6756"/>
        <v>#DIV/0!</v>
      </c>
      <c r="JA362" s="11"/>
      <c r="JB362" s="12" t="e">
        <f t="shared" si="6757"/>
        <v>#DIV/0!</v>
      </c>
      <c r="JC362" s="13"/>
      <c r="JD362" s="11"/>
      <c r="JE362" s="39"/>
      <c r="JF362" s="43"/>
      <c r="JG362" s="10">
        <f t="shared" si="6758"/>
        <v>0</v>
      </c>
      <c r="JH362" s="14">
        <f t="shared" si="6758"/>
        <v>0</v>
      </c>
      <c r="JI362" s="404">
        <f t="shared" si="6759"/>
        <v>10482</v>
      </c>
      <c r="JJ362" s="11">
        <f t="shared" si="6760"/>
        <v>805</v>
      </c>
      <c r="JK362" s="11">
        <f t="shared" si="6761"/>
        <v>0</v>
      </c>
      <c r="JL362" s="89">
        <f t="shared" si="6762"/>
        <v>0</v>
      </c>
      <c r="JM362" s="15">
        <f t="shared" si="5751"/>
        <v>0</v>
      </c>
      <c r="JN362" s="12" t="e">
        <f t="shared" si="6763"/>
        <v>#DIV/0!</v>
      </c>
      <c r="JO362" s="16"/>
      <c r="JP362" s="17"/>
      <c r="JQ362" s="16" t="e">
        <f t="shared" si="6264"/>
        <v>#DIV/0!</v>
      </c>
      <c r="JR362" s="16"/>
      <c r="JS362" s="393" t="e">
        <f t="shared" si="6100"/>
        <v>#DIV/0!</v>
      </c>
      <c r="JT362" s="23"/>
      <c r="JU362" s="525"/>
      <c r="JV362" s="530">
        <f t="shared" si="6765"/>
        <v>0</v>
      </c>
      <c r="JW362" s="527">
        <f t="shared" si="6766"/>
        <v>0</v>
      </c>
      <c r="JX362" s="532">
        <f t="shared" si="6767"/>
        <v>0</v>
      </c>
      <c r="JY362" s="717"/>
      <c r="JZ362" s="720"/>
      <c r="KA362" s="723"/>
      <c r="KB362" s="654">
        <f t="shared" ref="KB362" si="6854">KB353+KB358</f>
        <v>391</v>
      </c>
      <c r="KC362" s="661">
        <f t="shared" ref="KC362" si="6855">KB362/$KB$10</f>
        <v>0.10524899057873485</v>
      </c>
      <c r="KD362" s="655">
        <f t="shared" ref="KD362" si="6856">KD353+KD358</f>
        <v>303</v>
      </c>
      <c r="KE362" s="661">
        <f t="shared" ref="KE362" si="6857">KD362/$KD$10</f>
        <v>7.8133058277462614E-2</v>
      </c>
      <c r="KF362" s="655">
        <f t="shared" ref="KF362" si="6858">KF353+KF358</f>
        <v>356</v>
      </c>
      <c r="KG362" s="639">
        <f t="shared" ref="KG362" si="6859">KF362/$KF$10</f>
        <v>9.0401218892839003E-2</v>
      </c>
      <c r="KH362" s="641" t="s">
        <v>181</v>
      </c>
      <c r="KI362" s="320">
        <f t="shared" si="6774"/>
        <v>0</v>
      </c>
      <c r="KJ362" s="577">
        <f t="shared" ref="KJ362" si="6860">KI362/KB360</f>
        <v>0</v>
      </c>
      <c r="KK362" s="320">
        <f t="shared" si="6776"/>
        <v>0</v>
      </c>
      <c r="KL362" s="565">
        <f t="shared" ref="KL362" si="6861">KK362/KD360</f>
        <v>0</v>
      </c>
      <c r="KM362" s="580">
        <f t="shared" ref="KM362" si="6862">KB360+KD360</f>
        <v>6900</v>
      </c>
      <c r="KN362" s="84">
        <f t="shared" si="6779"/>
        <v>0</v>
      </c>
      <c r="KO362" s="570">
        <f t="shared" si="6780"/>
        <v>0</v>
      </c>
      <c r="KP362" s="320">
        <f t="shared" si="6781"/>
        <v>0</v>
      </c>
      <c r="KQ362" s="565">
        <f t="shared" ref="KQ362" si="6863">KP362/KF360</f>
        <v>0</v>
      </c>
    </row>
    <row r="363" spans="1:303" ht="19.5" thickBot="1" x14ac:dyDescent="0.3">
      <c r="A363" s="729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8"/>
        <v>0</v>
      </c>
      <c r="JH363" s="389">
        <f t="shared" si="6758"/>
        <v>0</v>
      </c>
      <c r="JI363" s="409">
        <f t="shared" ref="JI363:JJ363" si="6864">SUM(JI355:JI362)</f>
        <v>73374</v>
      </c>
      <c r="JJ363" s="27">
        <f t="shared" si="6864"/>
        <v>5635</v>
      </c>
      <c r="JK363" s="27">
        <f t="shared" si="6761"/>
        <v>0</v>
      </c>
      <c r="JL363" s="90">
        <f t="shared" si="6762"/>
        <v>0</v>
      </c>
      <c r="JM363" s="15">
        <f t="shared" si="5751"/>
        <v>0</v>
      </c>
      <c r="JN363" s="52" t="e">
        <f t="shared" si="6763"/>
        <v>#DIV/0!</v>
      </c>
      <c r="JO363" s="53">
        <f t="shared" ref="JO363" si="6865">SUM(JO356:JO362)/7</f>
        <v>0</v>
      </c>
      <c r="JP363" s="54">
        <f t="shared" ref="JP363" si="6866">SUM(JP356:JP362)</f>
        <v>0</v>
      </c>
      <c r="JQ363" s="504" t="e">
        <f t="shared" si="6264"/>
        <v>#DIV/0!</v>
      </c>
      <c r="JR363" s="54">
        <f t="shared" ref="JR363" si="6867">SUM(JR356:JR362)</f>
        <v>0</v>
      </c>
      <c r="JS363" s="394" t="e">
        <f t="shared" si="6100"/>
        <v>#DIV/0!</v>
      </c>
      <c r="JT363" s="63" t="e">
        <f t="shared" ref="JT363:JU363" si="6868">JT361/JT360*100-100</f>
        <v>#DIV/0!</v>
      </c>
      <c r="JU363" s="334" t="e">
        <f t="shared" si="6868"/>
        <v>#DIV/0!</v>
      </c>
      <c r="JV363" s="536">
        <f t="shared" ref="JV363" si="6869">SUM(G363,I363,S363,U363,AE363,AG363,AQ363,AS363,BC363,BE363,BO363,BQ363,CA363,CC363)/7/SUM(E362,Q362,AC362,AO362,BA362,BM362,BY362)</f>
        <v>0</v>
      </c>
      <c r="JW363" s="537">
        <f t="shared" ref="JW363" si="6870">SUM(CM363,CO363,CY363,DA363,DK363,DM363,DW363,DY363,EI363,EK363,EU363,EW363,FG363,FI363)/7/SUM(CK362,CW362,DI362,DU362,EG362,ES362,FE362)</f>
        <v>0</v>
      </c>
      <c r="JX363" s="538">
        <f t="shared" ref="JX363" si="6871">SUM(FS363,FU363,GE363,GG363,GQ363,GS363,HC363,HE363,HO363,HQ363,IA363,IC363,IM363,IO363,)/7/SUM(FQ362,GC362,GO362,HA362,HM362,HY362,IK362)</f>
        <v>0</v>
      </c>
      <c r="JY363" s="718"/>
      <c r="JZ363" s="721"/>
      <c r="KA363" s="724"/>
      <c r="KB363" s="660"/>
      <c r="KC363" s="662"/>
      <c r="KD363" s="663"/>
      <c r="KE363" s="662"/>
      <c r="KF363" s="663"/>
      <c r="KG363" s="640"/>
      <c r="KH363" s="642"/>
      <c r="KI363" s="559">
        <f t="shared" ref="KI363" si="6872">SUM(KI356:KI362)</f>
        <v>0</v>
      </c>
      <c r="KJ363" s="578">
        <f t="shared" ref="KJ363" si="6873">KI363/KB360</f>
        <v>0</v>
      </c>
      <c r="KK363" s="559">
        <f t="shared" ref="KK363" si="6874">SUM(KK356:KK362)</f>
        <v>0</v>
      </c>
      <c r="KL363" s="572">
        <f t="shared" ref="KL363" si="6875">KK363/KD360</f>
        <v>0</v>
      </c>
      <c r="KM363" s="584">
        <f t="shared" ref="KM363" si="6876">KB360+KD360</f>
        <v>6900</v>
      </c>
      <c r="KN363" s="567">
        <f t="shared" si="6779"/>
        <v>0</v>
      </c>
      <c r="KO363" s="585">
        <f t="shared" si="6780"/>
        <v>0</v>
      </c>
      <c r="KP363" s="559">
        <f t="shared" ref="KP363" si="6877">SUM(KP356:KP362)</f>
        <v>0</v>
      </c>
      <c r="KQ363" s="572">
        <f t="shared" ref="KQ363" si="6878">KP363/KF360</f>
        <v>0</v>
      </c>
    </row>
    <row r="364" spans="1:303" ht="21.7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79">JG363/JI356</f>
        <v>0</v>
      </c>
      <c r="JH364" s="413">
        <f t="shared" ref="JH364" si="6880">JH363/JJ353</f>
        <v>0</v>
      </c>
      <c r="JI364" s="3"/>
      <c r="JJ364" s="4"/>
      <c r="JK364" s="4"/>
      <c r="JL364" s="405"/>
      <c r="JM364" s="4"/>
      <c r="JN364" s="4"/>
      <c r="JO364" s="4"/>
      <c r="JP364" s="406"/>
      <c r="JQ364" s="4"/>
      <c r="JR364" s="4"/>
      <c r="JS364" s="407"/>
      <c r="JT364" s="4"/>
      <c r="JU364" s="526"/>
      <c r="JV364" s="704"/>
      <c r="JW364" s="705"/>
      <c r="JX364" s="706"/>
      <c r="JY364" s="627"/>
      <c r="JZ364" s="628"/>
      <c r="KA364" s="629"/>
      <c r="KB364" s="643"/>
      <c r="KC364" s="644"/>
      <c r="KD364" s="644"/>
      <c r="KE364" s="644"/>
      <c r="KF364" s="644"/>
      <c r="KG364" s="644"/>
      <c r="KH364" s="645"/>
      <c r="KI364" s="557"/>
      <c r="KJ364" s="561"/>
      <c r="KK364" s="557"/>
      <c r="KL364" s="558"/>
      <c r="KM364" s="609"/>
      <c r="KN364" s="733"/>
      <c r="KO364" s="610"/>
      <c r="KP364" s="557"/>
      <c r="KQ364" s="558"/>
    </row>
    <row r="365" spans="1:303" x14ac:dyDescent="0.25">
      <c r="A365" s="728">
        <v>65</v>
      </c>
      <c r="B365" s="40">
        <f>B362+1</f>
        <v>45826</v>
      </c>
      <c r="C365" s="33"/>
      <c r="D365" s="34"/>
      <c r="E365" s="34">
        <f>E362-C365</f>
        <v>543</v>
      </c>
      <c r="F365" s="34">
        <f>F362-D365</f>
        <v>43</v>
      </c>
      <c r="G365" s="34"/>
      <c r="H365" s="35">
        <f t="shared" ref="H365:H371" si="6881">((G365+I365)/E365)</f>
        <v>0</v>
      </c>
      <c r="I365" s="34"/>
      <c r="J365" s="35" t="e">
        <f t="shared" ref="J365:J371" si="6882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536</v>
      </c>
      <c r="R365" s="34">
        <f>R362-P365</f>
        <v>40</v>
      </c>
      <c r="S365" s="34"/>
      <c r="T365" s="35">
        <f t="shared" ref="T365:T371" si="6883">((S365+U365)/Q365)</f>
        <v>0</v>
      </c>
      <c r="U365" s="34"/>
      <c r="V365" s="35" t="e">
        <f t="shared" ref="V365:V371" si="6884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535</v>
      </c>
      <c r="AD365" s="34">
        <f>AD362-AB365</f>
        <v>42</v>
      </c>
      <c r="AE365" s="34"/>
      <c r="AF365" s="35">
        <f t="shared" ref="AF365:AF371" si="6885">((AE365+AG365)/AC365)</f>
        <v>0</v>
      </c>
      <c r="AG365" s="34"/>
      <c r="AH365" s="35" t="e">
        <f t="shared" ref="AH365:AH371" si="6886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80</v>
      </c>
      <c r="AP365" s="34">
        <f>AP362-AN365</f>
        <v>8</v>
      </c>
      <c r="AQ365" s="34"/>
      <c r="AR365" s="35">
        <f t="shared" ref="AR365:AR371" si="6887">((AQ365+AS365)/AO365)</f>
        <v>0</v>
      </c>
      <c r="AS365" s="34"/>
      <c r="AT365" s="35" t="e">
        <f t="shared" ref="AT365:AT371" si="6888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552</v>
      </c>
      <c r="BB365" s="34">
        <f>BB362-AZ365</f>
        <v>42</v>
      </c>
      <c r="BC365" s="34"/>
      <c r="BD365" s="35">
        <f t="shared" ref="BD365:BD371" si="6889">((BC365+BE365)/BA365)</f>
        <v>0</v>
      </c>
      <c r="BE365" s="34"/>
      <c r="BF365" s="35" t="e">
        <f t="shared" ref="BF365:BF371" si="6890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536</v>
      </c>
      <c r="BN365" s="34">
        <f>BN362-BL365</f>
        <v>42</v>
      </c>
      <c r="BO365" s="34"/>
      <c r="BP365" s="35">
        <f t="shared" ref="BP365:BP371" si="6891">((BO365+BQ365)/BM365)</f>
        <v>0</v>
      </c>
      <c r="BQ365" s="34"/>
      <c r="BR365" s="35" t="e">
        <f t="shared" ref="BR365:BR371" si="6892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543</v>
      </c>
      <c r="BZ365" s="34">
        <f>BZ362-BX365</f>
        <v>43</v>
      </c>
      <c r="CA365" s="34"/>
      <c r="CB365" s="35">
        <f t="shared" ref="CB365:CB371" si="6893">((CA365+CC365)/BY365)</f>
        <v>0</v>
      </c>
      <c r="CC365" s="34"/>
      <c r="CD365" s="35" t="e">
        <f t="shared" ref="CD365:CD371" si="6894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565</v>
      </c>
      <c r="CL365" s="34">
        <f>CL362-CJ365</f>
        <v>44</v>
      </c>
      <c r="CM365" s="34"/>
      <c r="CN365" s="35">
        <f t="shared" ref="CN365:CN371" si="6895">((CM365+CO365)/CK365)</f>
        <v>0</v>
      </c>
      <c r="CO365" s="34"/>
      <c r="CP365" s="35" t="e">
        <f t="shared" ref="CP365:CP371" si="6896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575</v>
      </c>
      <c r="CX365" s="34">
        <f>CX362-CV365</f>
        <v>44</v>
      </c>
      <c r="CY365" s="34"/>
      <c r="CZ365" s="35">
        <f t="shared" ref="CZ365:CZ371" si="6897">((CY365+DA365)/CW365)</f>
        <v>0</v>
      </c>
      <c r="DA365" s="34"/>
      <c r="DB365" s="35" t="e">
        <f t="shared" ref="DB365:DB371" si="6898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590</v>
      </c>
      <c r="DJ365" s="34">
        <f>DJ362-DH365</f>
        <v>45</v>
      </c>
      <c r="DK365" s="34"/>
      <c r="DL365" s="35">
        <f t="shared" ref="DL365:DL371" si="6899">((DK365+DM365)/DI365)</f>
        <v>0</v>
      </c>
      <c r="DM365" s="34"/>
      <c r="DN365" s="35" t="e">
        <f t="shared" ref="DN365:DN371" si="6900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101</v>
      </c>
      <c r="DV365" s="34">
        <f>DV362-DT365</f>
        <v>9</v>
      </c>
      <c r="DW365" s="34"/>
      <c r="DX365" s="35">
        <f t="shared" ref="DX365:DX371" si="6901">((DW365+DY365)/DU365)</f>
        <v>0</v>
      </c>
      <c r="DY365" s="34"/>
      <c r="DZ365" s="35" t="e">
        <f t="shared" ref="DZ365:DZ371" si="6902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581</v>
      </c>
      <c r="EH365" s="34">
        <f>EH362-EF365</f>
        <v>43</v>
      </c>
      <c r="EI365" s="34"/>
      <c r="EJ365" s="35">
        <f t="shared" ref="EJ365:EJ371" si="6903">((EI365+EK365)/EG365)</f>
        <v>0</v>
      </c>
      <c r="EK365" s="34"/>
      <c r="EL365" s="35" t="e">
        <f t="shared" ref="EL365:EL371" si="6904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577</v>
      </c>
      <c r="ET365" s="34">
        <f>ET362-ER365</f>
        <v>45</v>
      </c>
      <c r="EU365" s="34"/>
      <c r="EV365" s="35">
        <f t="shared" ref="EV365:EV371" si="6905">((EU365+EW365)/ES365)</f>
        <v>0</v>
      </c>
      <c r="EW365" s="34"/>
      <c r="EX365" s="35" t="e">
        <f t="shared" ref="EX365:EX371" si="6906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586</v>
      </c>
      <c r="FF365" s="34">
        <f>FF362-FD365</f>
        <v>43</v>
      </c>
      <c r="FG365" s="34"/>
      <c r="FH365" s="35">
        <f t="shared" ref="FH365:FH371" si="6907">((FG365+FI365)/FE365)</f>
        <v>0</v>
      </c>
      <c r="FI365" s="34"/>
      <c r="FJ365" s="35" t="e">
        <f t="shared" ref="FJ365:FJ371" si="6908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583</v>
      </c>
      <c r="FR365" s="34">
        <f>FR362-FP365</f>
        <v>44</v>
      </c>
      <c r="FS365" s="34"/>
      <c r="FT365" s="35">
        <f t="shared" ref="FT365:FT371" si="6909">((FS365+FU365)/FQ365)</f>
        <v>0</v>
      </c>
      <c r="FU365" s="34"/>
      <c r="FV365" s="35" t="e">
        <f t="shared" ref="FV365:FV371" si="6910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573</v>
      </c>
      <c r="GD365" s="34">
        <f>GD362-GB365</f>
        <v>44</v>
      </c>
      <c r="GE365" s="34"/>
      <c r="GF365" s="35">
        <f t="shared" ref="GF365:GF371" si="6911">((GE365+GG365)/GC365)</f>
        <v>0</v>
      </c>
      <c r="GG365" s="34"/>
      <c r="GH365" s="35" t="e">
        <f t="shared" ref="GH365:GH371" si="6912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573</v>
      </c>
      <c r="GP365" s="34">
        <f>GP362-GN365</f>
        <v>44</v>
      </c>
      <c r="GQ365" s="34"/>
      <c r="GR365" s="35">
        <f t="shared" ref="GR365:GR371" si="6913">((GQ365+GS365)/GO365)</f>
        <v>0</v>
      </c>
      <c r="GS365" s="34"/>
      <c r="GT365" s="35" t="e">
        <f t="shared" ref="GT365:GT371" si="6914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117</v>
      </c>
      <c r="HB365" s="34">
        <f>HB362-GZ365</f>
        <v>9</v>
      </c>
      <c r="HC365" s="34"/>
      <c r="HD365" s="35">
        <f t="shared" ref="HD365:HD371" si="6915">((HC365+HE365)/HA365)</f>
        <v>0</v>
      </c>
      <c r="HE365" s="34"/>
      <c r="HF365" s="35" t="e">
        <f t="shared" ref="HF365:HF371" si="6916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579</v>
      </c>
      <c r="HN365" s="34">
        <f>HN362-HL365</f>
        <v>44</v>
      </c>
      <c r="HO365" s="34"/>
      <c r="HP365" s="35">
        <f t="shared" ref="HP365:HP371" si="6917">((HO365+HQ365)/HM365)</f>
        <v>0</v>
      </c>
      <c r="HQ365" s="34"/>
      <c r="HR365" s="35" t="e">
        <f t="shared" ref="HR365:HR371" si="6918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575</v>
      </c>
      <c r="HZ365" s="34">
        <f>HZ362-HX365</f>
        <v>45</v>
      </c>
      <c r="IA365" s="34"/>
      <c r="IB365" s="35">
        <f t="shared" ref="IB365:IB371" si="6919">((IA365+IC365)/HY365)</f>
        <v>0</v>
      </c>
      <c r="IC365" s="34"/>
      <c r="ID365" s="35" t="e">
        <f t="shared" ref="ID365:ID371" si="6920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582</v>
      </c>
      <c r="IL365" s="34">
        <f>IL362-IJ365</f>
        <v>42</v>
      </c>
      <c r="IM365" s="34"/>
      <c r="IN365" s="35">
        <f t="shared" ref="IN365:IN371" si="6921">((IM365+IO365)/IK365)</f>
        <v>0</v>
      </c>
      <c r="IO365" s="34"/>
      <c r="IP365" s="35" t="e">
        <f t="shared" ref="IP365:IP371" si="6922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3">((IY365+JA365)/IW365)</f>
        <v>#DIV/0!</v>
      </c>
      <c r="JA365" s="34"/>
      <c r="JB365" s="35" t="e">
        <f t="shared" ref="JB365:JB371" si="6924">JA365/(IY365+JA365)</f>
        <v>#DIV/0!</v>
      </c>
      <c r="JC365" s="36"/>
      <c r="JD365" s="34"/>
      <c r="JE365" s="34"/>
      <c r="JF365" s="37"/>
      <c r="JG365" s="33">
        <f t="shared" ref="JG365:JH372" si="6925">+C365+FO365+O365+AA365+AM365+AY365+BK365+BW365+CI365+CU365+DG365+DS365+EE365+EQ365+FC365+GA365+GM365+GY365+HK365+HW365+II365</f>
        <v>0</v>
      </c>
      <c r="JH365" s="37">
        <f t="shared" si="6925"/>
        <v>0</v>
      </c>
      <c r="JI365" s="403">
        <f t="shared" ref="JI365:JI371" si="6926">+E365+Q365+AC365+AO365+BA365+BM365+BY365+CK365+CW365+DI365+DU365+EG365+ES365+FE365+GC365+GO365+HA365+HM365+HY365+FQ365+IK365+IW365</f>
        <v>10482</v>
      </c>
      <c r="JJ365" s="34">
        <f t="shared" ref="JJ365:JJ371" si="6927">+F365+R365+AD365+AP365+BB365+BN365+BZ365+CL365+CX365+DJ365+DV365+EH365+ET365+FF365+GD365+GP365+HB365+HN365+HZ365+FR365+IL365+IX365</f>
        <v>805</v>
      </c>
      <c r="JK365" s="34">
        <f t="shared" ref="JK365:JK372" si="6928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29">+(JK365)/JI365</f>
        <v>0</v>
      </c>
      <c r="JM365" s="15">
        <f t="shared" si="5751"/>
        <v>0</v>
      </c>
      <c r="JN365" s="35" t="e">
        <f t="shared" ref="JN365:JN372" si="6930">+(JM365/(JK365))</f>
        <v>#DIV/0!</v>
      </c>
      <c r="JO365" s="49"/>
      <c r="JP365" s="50"/>
      <c r="JQ365" s="49" t="e">
        <f t="shared" si="6264"/>
        <v>#DIV/0!</v>
      </c>
      <c r="JR365" s="49"/>
      <c r="JS365" s="390" t="e">
        <f t="shared" ref="JS365" si="6931">JR365/JM365</f>
        <v>#DIV/0!</v>
      </c>
      <c r="JT365" s="48"/>
      <c r="JU365" s="300"/>
      <c r="JV365" s="528">
        <f t="shared" ref="JV365:JV371" si="6932">SUM(G365,I365,S365,U365,AE365,AG365,AQ365,AS365,BC365,BE365,BO365,BQ365,CA365,CC365)/SUM(E365,Q365,AC365,AO365,BA365,BM365,BY365)</f>
        <v>0</v>
      </c>
      <c r="JW365" s="529">
        <f t="shared" ref="JW365:JW371" si="6933">SUM(CM365,CO365,CY365,DA365,DK365,DM365,DW365,DY365,EI365,EK365,EU365,EW365,FG365,FI365)/SUM(CK365,CW365,DI365,DU365,EG365,ES365,FE365)</f>
        <v>0</v>
      </c>
      <c r="JX365" s="531">
        <f t="shared" ref="JX365:JX371" si="6934">SUM(FS365,FU365,GE365,GG365,GQ365,GS365,HC365,HE365,HO365,HQ365,IA365,IC365,IM365,IO365,)/SUM(FQ365,GC365,GO365,HA365,HM365,HY365,IK365)</f>
        <v>0</v>
      </c>
      <c r="JY365" s="716" t="e">
        <f t="shared" ref="JY365" si="6935">SUM(I372,U372,AG372,AS372,BE372,BQ372,CC372)/SUM(G372,I372,S372,U372,AE372,AG372,AQ372,AS372,BC372,BE372,BO372,BQ372,CA372,CC372)</f>
        <v>#DIV/0!</v>
      </c>
      <c r="JZ365" s="719" t="e">
        <f t="shared" ref="JZ365" si="6936">SUM(CO372,DA372,DM372,DY372,EK372,EW372,FI372)/SUM(CM372,CO372,CY372,DA372,DK372,DM372,DW372,DY372,EI372,EK372,EU372,EW372,FG372,FI372)</f>
        <v>#DIV/0!</v>
      </c>
      <c r="KA365" s="722" t="e">
        <f t="shared" ref="KA365" si="6937">SUM(,FU372,GG372,GS372,HE372,HQ372,IC372,IO372)/SUM(FU372,FS372,GG372,GE372,GS372,GQ372,HE372,HC372,HQ372,HO372,IC372,IA372,IO372,IM372)</f>
        <v>#DIV/0!</v>
      </c>
      <c r="KB365" s="646">
        <f t="shared" ref="KB365" si="6938">KB367/KB369</f>
        <v>0</v>
      </c>
      <c r="KC365" s="647"/>
      <c r="KD365" s="647">
        <f t="shared" ref="KD365" si="6939">KD367/KD369</f>
        <v>0</v>
      </c>
      <c r="KE365" s="647"/>
      <c r="KF365" s="647">
        <f t="shared" ref="KF365" si="6940">KF367/KF369</f>
        <v>0</v>
      </c>
      <c r="KG365" s="650"/>
      <c r="KH365" s="652" t="s">
        <v>73</v>
      </c>
      <c r="KI365" s="560">
        <f t="shared" ref="KI365:KI371" si="6941">C365+AA365+AM365+AY365+BK365+BW365</f>
        <v>0</v>
      </c>
      <c r="KJ365" s="573">
        <f t="shared" ref="KJ365" si="6942">KI365/KB369</f>
        <v>0</v>
      </c>
      <c r="KK365" s="560">
        <f t="shared" ref="KK365:KK371" si="6943">CI365+CU365+DG365+EE365+EQ365+FC365+DS365</f>
        <v>0</v>
      </c>
      <c r="KL365" s="569">
        <f t="shared" ref="KL365" si="6944">KK365/KD369</f>
        <v>0</v>
      </c>
      <c r="KM365" s="562">
        <f t="shared" ref="KM365" si="6945">KB369+KD369</f>
        <v>6900</v>
      </c>
      <c r="KN365" s="322">
        <f t="shared" ref="KN365:KN372" si="6946">KI365+KK365</f>
        <v>0</v>
      </c>
      <c r="KO365" s="564">
        <f t="shared" ref="KO365:KO372" si="6947">KN365/KM365</f>
        <v>0</v>
      </c>
      <c r="KP365" s="560">
        <f t="shared" ref="KP365:KP371" si="6948">FO365+GA365+GM365+GY365+HK365+HW365+II365</f>
        <v>0</v>
      </c>
      <c r="KQ365" s="569">
        <f t="shared" ref="KQ365" si="6949">KP365/KF369</f>
        <v>0</v>
      </c>
    </row>
    <row r="366" spans="1:303" ht="19.5" thickBot="1" x14ac:dyDescent="0.3">
      <c r="A366" s="729"/>
      <c r="B366" s="41">
        <f t="shared" ref="B366:B371" si="6950">+B365+1</f>
        <v>45827</v>
      </c>
      <c r="C366" s="10"/>
      <c r="D366" s="11"/>
      <c r="E366" s="68">
        <f t="shared" ref="E366:E371" si="6951">E365-C366</f>
        <v>543</v>
      </c>
      <c r="F366" s="68">
        <f t="shared" ref="F366:F371" si="6952">F365-D366</f>
        <v>43</v>
      </c>
      <c r="G366" s="11"/>
      <c r="H366" s="12">
        <f t="shared" si="6881"/>
        <v>0</v>
      </c>
      <c r="I366" s="11"/>
      <c r="J366" s="12" t="e">
        <f t="shared" si="6882"/>
        <v>#DIV/0!</v>
      </c>
      <c r="K366" s="13"/>
      <c r="L366" s="11"/>
      <c r="M366" s="11"/>
      <c r="N366" s="14"/>
      <c r="O366" s="10"/>
      <c r="P366" s="11"/>
      <c r="Q366" s="68">
        <f t="shared" ref="Q366:Q371" si="6953">Q365-O366</f>
        <v>536</v>
      </c>
      <c r="R366" s="68">
        <f t="shared" ref="R366:R371" si="6954">R365-P366</f>
        <v>40</v>
      </c>
      <c r="S366" s="11"/>
      <c r="T366" s="12">
        <f t="shared" si="6883"/>
        <v>0</v>
      </c>
      <c r="U366" s="11"/>
      <c r="V366" s="12" t="e">
        <f t="shared" si="6884"/>
        <v>#DIV/0!</v>
      </c>
      <c r="W366" s="13"/>
      <c r="X366" s="11"/>
      <c r="Y366" s="11"/>
      <c r="Z366" s="14"/>
      <c r="AA366" s="10"/>
      <c r="AB366" s="11"/>
      <c r="AC366" s="68">
        <f t="shared" ref="AC366:AC371" si="6955">AC365-AA366</f>
        <v>535</v>
      </c>
      <c r="AD366" s="68">
        <f t="shared" ref="AD366:AD371" si="6956">AD365-AB366</f>
        <v>42</v>
      </c>
      <c r="AE366" s="11"/>
      <c r="AF366" s="12">
        <f t="shared" si="6885"/>
        <v>0</v>
      </c>
      <c r="AG366" s="11"/>
      <c r="AH366" s="12" t="e">
        <f t="shared" si="6886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7">AO365-AM366</f>
        <v>80</v>
      </c>
      <c r="AP366" s="68">
        <f t="shared" ref="AP366:AP371" si="6958">AP365-AN366</f>
        <v>8</v>
      </c>
      <c r="AQ366" s="11"/>
      <c r="AR366" s="12">
        <f t="shared" si="6887"/>
        <v>0</v>
      </c>
      <c r="AS366" s="11"/>
      <c r="AT366" s="12" t="e">
        <f t="shared" si="6888"/>
        <v>#DIV/0!</v>
      </c>
      <c r="AU366" s="13"/>
      <c r="AV366" s="11"/>
      <c r="AW366" s="11"/>
      <c r="AX366" s="14"/>
      <c r="AY366" s="10"/>
      <c r="AZ366" s="11"/>
      <c r="BA366" s="68">
        <f t="shared" ref="BA366:BA371" si="6959">BA365-AY366</f>
        <v>552</v>
      </c>
      <c r="BB366" s="68">
        <f t="shared" ref="BB366:BB371" si="6960">BB365-AZ366</f>
        <v>42</v>
      </c>
      <c r="BC366" s="11"/>
      <c r="BD366" s="12">
        <f t="shared" si="6889"/>
        <v>0</v>
      </c>
      <c r="BE366" s="11"/>
      <c r="BF366" s="12" t="e">
        <f t="shared" si="6890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1">BM365-BK366</f>
        <v>536</v>
      </c>
      <c r="BN366" s="68">
        <f t="shared" ref="BN366:BN371" si="6962">BN365-BL366</f>
        <v>42</v>
      </c>
      <c r="BO366" s="11"/>
      <c r="BP366" s="12">
        <f t="shared" si="6891"/>
        <v>0</v>
      </c>
      <c r="BQ366" s="11"/>
      <c r="BR366" s="12" t="e">
        <f t="shared" si="6892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3">BY365-BW366</f>
        <v>543</v>
      </c>
      <c r="BZ366" s="68">
        <f t="shared" ref="BZ366:BZ371" si="6964">BZ365-BX366</f>
        <v>43</v>
      </c>
      <c r="CA366" s="11"/>
      <c r="CB366" s="12">
        <f t="shared" si="6893"/>
        <v>0</v>
      </c>
      <c r="CC366" s="11"/>
      <c r="CD366" s="12" t="e">
        <f t="shared" si="6894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5">CK365-CI366</f>
        <v>565</v>
      </c>
      <c r="CL366" s="68">
        <f t="shared" ref="CL366:CL371" si="6966">CL365-CJ366</f>
        <v>44</v>
      </c>
      <c r="CM366" s="11"/>
      <c r="CN366" s="12">
        <f t="shared" si="6895"/>
        <v>0</v>
      </c>
      <c r="CO366" s="11"/>
      <c r="CP366" s="12" t="e">
        <f t="shared" si="6896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7">CW365-CU366</f>
        <v>575</v>
      </c>
      <c r="CX366" s="68">
        <f t="shared" ref="CX366:CX371" si="6968">CX365-CV366</f>
        <v>44</v>
      </c>
      <c r="CY366" s="11"/>
      <c r="CZ366" s="12">
        <f t="shared" si="6897"/>
        <v>0</v>
      </c>
      <c r="DA366" s="11"/>
      <c r="DB366" s="12" t="e">
        <f t="shared" si="6898"/>
        <v>#DIV/0!</v>
      </c>
      <c r="DC366" s="13"/>
      <c r="DD366" s="11"/>
      <c r="DE366" s="11"/>
      <c r="DF366" s="14"/>
      <c r="DG366" s="10"/>
      <c r="DH366" s="11"/>
      <c r="DI366" s="68">
        <f t="shared" ref="DI366:DI371" si="6969">DI365-DG366</f>
        <v>590</v>
      </c>
      <c r="DJ366" s="68">
        <f t="shared" ref="DJ366:DJ371" si="6970">DJ365-DH366</f>
        <v>45</v>
      </c>
      <c r="DK366" s="11"/>
      <c r="DL366" s="12">
        <f t="shared" si="6899"/>
        <v>0</v>
      </c>
      <c r="DM366" s="11"/>
      <c r="DN366" s="12" t="e">
        <f t="shared" si="6900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1">DU365-DS366</f>
        <v>101</v>
      </c>
      <c r="DV366" s="68">
        <f t="shared" ref="DV366:DV371" si="6972">DV365-DT366</f>
        <v>9</v>
      </c>
      <c r="DW366" s="11"/>
      <c r="DX366" s="12">
        <f t="shared" si="6901"/>
        <v>0</v>
      </c>
      <c r="DY366" s="11"/>
      <c r="DZ366" s="12" t="e">
        <f t="shared" si="6902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3">EG365-EE366</f>
        <v>581</v>
      </c>
      <c r="EH366" s="68">
        <f t="shared" ref="EH366:EH371" si="6974">EH365-EF366</f>
        <v>43</v>
      </c>
      <c r="EI366" s="11"/>
      <c r="EJ366" s="12">
        <f t="shared" si="6903"/>
        <v>0</v>
      </c>
      <c r="EK366" s="11"/>
      <c r="EL366" s="12" t="e">
        <f t="shared" si="6904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5">ES365-EQ366</f>
        <v>577</v>
      </c>
      <c r="ET366" s="68">
        <f t="shared" ref="ET366:ET371" si="6976">ET365-ER366</f>
        <v>45</v>
      </c>
      <c r="EU366" s="11"/>
      <c r="EV366" s="12">
        <f t="shared" si="6905"/>
        <v>0</v>
      </c>
      <c r="EW366" s="11"/>
      <c r="EX366" s="12" t="e">
        <f t="shared" si="6906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7">FE365-FC366</f>
        <v>586</v>
      </c>
      <c r="FF366" s="68">
        <f t="shared" ref="FF366:FF371" si="6978">FF365-FD366</f>
        <v>43</v>
      </c>
      <c r="FG366" s="11"/>
      <c r="FH366" s="12">
        <f t="shared" si="6907"/>
        <v>0</v>
      </c>
      <c r="FI366" s="11"/>
      <c r="FJ366" s="12" t="e">
        <f t="shared" si="6908"/>
        <v>#DIV/0!</v>
      </c>
      <c r="FK366" s="13"/>
      <c r="FL366" s="11"/>
      <c r="FM366" s="11"/>
      <c r="FN366" s="14"/>
      <c r="FO366" s="10"/>
      <c r="FP366" s="11"/>
      <c r="FQ366" s="68">
        <f t="shared" ref="FQ366:FQ371" si="6979">FQ365-FO366</f>
        <v>583</v>
      </c>
      <c r="FR366" s="68">
        <f t="shared" ref="FR366:FR371" si="6980">FR365-FP366</f>
        <v>44</v>
      </c>
      <c r="FS366" s="11"/>
      <c r="FT366" s="12">
        <f t="shared" si="6909"/>
        <v>0</v>
      </c>
      <c r="FU366" s="11"/>
      <c r="FV366" s="12" t="e">
        <f t="shared" si="6910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1">GC365-GA366</f>
        <v>573</v>
      </c>
      <c r="GD366" s="68">
        <f t="shared" ref="GD366:GD371" si="6982">GD365-GB366</f>
        <v>44</v>
      </c>
      <c r="GE366" s="11"/>
      <c r="GF366" s="12">
        <f t="shared" si="6911"/>
        <v>0</v>
      </c>
      <c r="GG366" s="11"/>
      <c r="GH366" s="12" t="e">
        <f t="shared" si="6912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3">GO365-GM366</f>
        <v>573</v>
      </c>
      <c r="GP366" s="68">
        <f t="shared" ref="GP366:GP371" si="6984">GP365-GN366</f>
        <v>44</v>
      </c>
      <c r="GQ366" s="11"/>
      <c r="GR366" s="12">
        <f t="shared" si="6913"/>
        <v>0</v>
      </c>
      <c r="GS366" s="11"/>
      <c r="GT366" s="12" t="e">
        <f t="shared" si="6914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5">HA365-GY366</f>
        <v>117</v>
      </c>
      <c r="HB366" s="68">
        <f t="shared" ref="HB366:HB371" si="6986">HB365-GZ366</f>
        <v>9</v>
      </c>
      <c r="HC366" s="11"/>
      <c r="HD366" s="12">
        <f t="shared" si="6915"/>
        <v>0</v>
      </c>
      <c r="HE366" s="11"/>
      <c r="HF366" s="12" t="e">
        <f t="shared" si="6916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7">HM365-HK366</f>
        <v>579</v>
      </c>
      <c r="HN366" s="68">
        <f t="shared" ref="HN366:HN371" si="6988">HN365-HL366</f>
        <v>44</v>
      </c>
      <c r="HO366" s="11"/>
      <c r="HP366" s="12">
        <f t="shared" si="6917"/>
        <v>0</v>
      </c>
      <c r="HQ366" s="11"/>
      <c r="HR366" s="12" t="e">
        <f t="shared" si="6918"/>
        <v>#DIV/0!</v>
      </c>
      <c r="HS366" s="13"/>
      <c r="HT366" s="11"/>
      <c r="HU366" s="11"/>
      <c r="HV366" s="14"/>
      <c r="HW366" s="10"/>
      <c r="HX366" s="11"/>
      <c r="HY366" s="68">
        <f t="shared" ref="HY366:HY371" si="6989">HY365-HW366</f>
        <v>575</v>
      </c>
      <c r="HZ366" s="68">
        <f t="shared" ref="HZ366:HZ371" si="6990">HZ365-HX366</f>
        <v>45</v>
      </c>
      <c r="IA366" s="11"/>
      <c r="IB366" s="12">
        <f t="shared" si="6919"/>
        <v>0</v>
      </c>
      <c r="IC366" s="11"/>
      <c r="ID366" s="12" t="e">
        <f t="shared" si="6920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1">IK365-II366</f>
        <v>582</v>
      </c>
      <c r="IL366" s="68">
        <f t="shared" ref="IL366:IL371" si="6992">IL365-IJ366</f>
        <v>42</v>
      </c>
      <c r="IM366" s="11"/>
      <c r="IN366" s="12">
        <f t="shared" si="6921"/>
        <v>0</v>
      </c>
      <c r="IO366" s="11"/>
      <c r="IP366" s="12" t="e">
        <f t="shared" si="6922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3">IW365-IU366</f>
        <v>0</v>
      </c>
      <c r="IX366" s="11">
        <f t="shared" ref="IX366:IX371" si="6994">IX365-IV366</f>
        <v>0</v>
      </c>
      <c r="IY366" s="11"/>
      <c r="IZ366" s="12" t="e">
        <f t="shared" si="6923"/>
        <v>#DIV/0!</v>
      </c>
      <c r="JA366" s="11"/>
      <c r="JB366" s="12" t="e">
        <f t="shared" si="6924"/>
        <v>#DIV/0!</v>
      </c>
      <c r="JC366" s="13"/>
      <c r="JD366" s="11"/>
      <c r="JE366" s="11"/>
      <c r="JF366" s="14"/>
      <c r="JG366" s="10">
        <f t="shared" si="6925"/>
        <v>0</v>
      </c>
      <c r="JH366" s="14">
        <f t="shared" si="6925"/>
        <v>0</v>
      </c>
      <c r="JI366" s="404">
        <f t="shared" si="6926"/>
        <v>10482</v>
      </c>
      <c r="JJ366" s="11">
        <f t="shared" si="6927"/>
        <v>805</v>
      </c>
      <c r="JK366" s="11">
        <f t="shared" si="6928"/>
        <v>0</v>
      </c>
      <c r="JL366" s="89">
        <f t="shared" si="6929"/>
        <v>0</v>
      </c>
      <c r="JM366" s="15">
        <f t="shared" si="5751"/>
        <v>0</v>
      </c>
      <c r="JN366" s="12" t="e">
        <f t="shared" si="6930"/>
        <v>#DIV/0!</v>
      </c>
      <c r="JO366" s="16"/>
      <c r="JP366" s="17"/>
      <c r="JQ366" s="16" t="e">
        <f t="shared" si="6264"/>
        <v>#DIV/0!</v>
      </c>
      <c r="JR366" s="16"/>
      <c r="JS366" s="393" t="e">
        <f t="shared" si="6100"/>
        <v>#DIV/0!</v>
      </c>
      <c r="JT366" s="15"/>
      <c r="JU366" s="301"/>
      <c r="JV366" s="530">
        <f t="shared" si="6932"/>
        <v>0</v>
      </c>
      <c r="JW366" s="527">
        <f t="shared" si="6933"/>
        <v>0</v>
      </c>
      <c r="JX366" s="532">
        <f t="shared" si="6934"/>
        <v>0</v>
      </c>
      <c r="JY366" s="717"/>
      <c r="JZ366" s="720"/>
      <c r="KA366" s="723"/>
      <c r="KB366" s="648"/>
      <c r="KC366" s="649"/>
      <c r="KD366" s="649"/>
      <c r="KE366" s="649"/>
      <c r="KF366" s="649"/>
      <c r="KG366" s="651"/>
      <c r="KH366" s="653"/>
      <c r="KI366" s="76">
        <f t="shared" si="6941"/>
        <v>0</v>
      </c>
      <c r="KJ366" s="576">
        <f t="shared" ref="KJ366" si="6995">KI366/KB369</f>
        <v>0</v>
      </c>
      <c r="KK366" s="76">
        <f t="shared" si="6943"/>
        <v>0</v>
      </c>
      <c r="KL366" s="570">
        <f t="shared" ref="KL366" si="6996">KK366/KD369</f>
        <v>0</v>
      </c>
      <c r="KM366" s="580">
        <f t="shared" ref="KM366" si="6997">KB369+KD369</f>
        <v>6900</v>
      </c>
      <c r="KN366" s="84">
        <f t="shared" si="6946"/>
        <v>0</v>
      </c>
      <c r="KO366" s="570">
        <f t="shared" si="6947"/>
        <v>0</v>
      </c>
      <c r="KP366" s="76">
        <f t="shared" si="6948"/>
        <v>0</v>
      </c>
      <c r="KQ366" s="570">
        <f t="shared" ref="KQ366" si="6998">KP366/KF369</f>
        <v>0</v>
      </c>
    </row>
    <row r="367" spans="1:303" ht="19.5" thickTop="1" x14ac:dyDescent="0.25">
      <c r="A367" s="729"/>
      <c r="B367" s="41">
        <f t="shared" si="6950"/>
        <v>45828</v>
      </c>
      <c r="C367" s="10"/>
      <c r="D367" s="11"/>
      <c r="E367" s="68">
        <f t="shared" si="6951"/>
        <v>543</v>
      </c>
      <c r="F367" s="68">
        <f t="shared" si="6952"/>
        <v>43</v>
      </c>
      <c r="G367" s="11"/>
      <c r="H367" s="12">
        <f t="shared" si="6881"/>
        <v>0</v>
      </c>
      <c r="I367" s="11"/>
      <c r="J367" s="12" t="e">
        <f t="shared" si="6882"/>
        <v>#DIV/0!</v>
      </c>
      <c r="K367" s="13"/>
      <c r="L367" s="11"/>
      <c r="M367" s="11"/>
      <c r="N367" s="14"/>
      <c r="O367" s="10"/>
      <c r="P367" s="11"/>
      <c r="Q367" s="68">
        <f t="shared" si="6953"/>
        <v>536</v>
      </c>
      <c r="R367" s="68">
        <f t="shared" si="6954"/>
        <v>40</v>
      </c>
      <c r="S367" s="11"/>
      <c r="T367" s="12">
        <f t="shared" si="6883"/>
        <v>0</v>
      </c>
      <c r="U367" s="11"/>
      <c r="V367" s="12" t="e">
        <f t="shared" si="6884"/>
        <v>#DIV/0!</v>
      </c>
      <c r="W367" s="13"/>
      <c r="X367" s="11"/>
      <c r="Y367" s="11"/>
      <c r="Z367" s="14"/>
      <c r="AA367" s="10"/>
      <c r="AB367" s="11"/>
      <c r="AC367" s="68">
        <f t="shared" si="6955"/>
        <v>535</v>
      </c>
      <c r="AD367" s="68">
        <f t="shared" si="6956"/>
        <v>42</v>
      </c>
      <c r="AE367" s="11"/>
      <c r="AF367" s="12">
        <f t="shared" si="6885"/>
        <v>0</v>
      </c>
      <c r="AG367" s="11"/>
      <c r="AH367" s="12" t="e">
        <f t="shared" si="6886"/>
        <v>#DIV/0!</v>
      </c>
      <c r="AI367" s="13"/>
      <c r="AJ367" s="11"/>
      <c r="AK367" s="11"/>
      <c r="AL367" s="14"/>
      <c r="AM367" s="10"/>
      <c r="AN367" s="11"/>
      <c r="AO367" s="68">
        <f t="shared" si="6957"/>
        <v>80</v>
      </c>
      <c r="AP367" s="68">
        <f t="shared" si="6958"/>
        <v>8</v>
      </c>
      <c r="AQ367" s="11"/>
      <c r="AR367" s="12">
        <f t="shared" si="6887"/>
        <v>0</v>
      </c>
      <c r="AS367" s="11"/>
      <c r="AT367" s="12" t="e">
        <f t="shared" si="6888"/>
        <v>#DIV/0!</v>
      </c>
      <c r="AU367" s="13"/>
      <c r="AV367" s="11"/>
      <c r="AW367" s="11"/>
      <c r="AX367" s="14"/>
      <c r="AY367" s="10"/>
      <c r="AZ367" s="11"/>
      <c r="BA367" s="68">
        <f t="shared" si="6959"/>
        <v>552</v>
      </c>
      <c r="BB367" s="68">
        <f t="shared" si="6960"/>
        <v>42</v>
      </c>
      <c r="BC367" s="11"/>
      <c r="BD367" s="12">
        <f t="shared" si="6889"/>
        <v>0</v>
      </c>
      <c r="BE367" s="11"/>
      <c r="BF367" s="12" t="e">
        <f t="shared" si="6890"/>
        <v>#DIV/0!</v>
      </c>
      <c r="BG367" s="13"/>
      <c r="BH367" s="11"/>
      <c r="BI367" s="11"/>
      <c r="BJ367" s="14"/>
      <c r="BK367" s="10"/>
      <c r="BL367" s="11"/>
      <c r="BM367" s="68">
        <f t="shared" si="6961"/>
        <v>536</v>
      </c>
      <c r="BN367" s="68">
        <f t="shared" si="6962"/>
        <v>42</v>
      </c>
      <c r="BO367" s="11"/>
      <c r="BP367" s="12">
        <f t="shared" si="6891"/>
        <v>0</v>
      </c>
      <c r="BQ367" s="11"/>
      <c r="BR367" s="12" t="e">
        <f t="shared" si="6892"/>
        <v>#DIV/0!</v>
      </c>
      <c r="BS367" s="13"/>
      <c r="BT367" s="11"/>
      <c r="BU367" s="11"/>
      <c r="BV367" s="14"/>
      <c r="BW367" s="10"/>
      <c r="BX367" s="11"/>
      <c r="BY367" s="68">
        <f t="shared" si="6963"/>
        <v>543</v>
      </c>
      <c r="BZ367" s="68">
        <f t="shared" si="6964"/>
        <v>43</v>
      </c>
      <c r="CA367" s="11"/>
      <c r="CB367" s="12">
        <f t="shared" si="6893"/>
        <v>0</v>
      </c>
      <c r="CC367" s="11"/>
      <c r="CD367" s="12" t="e">
        <f t="shared" si="6894"/>
        <v>#DIV/0!</v>
      </c>
      <c r="CE367" s="13"/>
      <c r="CF367" s="11"/>
      <c r="CG367" s="11"/>
      <c r="CH367" s="14"/>
      <c r="CI367" s="10"/>
      <c r="CJ367" s="11"/>
      <c r="CK367" s="68">
        <f t="shared" si="6965"/>
        <v>565</v>
      </c>
      <c r="CL367" s="68">
        <f t="shared" si="6966"/>
        <v>44</v>
      </c>
      <c r="CM367" s="11"/>
      <c r="CN367" s="12">
        <f t="shared" si="6895"/>
        <v>0</v>
      </c>
      <c r="CO367" s="11"/>
      <c r="CP367" s="12" t="e">
        <f t="shared" si="6896"/>
        <v>#DIV/0!</v>
      </c>
      <c r="CQ367" s="13"/>
      <c r="CR367" s="11"/>
      <c r="CS367" s="11"/>
      <c r="CT367" s="14"/>
      <c r="CU367" s="10"/>
      <c r="CV367" s="11"/>
      <c r="CW367" s="68">
        <f t="shared" si="6967"/>
        <v>575</v>
      </c>
      <c r="CX367" s="68">
        <f t="shared" si="6968"/>
        <v>44</v>
      </c>
      <c r="CY367" s="11"/>
      <c r="CZ367" s="12">
        <f t="shared" si="6897"/>
        <v>0</v>
      </c>
      <c r="DA367" s="11"/>
      <c r="DB367" s="12" t="e">
        <f t="shared" si="6898"/>
        <v>#DIV/0!</v>
      </c>
      <c r="DC367" s="13"/>
      <c r="DD367" s="11"/>
      <c r="DE367" s="11"/>
      <c r="DF367" s="14"/>
      <c r="DG367" s="10"/>
      <c r="DH367" s="11"/>
      <c r="DI367" s="68">
        <f t="shared" si="6969"/>
        <v>590</v>
      </c>
      <c r="DJ367" s="68">
        <f t="shared" si="6970"/>
        <v>45</v>
      </c>
      <c r="DK367" s="11"/>
      <c r="DL367" s="12">
        <f t="shared" si="6899"/>
        <v>0</v>
      </c>
      <c r="DM367" s="11"/>
      <c r="DN367" s="12" t="e">
        <f t="shared" si="6900"/>
        <v>#DIV/0!</v>
      </c>
      <c r="DO367" s="13"/>
      <c r="DP367" s="11"/>
      <c r="DQ367" s="11"/>
      <c r="DR367" s="14"/>
      <c r="DS367" s="10"/>
      <c r="DT367" s="11"/>
      <c r="DU367" s="68">
        <f t="shared" si="6971"/>
        <v>101</v>
      </c>
      <c r="DV367" s="68">
        <f t="shared" si="6972"/>
        <v>9</v>
      </c>
      <c r="DW367" s="11"/>
      <c r="DX367" s="12">
        <f t="shared" si="6901"/>
        <v>0</v>
      </c>
      <c r="DY367" s="11"/>
      <c r="DZ367" s="12" t="e">
        <f t="shared" si="6902"/>
        <v>#DIV/0!</v>
      </c>
      <c r="EA367" s="13"/>
      <c r="EB367" s="11"/>
      <c r="EC367" s="11"/>
      <c r="ED367" s="14"/>
      <c r="EE367" s="10"/>
      <c r="EF367" s="11"/>
      <c r="EG367" s="68">
        <f t="shared" si="6973"/>
        <v>581</v>
      </c>
      <c r="EH367" s="68">
        <f t="shared" si="6974"/>
        <v>43</v>
      </c>
      <c r="EI367" s="11"/>
      <c r="EJ367" s="12">
        <f t="shared" si="6903"/>
        <v>0</v>
      </c>
      <c r="EK367" s="11"/>
      <c r="EL367" s="12" t="e">
        <f t="shared" si="6904"/>
        <v>#DIV/0!</v>
      </c>
      <c r="EM367" s="13"/>
      <c r="EN367" s="11"/>
      <c r="EO367" s="11"/>
      <c r="EP367" s="14"/>
      <c r="EQ367" s="10"/>
      <c r="ER367" s="11"/>
      <c r="ES367" s="68">
        <f t="shared" si="6975"/>
        <v>577</v>
      </c>
      <c r="ET367" s="68">
        <f t="shared" si="6976"/>
        <v>45</v>
      </c>
      <c r="EU367" s="11"/>
      <c r="EV367" s="12">
        <f t="shared" si="6905"/>
        <v>0</v>
      </c>
      <c r="EW367" s="11"/>
      <c r="EX367" s="12" t="e">
        <f t="shared" si="6906"/>
        <v>#DIV/0!</v>
      </c>
      <c r="EY367" s="13"/>
      <c r="EZ367" s="11"/>
      <c r="FA367" s="11"/>
      <c r="FB367" s="14"/>
      <c r="FC367" s="10"/>
      <c r="FD367" s="11"/>
      <c r="FE367" s="68">
        <f t="shared" si="6977"/>
        <v>586</v>
      </c>
      <c r="FF367" s="68">
        <f t="shared" si="6978"/>
        <v>43</v>
      </c>
      <c r="FG367" s="11"/>
      <c r="FH367" s="12">
        <f t="shared" si="6907"/>
        <v>0</v>
      </c>
      <c r="FI367" s="11"/>
      <c r="FJ367" s="12" t="e">
        <f t="shared" si="6908"/>
        <v>#DIV/0!</v>
      </c>
      <c r="FK367" s="13"/>
      <c r="FL367" s="11"/>
      <c r="FM367" s="11"/>
      <c r="FN367" s="14"/>
      <c r="FO367" s="10"/>
      <c r="FP367" s="11"/>
      <c r="FQ367" s="68">
        <f t="shared" si="6979"/>
        <v>583</v>
      </c>
      <c r="FR367" s="68">
        <f t="shared" si="6980"/>
        <v>44</v>
      </c>
      <c r="FS367" s="11"/>
      <c r="FT367" s="12">
        <f t="shared" si="6909"/>
        <v>0</v>
      </c>
      <c r="FU367" s="11"/>
      <c r="FV367" s="12" t="e">
        <f t="shared" si="6910"/>
        <v>#DIV/0!</v>
      </c>
      <c r="FW367" s="13"/>
      <c r="FX367" s="11"/>
      <c r="FY367" s="11"/>
      <c r="FZ367" s="14"/>
      <c r="GA367" s="10"/>
      <c r="GB367" s="11"/>
      <c r="GC367" s="68">
        <f t="shared" si="6981"/>
        <v>573</v>
      </c>
      <c r="GD367" s="68">
        <f t="shared" si="6982"/>
        <v>44</v>
      </c>
      <c r="GE367" s="11"/>
      <c r="GF367" s="12">
        <f t="shared" si="6911"/>
        <v>0</v>
      </c>
      <c r="GG367" s="11"/>
      <c r="GH367" s="12" t="e">
        <f t="shared" si="6912"/>
        <v>#DIV/0!</v>
      </c>
      <c r="GI367" s="13"/>
      <c r="GJ367" s="11"/>
      <c r="GK367" s="11"/>
      <c r="GL367" s="14"/>
      <c r="GM367" s="10"/>
      <c r="GN367" s="11"/>
      <c r="GO367" s="68">
        <f t="shared" si="6983"/>
        <v>573</v>
      </c>
      <c r="GP367" s="68">
        <f t="shared" si="6984"/>
        <v>44</v>
      </c>
      <c r="GQ367" s="11"/>
      <c r="GR367" s="12">
        <f t="shared" si="6913"/>
        <v>0</v>
      </c>
      <c r="GS367" s="11"/>
      <c r="GT367" s="12" t="e">
        <f t="shared" si="6914"/>
        <v>#DIV/0!</v>
      </c>
      <c r="GU367" s="13"/>
      <c r="GV367" s="11"/>
      <c r="GW367" s="11"/>
      <c r="GX367" s="14"/>
      <c r="GY367" s="10"/>
      <c r="GZ367" s="11"/>
      <c r="HA367" s="68">
        <f t="shared" si="6985"/>
        <v>117</v>
      </c>
      <c r="HB367" s="68">
        <f t="shared" si="6986"/>
        <v>9</v>
      </c>
      <c r="HC367" s="11"/>
      <c r="HD367" s="12">
        <f t="shared" si="6915"/>
        <v>0</v>
      </c>
      <c r="HE367" s="11"/>
      <c r="HF367" s="12" t="e">
        <f t="shared" si="6916"/>
        <v>#DIV/0!</v>
      </c>
      <c r="HG367" s="13"/>
      <c r="HH367" s="11"/>
      <c r="HI367" s="11"/>
      <c r="HJ367" s="14"/>
      <c r="HK367" s="10"/>
      <c r="HL367" s="11"/>
      <c r="HM367" s="68">
        <f t="shared" si="6987"/>
        <v>579</v>
      </c>
      <c r="HN367" s="68">
        <f t="shared" si="6988"/>
        <v>44</v>
      </c>
      <c r="HO367" s="11"/>
      <c r="HP367" s="12">
        <f t="shared" si="6917"/>
        <v>0</v>
      </c>
      <c r="HQ367" s="11"/>
      <c r="HR367" s="12" t="e">
        <f t="shared" si="6918"/>
        <v>#DIV/0!</v>
      </c>
      <c r="HS367" s="13"/>
      <c r="HT367" s="11"/>
      <c r="HU367" s="11"/>
      <c r="HV367" s="14"/>
      <c r="HW367" s="10"/>
      <c r="HX367" s="11"/>
      <c r="HY367" s="68">
        <f t="shared" si="6989"/>
        <v>575</v>
      </c>
      <c r="HZ367" s="68">
        <f t="shared" si="6990"/>
        <v>45</v>
      </c>
      <c r="IA367" s="11"/>
      <c r="IB367" s="12">
        <f t="shared" si="6919"/>
        <v>0</v>
      </c>
      <c r="IC367" s="11"/>
      <c r="ID367" s="12" t="e">
        <f t="shared" si="6920"/>
        <v>#DIV/0!</v>
      </c>
      <c r="IE367" s="13"/>
      <c r="IF367" s="11"/>
      <c r="IG367" s="11"/>
      <c r="IH367" s="14"/>
      <c r="II367" s="10"/>
      <c r="IJ367" s="11"/>
      <c r="IK367" s="68">
        <f t="shared" si="6991"/>
        <v>582</v>
      </c>
      <c r="IL367" s="68">
        <f t="shared" si="6992"/>
        <v>42</v>
      </c>
      <c r="IM367" s="11"/>
      <c r="IN367" s="12">
        <f t="shared" si="6921"/>
        <v>0</v>
      </c>
      <c r="IO367" s="11"/>
      <c r="IP367" s="12" t="e">
        <f t="shared" si="6922"/>
        <v>#DIV/0!</v>
      </c>
      <c r="IQ367" s="13"/>
      <c r="IR367" s="11"/>
      <c r="IS367" s="11"/>
      <c r="IT367" s="14"/>
      <c r="IU367" s="10"/>
      <c r="IV367" s="11"/>
      <c r="IW367" s="68">
        <f t="shared" si="6993"/>
        <v>0</v>
      </c>
      <c r="IX367" s="11">
        <f t="shared" si="6994"/>
        <v>0</v>
      </c>
      <c r="IY367" s="11"/>
      <c r="IZ367" s="12" t="e">
        <f t="shared" si="6923"/>
        <v>#DIV/0!</v>
      </c>
      <c r="JA367" s="11"/>
      <c r="JB367" s="12" t="e">
        <f t="shared" si="6924"/>
        <v>#DIV/0!</v>
      </c>
      <c r="JC367" s="13"/>
      <c r="JD367" s="11"/>
      <c r="JE367" s="11"/>
      <c r="JF367" s="14"/>
      <c r="JG367" s="10">
        <f t="shared" si="6925"/>
        <v>0</v>
      </c>
      <c r="JH367" s="14">
        <f t="shared" si="6925"/>
        <v>0</v>
      </c>
      <c r="JI367" s="404">
        <f t="shared" si="6926"/>
        <v>10482</v>
      </c>
      <c r="JJ367" s="11">
        <f t="shared" si="6927"/>
        <v>805</v>
      </c>
      <c r="JK367" s="11">
        <f t="shared" si="6928"/>
        <v>0</v>
      </c>
      <c r="JL367" s="89">
        <f t="shared" si="6929"/>
        <v>0</v>
      </c>
      <c r="JM367" s="15">
        <f t="shared" si="5751"/>
        <v>0</v>
      </c>
      <c r="JN367" s="12" t="e">
        <f t="shared" si="6930"/>
        <v>#DIV/0!</v>
      </c>
      <c r="JO367" s="16"/>
      <c r="JP367" s="17"/>
      <c r="JQ367" s="16" t="e">
        <f t="shared" si="6264"/>
        <v>#DIV/0!</v>
      </c>
      <c r="JR367" s="16"/>
      <c r="JS367" s="393" t="e">
        <f t="shared" si="6100"/>
        <v>#DIV/0!</v>
      </c>
      <c r="JT367" s="15"/>
      <c r="JU367" s="301"/>
      <c r="JV367" s="530">
        <f t="shared" si="6932"/>
        <v>0</v>
      </c>
      <c r="JW367" s="527">
        <f t="shared" si="6933"/>
        <v>0</v>
      </c>
      <c r="JX367" s="532">
        <f t="shared" si="6934"/>
        <v>0</v>
      </c>
      <c r="JY367" s="717"/>
      <c r="JZ367" s="720"/>
      <c r="KA367" s="723"/>
      <c r="KB367" s="654">
        <f t="shared" ref="KB367" si="6999">SUM(C372,O372,AA372,AM372,AY372,BK372,BW372)</f>
        <v>0</v>
      </c>
      <c r="KC367" s="655"/>
      <c r="KD367" s="655">
        <f t="shared" ref="KD367" si="7000">SUM(CI372,CU372,DG372,DS372,EE372,EQ372,FC372)</f>
        <v>0</v>
      </c>
      <c r="KE367" s="655"/>
      <c r="KF367" s="655">
        <f t="shared" ref="KF367" si="7001">SUM(FO372,GA372,GM372,GY372,HK372,HW372,II372)</f>
        <v>0</v>
      </c>
      <c r="KG367" s="658"/>
      <c r="KH367" s="641" t="s">
        <v>72</v>
      </c>
      <c r="KI367" s="76">
        <f t="shared" si="6941"/>
        <v>0</v>
      </c>
      <c r="KJ367" s="576">
        <f t="shared" ref="KJ367" si="7002">KI367/KB369</f>
        <v>0</v>
      </c>
      <c r="KK367" s="76">
        <f t="shared" si="6943"/>
        <v>0</v>
      </c>
      <c r="KL367" s="570">
        <f t="shared" ref="KL367" si="7003">KK367/KD369</f>
        <v>0</v>
      </c>
      <c r="KM367" s="580">
        <f t="shared" ref="KM367" si="7004">KB369+KD369</f>
        <v>6900</v>
      </c>
      <c r="KN367" s="84">
        <f t="shared" si="6946"/>
        <v>0</v>
      </c>
      <c r="KO367" s="570">
        <f t="shared" si="6947"/>
        <v>0</v>
      </c>
      <c r="KP367" s="76">
        <f t="shared" si="6948"/>
        <v>0</v>
      </c>
      <c r="KQ367" s="570">
        <f t="shared" ref="KQ367" si="7005">KP367/KF369</f>
        <v>0</v>
      </c>
    </row>
    <row r="368" spans="1:303" ht="19.5" thickBot="1" x14ac:dyDescent="0.3">
      <c r="A368" s="729"/>
      <c r="B368" s="41">
        <f t="shared" si="6950"/>
        <v>45829</v>
      </c>
      <c r="C368" s="10"/>
      <c r="D368" s="11"/>
      <c r="E368" s="68">
        <f t="shared" si="6951"/>
        <v>543</v>
      </c>
      <c r="F368" s="68">
        <f t="shared" si="6952"/>
        <v>43</v>
      </c>
      <c r="G368" s="11"/>
      <c r="H368" s="12">
        <f t="shared" si="6881"/>
        <v>0</v>
      </c>
      <c r="I368" s="11"/>
      <c r="J368" s="12" t="e">
        <f t="shared" si="6882"/>
        <v>#DIV/0!</v>
      </c>
      <c r="K368" s="11"/>
      <c r="L368" s="11"/>
      <c r="M368" s="18"/>
      <c r="N368" s="20"/>
      <c r="O368" s="10"/>
      <c r="P368" s="11"/>
      <c r="Q368" s="68">
        <f t="shared" si="6953"/>
        <v>536</v>
      </c>
      <c r="R368" s="68">
        <f t="shared" si="6954"/>
        <v>40</v>
      </c>
      <c r="S368" s="11"/>
      <c r="T368" s="12">
        <f t="shared" si="6883"/>
        <v>0</v>
      </c>
      <c r="U368" s="11"/>
      <c r="V368" s="12" t="e">
        <f t="shared" si="6884"/>
        <v>#DIV/0!</v>
      </c>
      <c r="W368" s="11"/>
      <c r="X368" s="11"/>
      <c r="Y368" s="18"/>
      <c r="Z368" s="20"/>
      <c r="AA368" s="10"/>
      <c r="AB368" s="11"/>
      <c r="AC368" s="68">
        <f t="shared" si="6955"/>
        <v>535</v>
      </c>
      <c r="AD368" s="68">
        <f t="shared" si="6956"/>
        <v>42</v>
      </c>
      <c r="AE368" s="11"/>
      <c r="AF368" s="12">
        <f t="shared" si="6885"/>
        <v>0</v>
      </c>
      <c r="AG368" s="11"/>
      <c r="AH368" s="12" t="e">
        <f t="shared" si="6886"/>
        <v>#DIV/0!</v>
      </c>
      <c r="AI368" s="11"/>
      <c r="AJ368" s="11"/>
      <c r="AK368" s="18"/>
      <c r="AL368" s="20"/>
      <c r="AM368" s="10"/>
      <c r="AN368" s="11"/>
      <c r="AO368" s="68">
        <f t="shared" si="6957"/>
        <v>80</v>
      </c>
      <c r="AP368" s="68">
        <f t="shared" si="6958"/>
        <v>8</v>
      </c>
      <c r="AQ368" s="11"/>
      <c r="AR368" s="12">
        <f t="shared" si="6887"/>
        <v>0</v>
      </c>
      <c r="AS368" s="11"/>
      <c r="AT368" s="12" t="e">
        <f t="shared" si="6888"/>
        <v>#DIV/0!</v>
      </c>
      <c r="AU368" s="11"/>
      <c r="AV368" s="11"/>
      <c r="AW368" s="18"/>
      <c r="AX368" s="20"/>
      <c r="AY368" s="10"/>
      <c r="AZ368" s="11"/>
      <c r="BA368" s="68">
        <f t="shared" si="6959"/>
        <v>552</v>
      </c>
      <c r="BB368" s="68">
        <f t="shared" si="6960"/>
        <v>42</v>
      </c>
      <c r="BC368" s="11"/>
      <c r="BD368" s="12">
        <f t="shared" si="6889"/>
        <v>0</v>
      </c>
      <c r="BE368" s="11"/>
      <c r="BF368" s="12" t="e">
        <f t="shared" si="6890"/>
        <v>#DIV/0!</v>
      </c>
      <c r="BG368" s="11"/>
      <c r="BH368" s="11"/>
      <c r="BI368" s="18"/>
      <c r="BJ368" s="20"/>
      <c r="BK368" s="10"/>
      <c r="BL368" s="11"/>
      <c r="BM368" s="68">
        <f t="shared" si="6961"/>
        <v>536</v>
      </c>
      <c r="BN368" s="68">
        <f t="shared" si="6962"/>
        <v>42</v>
      </c>
      <c r="BO368" s="11"/>
      <c r="BP368" s="12">
        <f t="shared" si="6891"/>
        <v>0</v>
      </c>
      <c r="BQ368" s="11"/>
      <c r="BR368" s="12" t="e">
        <f t="shared" si="6892"/>
        <v>#DIV/0!</v>
      </c>
      <c r="BS368" s="11"/>
      <c r="BT368" s="11"/>
      <c r="BU368" s="18"/>
      <c r="BV368" s="20"/>
      <c r="BW368" s="10"/>
      <c r="BX368" s="11"/>
      <c r="BY368" s="68">
        <f t="shared" si="6963"/>
        <v>543</v>
      </c>
      <c r="BZ368" s="68">
        <f t="shared" si="6964"/>
        <v>43</v>
      </c>
      <c r="CA368" s="11"/>
      <c r="CB368" s="12">
        <f t="shared" si="6893"/>
        <v>0</v>
      </c>
      <c r="CC368" s="11"/>
      <c r="CD368" s="12" t="e">
        <f t="shared" si="6894"/>
        <v>#DIV/0!</v>
      </c>
      <c r="CE368" s="11"/>
      <c r="CF368" s="11"/>
      <c r="CG368" s="18"/>
      <c r="CH368" s="20"/>
      <c r="CI368" s="10"/>
      <c r="CJ368" s="11"/>
      <c r="CK368" s="68">
        <f t="shared" si="6965"/>
        <v>565</v>
      </c>
      <c r="CL368" s="68">
        <f t="shared" si="6966"/>
        <v>44</v>
      </c>
      <c r="CM368" s="11"/>
      <c r="CN368" s="12">
        <f t="shared" si="6895"/>
        <v>0</v>
      </c>
      <c r="CO368" s="11"/>
      <c r="CP368" s="12" t="e">
        <f t="shared" si="6896"/>
        <v>#DIV/0!</v>
      </c>
      <c r="CQ368" s="11"/>
      <c r="CR368" s="11"/>
      <c r="CS368" s="18"/>
      <c r="CT368" s="20"/>
      <c r="CU368" s="10"/>
      <c r="CV368" s="11"/>
      <c r="CW368" s="68">
        <f t="shared" si="6967"/>
        <v>575</v>
      </c>
      <c r="CX368" s="68">
        <f t="shared" si="6968"/>
        <v>44</v>
      </c>
      <c r="CY368" s="11"/>
      <c r="CZ368" s="12">
        <f t="shared" si="6897"/>
        <v>0</v>
      </c>
      <c r="DA368" s="11"/>
      <c r="DB368" s="12" t="e">
        <f t="shared" si="6898"/>
        <v>#DIV/0!</v>
      </c>
      <c r="DC368" s="11"/>
      <c r="DD368" s="11"/>
      <c r="DE368" s="18"/>
      <c r="DF368" s="20"/>
      <c r="DG368" s="10"/>
      <c r="DH368" s="11"/>
      <c r="DI368" s="68">
        <f t="shared" si="6969"/>
        <v>590</v>
      </c>
      <c r="DJ368" s="68">
        <f t="shared" si="6970"/>
        <v>45</v>
      </c>
      <c r="DK368" s="11"/>
      <c r="DL368" s="12">
        <f t="shared" si="6899"/>
        <v>0</v>
      </c>
      <c r="DM368" s="11"/>
      <c r="DN368" s="12" t="e">
        <f t="shared" si="6900"/>
        <v>#DIV/0!</v>
      </c>
      <c r="DO368" s="11"/>
      <c r="DP368" s="11"/>
      <c r="DQ368" s="18"/>
      <c r="DR368" s="20"/>
      <c r="DS368" s="10"/>
      <c r="DT368" s="11"/>
      <c r="DU368" s="68">
        <f t="shared" si="6971"/>
        <v>101</v>
      </c>
      <c r="DV368" s="68">
        <f t="shared" si="6972"/>
        <v>9</v>
      </c>
      <c r="DW368" s="11"/>
      <c r="DX368" s="12">
        <f t="shared" si="6901"/>
        <v>0</v>
      </c>
      <c r="DY368" s="11"/>
      <c r="DZ368" s="12" t="e">
        <f t="shared" si="6902"/>
        <v>#DIV/0!</v>
      </c>
      <c r="EA368" s="11"/>
      <c r="EB368" s="11"/>
      <c r="EC368" s="18"/>
      <c r="ED368" s="20"/>
      <c r="EE368" s="10"/>
      <c r="EF368" s="11"/>
      <c r="EG368" s="68">
        <f t="shared" si="6973"/>
        <v>581</v>
      </c>
      <c r="EH368" s="68">
        <f t="shared" si="6974"/>
        <v>43</v>
      </c>
      <c r="EI368" s="11"/>
      <c r="EJ368" s="12">
        <f t="shared" si="6903"/>
        <v>0</v>
      </c>
      <c r="EK368" s="11"/>
      <c r="EL368" s="12" t="e">
        <f t="shared" si="6904"/>
        <v>#DIV/0!</v>
      </c>
      <c r="EM368" s="11"/>
      <c r="EN368" s="11"/>
      <c r="EO368" s="18"/>
      <c r="EP368" s="20"/>
      <c r="EQ368" s="10"/>
      <c r="ER368" s="11"/>
      <c r="ES368" s="68">
        <f t="shared" si="6975"/>
        <v>577</v>
      </c>
      <c r="ET368" s="68">
        <f t="shared" si="6976"/>
        <v>45</v>
      </c>
      <c r="EU368" s="11"/>
      <c r="EV368" s="12">
        <f t="shared" si="6905"/>
        <v>0</v>
      </c>
      <c r="EW368" s="11"/>
      <c r="EX368" s="12" t="e">
        <f t="shared" si="6906"/>
        <v>#DIV/0!</v>
      </c>
      <c r="EY368" s="11"/>
      <c r="EZ368" s="11"/>
      <c r="FA368" s="18"/>
      <c r="FB368" s="20"/>
      <c r="FC368" s="10"/>
      <c r="FD368" s="11"/>
      <c r="FE368" s="68">
        <f t="shared" si="6977"/>
        <v>586</v>
      </c>
      <c r="FF368" s="68">
        <f t="shared" si="6978"/>
        <v>43</v>
      </c>
      <c r="FG368" s="11"/>
      <c r="FH368" s="12">
        <f t="shared" si="6907"/>
        <v>0</v>
      </c>
      <c r="FI368" s="11"/>
      <c r="FJ368" s="12" t="e">
        <f t="shared" si="6908"/>
        <v>#DIV/0!</v>
      </c>
      <c r="FK368" s="11"/>
      <c r="FL368" s="11"/>
      <c r="FM368" s="18"/>
      <c r="FN368" s="20"/>
      <c r="FO368" s="10"/>
      <c r="FP368" s="11"/>
      <c r="FQ368" s="68">
        <f t="shared" si="6979"/>
        <v>583</v>
      </c>
      <c r="FR368" s="68">
        <f t="shared" si="6980"/>
        <v>44</v>
      </c>
      <c r="FS368" s="11"/>
      <c r="FT368" s="12">
        <f t="shared" si="6909"/>
        <v>0</v>
      </c>
      <c r="FU368" s="11"/>
      <c r="FV368" s="12" t="e">
        <f t="shared" si="6910"/>
        <v>#DIV/0!</v>
      </c>
      <c r="FW368" s="11"/>
      <c r="FX368" s="11"/>
      <c r="FY368" s="18"/>
      <c r="FZ368" s="20"/>
      <c r="GA368" s="10"/>
      <c r="GB368" s="11"/>
      <c r="GC368" s="68">
        <f t="shared" si="6981"/>
        <v>573</v>
      </c>
      <c r="GD368" s="68">
        <f t="shared" si="6982"/>
        <v>44</v>
      </c>
      <c r="GE368" s="11"/>
      <c r="GF368" s="12">
        <f t="shared" si="6911"/>
        <v>0</v>
      </c>
      <c r="GG368" s="11"/>
      <c r="GH368" s="12" t="e">
        <f t="shared" si="6912"/>
        <v>#DIV/0!</v>
      </c>
      <c r="GI368" s="11"/>
      <c r="GJ368" s="11"/>
      <c r="GK368" s="18"/>
      <c r="GL368" s="20"/>
      <c r="GM368" s="10"/>
      <c r="GN368" s="11"/>
      <c r="GO368" s="68">
        <f t="shared" si="6983"/>
        <v>573</v>
      </c>
      <c r="GP368" s="68">
        <f t="shared" si="6984"/>
        <v>44</v>
      </c>
      <c r="GQ368" s="11"/>
      <c r="GR368" s="12">
        <f t="shared" si="6913"/>
        <v>0</v>
      </c>
      <c r="GS368" s="11"/>
      <c r="GT368" s="12" t="e">
        <f t="shared" si="6914"/>
        <v>#DIV/0!</v>
      </c>
      <c r="GU368" s="11"/>
      <c r="GV368" s="11"/>
      <c r="GW368" s="18"/>
      <c r="GX368" s="20"/>
      <c r="GY368" s="10"/>
      <c r="GZ368" s="11"/>
      <c r="HA368" s="68">
        <f t="shared" si="6985"/>
        <v>117</v>
      </c>
      <c r="HB368" s="68">
        <f t="shared" si="6986"/>
        <v>9</v>
      </c>
      <c r="HC368" s="11"/>
      <c r="HD368" s="12">
        <f t="shared" si="6915"/>
        <v>0</v>
      </c>
      <c r="HE368" s="11"/>
      <c r="HF368" s="12" t="e">
        <f t="shared" si="6916"/>
        <v>#DIV/0!</v>
      </c>
      <c r="HG368" s="11"/>
      <c r="HH368" s="11"/>
      <c r="HI368" s="18"/>
      <c r="HJ368" s="20"/>
      <c r="HK368" s="10"/>
      <c r="HL368" s="11"/>
      <c r="HM368" s="68">
        <f t="shared" si="6987"/>
        <v>579</v>
      </c>
      <c r="HN368" s="68">
        <f t="shared" si="6988"/>
        <v>44</v>
      </c>
      <c r="HO368" s="11"/>
      <c r="HP368" s="12">
        <f t="shared" si="6917"/>
        <v>0</v>
      </c>
      <c r="HQ368" s="11"/>
      <c r="HR368" s="12" t="e">
        <f t="shared" si="6918"/>
        <v>#DIV/0!</v>
      </c>
      <c r="HS368" s="11"/>
      <c r="HT368" s="11"/>
      <c r="HU368" s="18"/>
      <c r="HV368" s="20"/>
      <c r="HW368" s="10"/>
      <c r="HX368" s="11"/>
      <c r="HY368" s="68">
        <f t="shared" si="6989"/>
        <v>575</v>
      </c>
      <c r="HZ368" s="68">
        <f t="shared" si="6990"/>
        <v>45</v>
      </c>
      <c r="IA368" s="11"/>
      <c r="IB368" s="12">
        <f t="shared" si="6919"/>
        <v>0</v>
      </c>
      <c r="IC368" s="11"/>
      <c r="ID368" s="12" t="e">
        <f t="shared" si="6920"/>
        <v>#DIV/0!</v>
      </c>
      <c r="IE368" s="11"/>
      <c r="IF368" s="11"/>
      <c r="IG368" s="18"/>
      <c r="IH368" s="20"/>
      <c r="II368" s="10"/>
      <c r="IJ368" s="11"/>
      <c r="IK368" s="68">
        <f t="shared" si="6991"/>
        <v>582</v>
      </c>
      <c r="IL368" s="68">
        <f t="shared" si="6992"/>
        <v>42</v>
      </c>
      <c r="IM368" s="11"/>
      <c r="IN368" s="12">
        <f t="shared" si="6921"/>
        <v>0</v>
      </c>
      <c r="IO368" s="11"/>
      <c r="IP368" s="12" t="e">
        <f t="shared" si="6922"/>
        <v>#DIV/0!</v>
      </c>
      <c r="IQ368" s="11"/>
      <c r="IR368" s="11"/>
      <c r="IS368" s="18"/>
      <c r="IT368" s="20"/>
      <c r="IU368" s="10"/>
      <c r="IV368" s="11"/>
      <c r="IW368" s="68">
        <f t="shared" si="6993"/>
        <v>0</v>
      </c>
      <c r="IX368" s="11">
        <f t="shared" si="6994"/>
        <v>0</v>
      </c>
      <c r="IY368" s="11"/>
      <c r="IZ368" s="12" t="e">
        <f t="shared" si="6923"/>
        <v>#DIV/0!</v>
      </c>
      <c r="JA368" s="11"/>
      <c r="JB368" s="12" t="e">
        <f t="shared" si="6924"/>
        <v>#DIV/0!</v>
      </c>
      <c r="JC368" s="11"/>
      <c r="JD368" s="11"/>
      <c r="JE368" s="18"/>
      <c r="JF368" s="20"/>
      <c r="JG368" s="10">
        <f t="shared" si="6925"/>
        <v>0</v>
      </c>
      <c r="JH368" s="14">
        <f t="shared" si="6925"/>
        <v>0</v>
      </c>
      <c r="JI368" s="404">
        <f t="shared" si="6926"/>
        <v>10482</v>
      </c>
      <c r="JJ368" s="11">
        <f t="shared" si="6927"/>
        <v>805</v>
      </c>
      <c r="JK368" s="11">
        <f t="shared" si="6928"/>
        <v>0</v>
      </c>
      <c r="JL368" s="89">
        <f t="shared" si="6929"/>
        <v>0</v>
      </c>
      <c r="JM368" s="15">
        <f t="shared" si="5751"/>
        <v>0</v>
      </c>
      <c r="JN368" s="12" t="e">
        <f t="shared" si="6930"/>
        <v>#DIV/0!</v>
      </c>
      <c r="JO368" s="16"/>
      <c r="JP368" s="17"/>
      <c r="JQ368" s="16" t="e">
        <f t="shared" si="6264"/>
        <v>#DIV/0!</v>
      </c>
      <c r="JR368" s="16"/>
      <c r="JS368" s="393" t="e">
        <f t="shared" si="6100"/>
        <v>#DIV/0!</v>
      </c>
      <c r="JT368" s="18"/>
      <c r="JU368" s="21"/>
      <c r="JV368" s="530">
        <f t="shared" si="6932"/>
        <v>0</v>
      </c>
      <c r="JW368" s="527">
        <f t="shared" si="6933"/>
        <v>0</v>
      </c>
      <c r="JX368" s="532">
        <f t="shared" si="6934"/>
        <v>0</v>
      </c>
      <c r="JY368" s="717"/>
      <c r="JZ368" s="720"/>
      <c r="KA368" s="723"/>
      <c r="KB368" s="656"/>
      <c r="KC368" s="657"/>
      <c r="KD368" s="657"/>
      <c r="KE368" s="657"/>
      <c r="KF368" s="657"/>
      <c r="KG368" s="659"/>
      <c r="KH368" s="653"/>
      <c r="KI368" s="76">
        <f t="shared" si="6941"/>
        <v>0</v>
      </c>
      <c r="KJ368" s="576">
        <f t="shared" ref="KJ368" si="7006">KI368/KB369</f>
        <v>0</v>
      </c>
      <c r="KK368" s="76">
        <f t="shared" si="6943"/>
        <v>0</v>
      </c>
      <c r="KL368" s="570">
        <f t="shared" ref="KL368" si="7007">KK368/KD369</f>
        <v>0</v>
      </c>
      <c r="KM368" s="580">
        <f t="shared" ref="KM368" si="7008">KB369+KD369</f>
        <v>6900</v>
      </c>
      <c r="KN368" s="84">
        <f t="shared" si="6946"/>
        <v>0</v>
      </c>
      <c r="KO368" s="570">
        <f t="shared" si="6947"/>
        <v>0</v>
      </c>
      <c r="KP368" s="76">
        <f t="shared" si="6948"/>
        <v>0</v>
      </c>
      <c r="KQ368" s="570">
        <f t="shared" ref="KQ368" si="7009">KP368/KF369</f>
        <v>0</v>
      </c>
    </row>
    <row r="369" spans="1:303" ht="19.5" thickTop="1" x14ac:dyDescent="0.25">
      <c r="A369" s="729"/>
      <c r="B369" s="41">
        <f>+B368+1</f>
        <v>45830</v>
      </c>
      <c r="C369" s="10"/>
      <c r="D369" s="11"/>
      <c r="E369" s="68">
        <f t="shared" si="6951"/>
        <v>543</v>
      </c>
      <c r="F369" s="68">
        <f t="shared" si="6952"/>
        <v>43</v>
      </c>
      <c r="G369" s="11"/>
      <c r="H369" s="12">
        <f t="shared" si="6881"/>
        <v>0</v>
      </c>
      <c r="I369" s="11"/>
      <c r="J369" s="12" t="e">
        <f t="shared" si="6882"/>
        <v>#DIV/0!</v>
      </c>
      <c r="K369" s="13"/>
      <c r="L369" s="13"/>
      <c r="M369" s="25"/>
      <c r="N369" s="38"/>
      <c r="O369" s="10"/>
      <c r="P369" s="11"/>
      <c r="Q369" s="68">
        <f t="shared" si="6953"/>
        <v>536</v>
      </c>
      <c r="R369" s="68">
        <f t="shared" si="6954"/>
        <v>40</v>
      </c>
      <c r="S369" s="11"/>
      <c r="T369" s="12">
        <f t="shared" si="6883"/>
        <v>0</v>
      </c>
      <c r="U369" s="11"/>
      <c r="V369" s="12" t="e">
        <f t="shared" si="6884"/>
        <v>#DIV/0!</v>
      </c>
      <c r="W369" s="13"/>
      <c r="X369" s="13"/>
      <c r="Y369" s="25"/>
      <c r="Z369" s="38"/>
      <c r="AA369" s="10"/>
      <c r="AB369" s="11"/>
      <c r="AC369" s="68">
        <f t="shared" si="6955"/>
        <v>535</v>
      </c>
      <c r="AD369" s="68">
        <f t="shared" si="6956"/>
        <v>42</v>
      </c>
      <c r="AE369" s="11"/>
      <c r="AF369" s="12">
        <f t="shared" si="6885"/>
        <v>0</v>
      </c>
      <c r="AG369" s="11"/>
      <c r="AH369" s="12" t="e">
        <f t="shared" si="6886"/>
        <v>#DIV/0!</v>
      </c>
      <c r="AI369" s="13"/>
      <c r="AJ369" s="13"/>
      <c r="AK369" s="25"/>
      <c r="AL369" s="38"/>
      <c r="AM369" s="10"/>
      <c r="AN369" s="11"/>
      <c r="AO369" s="68">
        <f t="shared" si="6957"/>
        <v>80</v>
      </c>
      <c r="AP369" s="68">
        <f t="shared" si="6958"/>
        <v>8</v>
      </c>
      <c r="AQ369" s="11"/>
      <c r="AR369" s="12">
        <f t="shared" si="6887"/>
        <v>0</v>
      </c>
      <c r="AS369" s="11"/>
      <c r="AT369" s="12" t="e">
        <f t="shared" si="6888"/>
        <v>#DIV/0!</v>
      </c>
      <c r="AU369" s="13"/>
      <c r="AV369" s="13"/>
      <c r="AW369" s="25"/>
      <c r="AX369" s="38"/>
      <c r="AY369" s="10"/>
      <c r="AZ369" s="11"/>
      <c r="BA369" s="68">
        <f t="shared" si="6959"/>
        <v>552</v>
      </c>
      <c r="BB369" s="68">
        <f t="shared" si="6960"/>
        <v>42</v>
      </c>
      <c r="BC369" s="11"/>
      <c r="BD369" s="12">
        <f t="shared" si="6889"/>
        <v>0</v>
      </c>
      <c r="BE369" s="11"/>
      <c r="BF369" s="12" t="e">
        <f t="shared" si="6890"/>
        <v>#DIV/0!</v>
      </c>
      <c r="BG369" s="13"/>
      <c r="BH369" s="13"/>
      <c r="BI369" s="25"/>
      <c r="BJ369" s="38"/>
      <c r="BK369" s="10"/>
      <c r="BL369" s="11"/>
      <c r="BM369" s="68">
        <f t="shared" si="6961"/>
        <v>536</v>
      </c>
      <c r="BN369" s="68">
        <f t="shared" si="6962"/>
        <v>42</v>
      </c>
      <c r="BO369" s="11"/>
      <c r="BP369" s="12">
        <f t="shared" si="6891"/>
        <v>0</v>
      </c>
      <c r="BQ369" s="11"/>
      <c r="BR369" s="12" t="e">
        <f t="shared" si="6892"/>
        <v>#DIV/0!</v>
      </c>
      <c r="BS369" s="13"/>
      <c r="BT369" s="13"/>
      <c r="BU369" s="25"/>
      <c r="BV369" s="38"/>
      <c r="BW369" s="10"/>
      <c r="BX369" s="11"/>
      <c r="BY369" s="68">
        <f t="shared" si="6963"/>
        <v>543</v>
      </c>
      <c r="BZ369" s="68">
        <f t="shared" si="6964"/>
        <v>43</v>
      </c>
      <c r="CA369" s="11"/>
      <c r="CB369" s="12">
        <f t="shared" si="6893"/>
        <v>0</v>
      </c>
      <c r="CC369" s="11"/>
      <c r="CD369" s="12" t="e">
        <f t="shared" si="6894"/>
        <v>#DIV/0!</v>
      </c>
      <c r="CE369" s="13"/>
      <c r="CF369" s="13"/>
      <c r="CG369" s="25"/>
      <c r="CH369" s="38"/>
      <c r="CI369" s="10"/>
      <c r="CJ369" s="11"/>
      <c r="CK369" s="68">
        <f t="shared" si="6965"/>
        <v>565</v>
      </c>
      <c r="CL369" s="68">
        <f t="shared" si="6966"/>
        <v>44</v>
      </c>
      <c r="CM369" s="11"/>
      <c r="CN369" s="12">
        <f t="shared" si="6895"/>
        <v>0</v>
      </c>
      <c r="CO369" s="11"/>
      <c r="CP369" s="12" t="e">
        <f t="shared" si="6896"/>
        <v>#DIV/0!</v>
      </c>
      <c r="CQ369" s="13"/>
      <c r="CR369" s="13"/>
      <c r="CS369" s="25"/>
      <c r="CT369" s="38"/>
      <c r="CU369" s="10"/>
      <c r="CV369" s="11"/>
      <c r="CW369" s="68">
        <f t="shared" si="6967"/>
        <v>575</v>
      </c>
      <c r="CX369" s="68">
        <f t="shared" si="6968"/>
        <v>44</v>
      </c>
      <c r="CY369" s="11"/>
      <c r="CZ369" s="12">
        <f t="shared" si="6897"/>
        <v>0</v>
      </c>
      <c r="DA369" s="11"/>
      <c r="DB369" s="12" t="e">
        <f t="shared" si="6898"/>
        <v>#DIV/0!</v>
      </c>
      <c r="DC369" s="13"/>
      <c r="DD369" s="13"/>
      <c r="DE369" s="25"/>
      <c r="DF369" s="38"/>
      <c r="DG369" s="10"/>
      <c r="DH369" s="11"/>
      <c r="DI369" s="68">
        <f t="shared" si="6969"/>
        <v>590</v>
      </c>
      <c r="DJ369" s="68">
        <f t="shared" si="6970"/>
        <v>45</v>
      </c>
      <c r="DK369" s="11"/>
      <c r="DL369" s="12">
        <f t="shared" si="6899"/>
        <v>0</v>
      </c>
      <c r="DM369" s="11"/>
      <c r="DN369" s="12" t="e">
        <f t="shared" si="6900"/>
        <v>#DIV/0!</v>
      </c>
      <c r="DO369" s="13"/>
      <c r="DP369" s="13"/>
      <c r="DQ369" s="25"/>
      <c r="DR369" s="38"/>
      <c r="DS369" s="10"/>
      <c r="DT369" s="11"/>
      <c r="DU369" s="68">
        <f t="shared" si="6971"/>
        <v>101</v>
      </c>
      <c r="DV369" s="68">
        <f t="shared" si="6972"/>
        <v>9</v>
      </c>
      <c r="DW369" s="11"/>
      <c r="DX369" s="12">
        <f t="shared" si="6901"/>
        <v>0</v>
      </c>
      <c r="DY369" s="11"/>
      <c r="DZ369" s="12" t="e">
        <f t="shared" si="6902"/>
        <v>#DIV/0!</v>
      </c>
      <c r="EA369" s="13"/>
      <c r="EB369" s="13"/>
      <c r="EC369" s="25"/>
      <c r="ED369" s="38"/>
      <c r="EE369" s="10"/>
      <c r="EF369" s="11"/>
      <c r="EG369" s="68">
        <f t="shared" si="6973"/>
        <v>581</v>
      </c>
      <c r="EH369" s="68">
        <f t="shared" si="6974"/>
        <v>43</v>
      </c>
      <c r="EI369" s="11"/>
      <c r="EJ369" s="12">
        <f t="shared" si="6903"/>
        <v>0</v>
      </c>
      <c r="EK369" s="11"/>
      <c r="EL369" s="12" t="e">
        <f t="shared" si="6904"/>
        <v>#DIV/0!</v>
      </c>
      <c r="EM369" s="13"/>
      <c r="EN369" s="13"/>
      <c r="EO369" s="25"/>
      <c r="EP369" s="38"/>
      <c r="EQ369" s="10"/>
      <c r="ER369" s="11"/>
      <c r="ES369" s="68">
        <f t="shared" si="6975"/>
        <v>577</v>
      </c>
      <c r="ET369" s="68">
        <f t="shared" si="6976"/>
        <v>45</v>
      </c>
      <c r="EU369" s="11"/>
      <c r="EV369" s="12">
        <f t="shared" si="6905"/>
        <v>0</v>
      </c>
      <c r="EW369" s="11"/>
      <c r="EX369" s="12" t="e">
        <f t="shared" si="6906"/>
        <v>#DIV/0!</v>
      </c>
      <c r="EY369" s="13"/>
      <c r="EZ369" s="13"/>
      <c r="FA369" s="25"/>
      <c r="FB369" s="38"/>
      <c r="FC369" s="10"/>
      <c r="FD369" s="11"/>
      <c r="FE369" s="68">
        <f t="shared" si="6977"/>
        <v>586</v>
      </c>
      <c r="FF369" s="68">
        <f t="shared" si="6978"/>
        <v>43</v>
      </c>
      <c r="FG369" s="11"/>
      <c r="FH369" s="12">
        <f t="shared" si="6907"/>
        <v>0</v>
      </c>
      <c r="FI369" s="11"/>
      <c r="FJ369" s="12" t="e">
        <f t="shared" si="6908"/>
        <v>#DIV/0!</v>
      </c>
      <c r="FK369" s="13"/>
      <c r="FL369" s="13"/>
      <c r="FM369" s="25"/>
      <c r="FN369" s="38"/>
      <c r="FO369" s="10"/>
      <c r="FP369" s="11"/>
      <c r="FQ369" s="68">
        <f t="shared" si="6979"/>
        <v>583</v>
      </c>
      <c r="FR369" s="68">
        <f t="shared" si="6980"/>
        <v>44</v>
      </c>
      <c r="FS369" s="11"/>
      <c r="FT369" s="12">
        <f t="shared" si="6909"/>
        <v>0</v>
      </c>
      <c r="FU369" s="11"/>
      <c r="FV369" s="12" t="e">
        <f t="shared" si="6910"/>
        <v>#DIV/0!</v>
      </c>
      <c r="FW369" s="13"/>
      <c r="FX369" s="13"/>
      <c r="FY369" s="25"/>
      <c r="FZ369" s="38"/>
      <c r="GA369" s="10"/>
      <c r="GB369" s="11"/>
      <c r="GC369" s="68">
        <f t="shared" si="6981"/>
        <v>573</v>
      </c>
      <c r="GD369" s="68">
        <f t="shared" si="6982"/>
        <v>44</v>
      </c>
      <c r="GE369" s="11"/>
      <c r="GF369" s="12">
        <f t="shared" si="6911"/>
        <v>0</v>
      </c>
      <c r="GG369" s="11"/>
      <c r="GH369" s="12" t="e">
        <f t="shared" si="6912"/>
        <v>#DIV/0!</v>
      </c>
      <c r="GI369" s="13"/>
      <c r="GJ369" s="13"/>
      <c r="GK369" s="25"/>
      <c r="GL369" s="38"/>
      <c r="GM369" s="10"/>
      <c r="GN369" s="11"/>
      <c r="GO369" s="68">
        <f t="shared" si="6983"/>
        <v>573</v>
      </c>
      <c r="GP369" s="68">
        <f t="shared" si="6984"/>
        <v>44</v>
      </c>
      <c r="GQ369" s="11"/>
      <c r="GR369" s="12">
        <f t="shared" si="6913"/>
        <v>0</v>
      </c>
      <c r="GS369" s="11"/>
      <c r="GT369" s="12" t="e">
        <f t="shared" si="6914"/>
        <v>#DIV/0!</v>
      </c>
      <c r="GU369" s="13"/>
      <c r="GV369" s="13"/>
      <c r="GW369" s="25"/>
      <c r="GX369" s="38"/>
      <c r="GY369" s="10"/>
      <c r="GZ369" s="11"/>
      <c r="HA369" s="68">
        <f t="shared" si="6985"/>
        <v>117</v>
      </c>
      <c r="HB369" s="68">
        <f t="shared" si="6986"/>
        <v>9</v>
      </c>
      <c r="HC369" s="11"/>
      <c r="HD369" s="12">
        <f t="shared" si="6915"/>
        <v>0</v>
      </c>
      <c r="HE369" s="11"/>
      <c r="HF369" s="12" t="e">
        <f t="shared" si="6916"/>
        <v>#DIV/0!</v>
      </c>
      <c r="HG369" s="13"/>
      <c r="HH369" s="13"/>
      <c r="HI369" s="25"/>
      <c r="HJ369" s="38"/>
      <c r="HK369" s="10"/>
      <c r="HL369" s="11"/>
      <c r="HM369" s="68">
        <f t="shared" si="6987"/>
        <v>579</v>
      </c>
      <c r="HN369" s="68">
        <f t="shared" si="6988"/>
        <v>44</v>
      </c>
      <c r="HO369" s="11"/>
      <c r="HP369" s="12">
        <f t="shared" si="6917"/>
        <v>0</v>
      </c>
      <c r="HQ369" s="11"/>
      <c r="HR369" s="12" t="e">
        <f t="shared" si="6918"/>
        <v>#DIV/0!</v>
      </c>
      <c r="HS369" s="13"/>
      <c r="HT369" s="13"/>
      <c r="HU369" s="25"/>
      <c r="HV369" s="38"/>
      <c r="HW369" s="10"/>
      <c r="HX369" s="11"/>
      <c r="HY369" s="68">
        <f t="shared" si="6989"/>
        <v>575</v>
      </c>
      <c r="HZ369" s="68">
        <f t="shared" si="6990"/>
        <v>45</v>
      </c>
      <c r="IA369" s="11"/>
      <c r="IB369" s="12">
        <f t="shared" si="6919"/>
        <v>0</v>
      </c>
      <c r="IC369" s="11"/>
      <c r="ID369" s="12" t="e">
        <f t="shared" si="6920"/>
        <v>#DIV/0!</v>
      </c>
      <c r="IE369" s="13"/>
      <c r="IF369" s="13"/>
      <c r="IG369" s="25"/>
      <c r="IH369" s="38"/>
      <c r="II369" s="10"/>
      <c r="IJ369" s="11"/>
      <c r="IK369" s="68">
        <f t="shared" si="6991"/>
        <v>582</v>
      </c>
      <c r="IL369" s="68">
        <f t="shared" si="6992"/>
        <v>42</v>
      </c>
      <c r="IM369" s="11"/>
      <c r="IN369" s="12">
        <f t="shared" si="6921"/>
        <v>0</v>
      </c>
      <c r="IO369" s="11"/>
      <c r="IP369" s="12" t="e">
        <f t="shared" si="6922"/>
        <v>#DIV/0!</v>
      </c>
      <c r="IQ369" s="13"/>
      <c r="IR369" s="13"/>
      <c r="IS369" s="25"/>
      <c r="IT369" s="38"/>
      <c r="IU369" s="10"/>
      <c r="IV369" s="11"/>
      <c r="IW369" s="68">
        <f t="shared" si="6993"/>
        <v>0</v>
      </c>
      <c r="IX369" s="11">
        <f t="shared" si="6994"/>
        <v>0</v>
      </c>
      <c r="IY369" s="11"/>
      <c r="IZ369" s="12" t="e">
        <f t="shared" si="6923"/>
        <v>#DIV/0!</v>
      </c>
      <c r="JA369" s="11"/>
      <c r="JB369" s="12" t="e">
        <f t="shared" si="6924"/>
        <v>#DIV/0!</v>
      </c>
      <c r="JC369" s="13"/>
      <c r="JD369" s="13"/>
      <c r="JE369" s="25"/>
      <c r="JF369" s="38"/>
      <c r="JG369" s="10">
        <f t="shared" si="6925"/>
        <v>0</v>
      </c>
      <c r="JH369" s="14">
        <f t="shared" si="6925"/>
        <v>0</v>
      </c>
      <c r="JI369" s="404">
        <f t="shared" si="6926"/>
        <v>10482</v>
      </c>
      <c r="JJ369" s="11">
        <f t="shared" si="6927"/>
        <v>805</v>
      </c>
      <c r="JK369" s="11">
        <f t="shared" si="6928"/>
        <v>0</v>
      </c>
      <c r="JL369" s="89">
        <f t="shared" si="6929"/>
        <v>0</v>
      </c>
      <c r="JM369" s="15">
        <f t="shared" si="5751"/>
        <v>0</v>
      </c>
      <c r="JN369" s="12" t="e">
        <f t="shared" si="6930"/>
        <v>#DIV/0!</v>
      </c>
      <c r="JO369" s="16"/>
      <c r="JP369" s="17"/>
      <c r="JQ369" s="16" t="e">
        <f t="shared" si="6264"/>
        <v>#DIV/0!</v>
      </c>
      <c r="JR369" s="16"/>
      <c r="JS369" s="393" t="e">
        <f t="shared" si="6100"/>
        <v>#DIV/0!</v>
      </c>
      <c r="JT369" s="23"/>
      <c r="JU369" s="525"/>
      <c r="JV369" s="530">
        <f t="shared" si="6932"/>
        <v>0</v>
      </c>
      <c r="JW369" s="527">
        <f t="shared" si="6933"/>
        <v>0</v>
      </c>
      <c r="JX369" s="532">
        <f t="shared" si="6934"/>
        <v>0</v>
      </c>
      <c r="JY369" s="717"/>
      <c r="JZ369" s="720"/>
      <c r="KA369" s="723"/>
      <c r="KB369" s="654">
        <f t="shared" ref="KB369" si="7010">SUM(E362,Q362,AC362,AO362,BA362,BM362,BY362)</f>
        <v>3325</v>
      </c>
      <c r="KC369" s="655"/>
      <c r="KD369" s="655">
        <f t="shared" ref="KD369" si="7011">SUM(CK362,CW362,DI362,DU362,EG362,ES362,FE362)</f>
        <v>3575</v>
      </c>
      <c r="KE369" s="655"/>
      <c r="KF369" s="655">
        <f t="shared" ref="KF369" si="7012">SUM(FQ362,GC362,GO362,HA362,HM362,HY362,IK362)</f>
        <v>3582</v>
      </c>
      <c r="KG369" s="658"/>
      <c r="KH369" s="641" t="s">
        <v>70</v>
      </c>
      <c r="KI369" s="76">
        <f t="shared" si="6941"/>
        <v>0</v>
      </c>
      <c r="KJ369" s="576">
        <f t="shared" ref="KJ369" si="7013">KI369/KB369</f>
        <v>0</v>
      </c>
      <c r="KK369" s="76">
        <f t="shared" si="6943"/>
        <v>0</v>
      </c>
      <c r="KL369" s="570">
        <f t="shared" ref="KL369" si="7014">KK369/KD369</f>
        <v>0</v>
      </c>
      <c r="KM369" s="580">
        <f t="shared" ref="KM369" si="7015">KB369+KD369</f>
        <v>6900</v>
      </c>
      <c r="KN369" s="84">
        <f t="shared" si="6946"/>
        <v>0</v>
      </c>
      <c r="KO369" s="570">
        <f t="shared" si="6947"/>
        <v>0</v>
      </c>
      <c r="KP369" s="76">
        <f t="shared" si="6948"/>
        <v>0</v>
      </c>
      <c r="KQ369" s="570">
        <f t="shared" ref="KQ369" si="7016">KP369/KF369</f>
        <v>0</v>
      </c>
    </row>
    <row r="370" spans="1:303" ht="19.5" thickBot="1" x14ac:dyDescent="0.3">
      <c r="A370" s="729"/>
      <c r="B370" s="41">
        <f t="shared" si="6950"/>
        <v>45831</v>
      </c>
      <c r="C370" s="10"/>
      <c r="D370" s="11"/>
      <c r="E370" s="68">
        <f t="shared" si="6951"/>
        <v>543</v>
      </c>
      <c r="F370" s="68">
        <f t="shared" si="6952"/>
        <v>43</v>
      </c>
      <c r="G370" s="11"/>
      <c r="H370" s="12">
        <f t="shared" si="6881"/>
        <v>0</v>
      </c>
      <c r="I370" s="11"/>
      <c r="J370" s="12" t="e">
        <f t="shared" si="6882"/>
        <v>#DIV/0!</v>
      </c>
      <c r="K370" s="13"/>
      <c r="L370" s="11"/>
      <c r="M370" s="25"/>
      <c r="N370" s="38"/>
      <c r="O370" s="10"/>
      <c r="P370" s="11"/>
      <c r="Q370" s="68">
        <f t="shared" si="6953"/>
        <v>536</v>
      </c>
      <c r="R370" s="68">
        <f t="shared" si="6954"/>
        <v>40</v>
      </c>
      <c r="S370" s="11"/>
      <c r="T370" s="12">
        <f t="shared" si="6883"/>
        <v>0</v>
      </c>
      <c r="U370" s="11"/>
      <c r="V370" s="12" t="e">
        <f t="shared" si="6884"/>
        <v>#DIV/0!</v>
      </c>
      <c r="W370" s="13"/>
      <c r="X370" s="11"/>
      <c r="Y370" s="25"/>
      <c r="Z370" s="38"/>
      <c r="AA370" s="10"/>
      <c r="AB370" s="11"/>
      <c r="AC370" s="68">
        <f t="shared" si="6955"/>
        <v>535</v>
      </c>
      <c r="AD370" s="68">
        <f t="shared" si="6956"/>
        <v>42</v>
      </c>
      <c r="AE370" s="11"/>
      <c r="AF370" s="12">
        <f t="shared" si="6885"/>
        <v>0</v>
      </c>
      <c r="AG370" s="11"/>
      <c r="AH370" s="12" t="e">
        <f t="shared" si="6886"/>
        <v>#DIV/0!</v>
      </c>
      <c r="AI370" s="13"/>
      <c r="AJ370" s="11"/>
      <c r="AK370" s="25"/>
      <c r="AL370" s="38"/>
      <c r="AM370" s="10"/>
      <c r="AN370" s="11"/>
      <c r="AO370" s="68">
        <f t="shared" si="6957"/>
        <v>80</v>
      </c>
      <c r="AP370" s="68">
        <f t="shared" si="6958"/>
        <v>8</v>
      </c>
      <c r="AQ370" s="11"/>
      <c r="AR370" s="12">
        <f t="shared" si="6887"/>
        <v>0</v>
      </c>
      <c r="AS370" s="11"/>
      <c r="AT370" s="12" t="e">
        <f t="shared" si="6888"/>
        <v>#DIV/0!</v>
      </c>
      <c r="AU370" s="13"/>
      <c r="AV370" s="11"/>
      <c r="AW370" s="25"/>
      <c r="AX370" s="38"/>
      <c r="AY370" s="10"/>
      <c r="AZ370" s="11"/>
      <c r="BA370" s="68">
        <f t="shared" si="6959"/>
        <v>552</v>
      </c>
      <c r="BB370" s="68">
        <f t="shared" si="6960"/>
        <v>42</v>
      </c>
      <c r="BC370" s="11"/>
      <c r="BD370" s="12">
        <f t="shared" si="6889"/>
        <v>0</v>
      </c>
      <c r="BE370" s="11"/>
      <c r="BF370" s="12" t="e">
        <f t="shared" si="6890"/>
        <v>#DIV/0!</v>
      </c>
      <c r="BG370" s="13"/>
      <c r="BH370" s="11"/>
      <c r="BI370" s="25"/>
      <c r="BJ370" s="38"/>
      <c r="BK370" s="10"/>
      <c r="BL370" s="11"/>
      <c r="BM370" s="68">
        <f t="shared" si="6961"/>
        <v>536</v>
      </c>
      <c r="BN370" s="68">
        <f t="shared" si="6962"/>
        <v>42</v>
      </c>
      <c r="BO370" s="11"/>
      <c r="BP370" s="12">
        <f t="shared" si="6891"/>
        <v>0</v>
      </c>
      <c r="BQ370" s="11"/>
      <c r="BR370" s="12" t="e">
        <f t="shared" si="6892"/>
        <v>#DIV/0!</v>
      </c>
      <c r="BS370" s="13"/>
      <c r="BT370" s="11"/>
      <c r="BU370" s="25"/>
      <c r="BV370" s="38"/>
      <c r="BW370" s="10"/>
      <c r="BX370" s="11"/>
      <c r="BY370" s="68">
        <f t="shared" si="6963"/>
        <v>543</v>
      </c>
      <c r="BZ370" s="68">
        <f t="shared" si="6964"/>
        <v>43</v>
      </c>
      <c r="CA370" s="11"/>
      <c r="CB370" s="12">
        <f t="shared" si="6893"/>
        <v>0</v>
      </c>
      <c r="CC370" s="11"/>
      <c r="CD370" s="12" t="e">
        <f t="shared" si="6894"/>
        <v>#DIV/0!</v>
      </c>
      <c r="CE370" s="13"/>
      <c r="CF370" s="11"/>
      <c r="CG370" s="25"/>
      <c r="CH370" s="38"/>
      <c r="CI370" s="10"/>
      <c r="CJ370" s="11"/>
      <c r="CK370" s="68">
        <f t="shared" si="6965"/>
        <v>565</v>
      </c>
      <c r="CL370" s="68">
        <f t="shared" si="6966"/>
        <v>44</v>
      </c>
      <c r="CM370" s="11"/>
      <c r="CN370" s="12">
        <f t="shared" si="6895"/>
        <v>0</v>
      </c>
      <c r="CO370" s="11"/>
      <c r="CP370" s="12" t="e">
        <f t="shared" si="6896"/>
        <v>#DIV/0!</v>
      </c>
      <c r="CQ370" s="13"/>
      <c r="CR370" s="11"/>
      <c r="CS370" s="25"/>
      <c r="CT370" s="38"/>
      <c r="CU370" s="10"/>
      <c r="CV370" s="11"/>
      <c r="CW370" s="68">
        <f t="shared" si="6967"/>
        <v>575</v>
      </c>
      <c r="CX370" s="68">
        <f t="shared" si="6968"/>
        <v>44</v>
      </c>
      <c r="CY370" s="11"/>
      <c r="CZ370" s="12">
        <f t="shared" si="6897"/>
        <v>0</v>
      </c>
      <c r="DA370" s="11"/>
      <c r="DB370" s="12" t="e">
        <f t="shared" si="6898"/>
        <v>#DIV/0!</v>
      </c>
      <c r="DC370" s="13"/>
      <c r="DD370" s="11"/>
      <c r="DE370" s="25"/>
      <c r="DF370" s="38"/>
      <c r="DG370" s="10"/>
      <c r="DH370" s="11"/>
      <c r="DI370" s="68">
        <f t="shared" si="6969"/>
        <v>590</v>
      </c>
      <c r="DJ370" s="68">
        <f t="shared" si="6970"/>
        <v>45</v>
      </c>
      <c r="DK370" s="11"/>
      <c r="DL370" s="12">
        <f t="shared" si="6899"/>
        <v>0</v>
      </c>
      <c r="DM370" s="11"/>
      <c r="DN370" s="12" t="e">
        <f t="shared" si="6900"/>
        <v>#DIV/0!</v>
      </c>
      <c r="DO370" s="13"/>
      <c r="DP370" s="11"/>
      <c r="DQ370" s="25"/>
      <c r="DR370" s="38"/>
      <c r="DS370" s="10"/>
      <c r="DT370" s="11"/>
      <c r="DU370" s="68">
        <f t="shared" si="6971"/>
        <v>101</v>
      </c>
      <c r="DV370" s="68">
        <f t="shared" si="6972"/>
        <v>9</v>
      </c>
      <c r="DW370" s="11"/>
      <c r="DX370" s="12">
        <f t="shared" si="6901"/>
        <v>0</v>
      </c>
      <c r="DY370" s="11"/>
      <c r="DZ370" s="12" t="e">
        <f t="shared" si="6902"/>
        <v>#DIV/0!</v>
      </c>
      <c r="EA370" s="13"/>
      <c r="EB370" s="11"/>
      <c r="EC370" s="25"/>
      <c r="ED370" s="38"/>
      <c r="EE370" s="10"/>
      <c r="EF370" s="11"/>
      <c r="EG370" s="68">
        <f t="shared" si="6973"/>
        <v>581</v>
      </c>
      <c r="EH370" s="68">
        <f t="shared" si="6974"/>
        <v>43</v>
      </c>
      <c r="EI370" s="11"/>
      <c r="EJ370" s="12">
        <f t="shared" si="6903"/>
        <v>0</v>
      </c>
      <c r="EK370" s="11"/>
      <c r="EL370" s="12" t="e">
        <f t="shared" si="6904"/>
        <v>#DIV/0!</v>
      </c>
      <c r="EM370" s="13"/>
      <c r="EN370" s="11"/>
      <c r="EO370" s="25"/>
      <c r="EP370" s="38"/>
      <c r="EQ370" s="10"/>
      <c r="ER370" s="11"/>
      <c r="ES370" s="68">
        <f t="shared" si="6975"/>
        <v>577</v>
      </c>
      <c r="ET370" s="68">
        <f t="shared" si="6976"/>
        <v>45</v>
      </c>
      <c r="EU370" s="11"/>
      <c r="EV370" s="12">
        <f t="shared" si="6905"/>
        <v>0</v>
      </c>
      <c r="EW370" s="11"/>
      <c r="EX370" s="12" t="e">
        <f t="shared" si="6906"/>
        <v>#DIV/0!</v>
      </c>
      <c r="EY370" s="13"/>
      <c r="EZ370" s="11"/>
      <c r="FA370" s="25"/>
      <c r="FB370" s="38"/>
      <c r="FC370" s="10"/>
      <c r="FD370" s="11"/>
      <c r="FE370" s="68">
        <f t="shared" si="6977"/>
        <v>586</v>
      </c>
      <c r="FF370" s="68">
        <f t="shared" si="6978"/>
        <v>43</v>
      </c>
      <c r="FG370" s="11"/>
      <c r="FH370" s="12">
        <f t="shared" si="6907"/>
        <v>0</v>
      </c>
      <c r="FI370" s="11"/>
      <c r="FJ370" s="12" t="e">
        <f t="shared" si="6908"/>
        <v>#DIV/0!</v>
      </c>
      <c r="FK370" s="13"/>
      <c r="FL370" s="11"/>
      <c r="FM370" s="25"/>
      <c r="FN370" s="38"/>
      <c r="FO370" s="10"/>
      <c r="FP370" s="11"/>
      <c r="FQ370" s="68">
        <f t="shared" si="6979"/>
        <v>583</v>
      </c>
      <c r="FR370" s="68">
        <f t="shared" si="6980"/>
        <v>44</v>
      </c>
      <c r="FS370" s="11"/>
      <c r="FT370" s="12">
        <f t="shared" si="6909"/>
        <v>0</v>
      </c>
      <c r="FU370" s="11"/>
      <c r="FV370" s="12" t="e">
        <f t="shared" si="6910"/>
        <v>#DIV/0!</v>
      </c>
      <c r="FW370" s="13"/>
      <c r="FX370" s="11"/>
      <c r="FY370" s="25"/>
      <c r="FZ370" s="38"/>
      <c r="GA370" s="10"/>
      <c r="GB370" s="11"/>
      <c r="GC370" s="68">
        <f t="shared" si="6981"/>
        <v>573</v>
      </c>
      <c r="GD370" s="68">
        <f t="shared" si="6982"/>
        <v>44</v>
      </c>
      <c r="GE370" s="11"/>
      <c r="GF370" s="12">
        <f t="shared" si="6911"/>
        <v>0</v>
      </c>
      <c r="GG370" s="11"/>
      <c r="GH370" s="12" t="e">
        <f t="shared" si="6912"/>
        <v>#DIV/0!</v>
      </c>
      <c r="GI370" s="13"/>
      <c r="GJ370" s="11"/>
      <c r="GK370" s="25"/>
      <c r="GL370" s="38"/>
      <c r="GM370" s="10"/>
      <c r="GN370" s="11"/>
      <c r="GO370" s="68">
        <f t="shared" si="6983"/>
        <v>573</v>
      </c>
      <c r="GP370" s="68">
        <f t="shared" si="6984"/>
        <v>44</v>
      </c>
      <c r="GQ370" s="11"/>
      <c r="GR370" s="12">
        <f t="shared" si="6913"/>
        <v>0</v>
      </c>
      <c r="GS370" s="11"/>
      <c r="GT370" s="12" t="e">
        <f t="shared" si="6914"/>
        <v>#DIV/0!</v>
      </c>
      <c r="GU370" s="13"/>
      <c r="GV370" s="11"/>
      <c r="GW370" s="25"/>
      <c r="GX370" s="38"/>
      <c r="GY370" s="10"/>
      <c r="GZ370" s="11"/>
      <c r="HA370" s="68">
        <f t="shared" si="6985"/>
        <v>117</v>
      </c>
      <c r="HB370" s="68">
        <f t="shared" si="6986"/>
        <v>9</v>
      </c>
      <c r="HC370" s="11"/>
      <c r="HD370" s="12">
        <f t="shared" si="6915"/>
        <v>0</v>
      </c>
      <c r="HE370" s="11"/>
      <c r="HF370" s="12" t="e">
        <f t="shared" si="6916"/>
        <v>#DIV/0!</v>
      </c>
      <c r="HG370" s="13"/>
      <c r="HH370" s="11"/>
      <c r="HI370" s="25"/>
      <c r="HJ370" s="38"/>
      <c r="HK370" s="10"/>
      <c r="HL370" s="11"/>
      <c r="HM370" s="68">
        <f t="shared" si="6987"/>
        <v>579</v>
      </c>
      <c r="HN370" s="68">
        <f t="shared" si="6988"/>
        <v>44</v>
      </c>
      <c r="HO370" s="11"/>
      <c r="HP370" s="12">
        <f t="shared" si="6917"/>
        <v>0</v>
      </c>
      <c r="HQ370" s="11"/>
      <c r="HR370" s="12" t="e">
        <f t="shared" si="6918"/>
        <v>#DIV/0!</v>
      </c>
      <c r="HS370" s="13"/>
      <c r="HT370" s="11"/>
      <c r="HU370" s="25"/>
      <c r="HV370" s="38"/>
      <c r="HW370" s="10"/>
      <c r="HX370" s="11"/>
      <c r="HY370" s="68">
        <f t="shared" si="6989"/>
        <v>575</v>
      </c>
      <c r="HZ370" s="68">
        <f t="shared" si="6990"/>
        <v>45</v>
      </c>
      <c r="IA370" s="11"/>
      <c r="IB370" s="12">
        <f t="shared" si="6919"/>
        <v>0</v>
      </c>
      <c r="IC370" s="11"/>
      <c r="ID370" s="12" t="e">
        <f t="shared" si="6920"/>
        <v>#DIV/0!</v>
      </c>
      <c r="IE370" s="13"/>
      <c r="IF370" s="11"/>
      <c r="IG370" s="25"/>
      <c r="IH370" s="38"/>
      <c r="II370" s="10"/>
      <c r="IJ370" s="11"/>
      <c r="IK370" s="68">
        <f t="shared" si="6991"/>
        <v>582</v>
      </c>
      <c r="IL370" s="68">
        <f t="shared" si="6992"/>
        <v>42</v>
      </c>
      <c r="IM370" s="11"/>
      <c r="IN370" s="12">
        <f t="shared" si="6921"/>
        <v>0</v>
      </c>
      <c r="IO370" s="11"/>
      <c r="IP370" s="12" t="e">
        <f t="shared" si="6922"/>
        <v>#DIV/0!</v>
      </c>
      <c r="IQ370" s="13"/>
      <c r="IR370" s="11"/>
      <c r="IS370" s="25"/>
      <c r="IT370" s="38"/>
      <c r="IU370" s="10"/>
      <c r="IV370" s="11"/>
      <c r="IW370" s="68">
        <f t="shared" si="6993"/>
        <v>0</v>
      </c>
      <c r="IX370" s="11">
        <f t="shared" si="6994"/>
        <v>0</v>
      </c>
      <c r="IY370" s="11"/>
      <c r="IZ370" s="12" t="e">
        <f t="shared" si="6923"/>
        <v>#DIV/0!</v>
      </c>
      <c r="JA370" s="11"/>
      <c r="JB370" s="12" t="e">
        <f t="shared" si="6924"/>
        <v>#DIV/0!</v>
      </c>
      <c r="JC370" s="13"/>
      <c r="JD370" s="11"/>
      <c r="JE370" s="25"/>
      <c r="JF370" s="38"/>
      <c r="JG370" s="10">
        <f t="shared" si="6925"/>
        <v>0</v>
      </c>
      <c r="JH370" s="14">
        <f t="shared" si="6925"/>
        <v>0</v>
      </c>
      <c r="JI370" s="404">
        <f t="shared" si="6926"/>
        <v>10482</v>
      </c>
      <c r="JJ370" s="11">
        <f t="shared" si="6927"/>
        <v>805</v>
      </c>
      <c r="JK370" s="11">
        <f t="shared" si="6928"/>
        <v>0</v>
      </c>
      <c r="JL370" s="89">
        <f t="shared" si="6929"/>
        <v>0</v>
      </c>
      <c r="JM370" s="15">
        <f t="shared" ref="JM370:JM372" si="7017">+I370+U370+AG370+AS370+BE370+BQ370+CC370+CO370+DA370+DM370+DY370+EK370+EW370+FI370+FU370+GG370+GS370+HE370+HQ370+IC370+IO370</f>
        <v>0</v>
      </c>
      <c r="JN370" s="12" t="e">
        <f t="shared" si="6930"/>
        <v>#DIV/0!</v>
      </c>
      <c r="JO370" s="16"/>
      <c r="JP370" s="17"/>
      <c r="JQ370" s="16" t="e">
        <f t="shared" si="6264"/>
        <v>#DIV/0!</v>
      </c>
      <c r="JR370" s="16"/>
      <c r="JS370" s="393" t="e">
        <f t="shared" si="6100"/>
        <v>#DIV/0!</v>
      </c>
      <c r="JT370" s="23"/>
      <c r="JU370" s="525"/>
      <c r="JV370" s="530">
        <f t="shared" si="6932"/>
        <v>0</v>
      </c>
      <c r="JW370" s="527">
        <f t="shared" si="6933"/>
        <v>0</v>
      </c>
      <c r="JX370" s="532">
        <f t="shared" si="6934"/>
        <v>0</v>
      </c>
      <c r="JY370" s="717"/>
      <c r="JZ370" s="720"/>
      <c r="KA370" s="723"/>
      <c r="KB370" s="656"/>
      <c r="KC370" s="657"/>
      <c r="KD370" s="657"/>
      <c r="KE370" s="657"/>
      <c r="KF370" s="657"/>
      <c r="KG370" s="659"/>
      <c r="KH370" s="653"/>
      <c r="KI370" s="76">
        <f t="shared" si="6941"/>
        <v>0</v>
      </c>
      <c r="KJ370" s="576">
        <f t="shared" ref="KJ370" si="7018">KI370/KB369</f>
        <v>0</v>
      </c>
      <c r="KK370" s="76">
        <f t="shared" si="6943"/>
        <v>0</v>
      </c>
      <c r="KL370" s="570">
        <f t="shared" ref="KL370" si="7019">KK370/KD369</f>
        <v>0</v>
      </c>
      <c r="KM370" s="580">
        <f t="shared" ref="KM370" si="7020">KB369+KD369</f>
        <v>6900</v>
      </c>
      <c r="KN370" s="84">
        <f t="shared" si="6946"/>
        <v>0</v>
      </c>
      <c r="KO370" s="570">
        <f t="shared" si="6947"/>
        <v>0</v>
      </c>
      <c r="KP370" s="76">
        <f t="shared" si="6948"/>
        <v>0</v>
      </c>
      <c r="KQ370" s="570">
        <f t="shared" ref="KQ370" si="7021">KP370/KF369</f>
        <v>0</v>
      </c>
    </row>
    <row r="371" spans="1:303" ht="20.25" thickTop="1" thickBot="1" x14ac:dyDescent="0.3">
      <c r="A371" s="729"/>
      <c r="B371" s="41">
        <f t="shared" si="6950"/>
        <v>45832</v>
      </c>
      <c r="C371" s="10"/>
      <c r="D371" s="11"/>
      <c r="E371" s="68">
        <f t="shared" si="6951"/>
        <v>543</v>
      </c>
      <c r="F371" s="68">
        <f t="shared" si="6952"/>
        <v>43</v>
      </c>
      <c r="G371" s="11"/>
      <c r="H371" s="12">
        <f t="shared" si="6881"/>
        <v>0</v>
      </c>
      <c r="I371" s="11"/>
      <c r="J371" s="12" t="e">
        <f t="shared" si="6882"/>
        <v>#DIV/0!</v>
      </c>
      <c r="K371" s="13"/>
      <c r="L371" s="11"/>
      <c r="M371" s="39"/>
      <c r="N371" s="43"/>
      <c r="O371" s="10"/>
      <c r="P371" s="11"/>
      <c r="Q371" s="68">
        <f t="shared" si="6953"/>
        <v>536</v>
      </c>
      <c r="R371" s="68">
        <f t="shared" si="6954"/>
        <v>40</v>
      </c>
      <c r="S371" s="11"/>
      <c r="T371" s="12">
        <f t="shared" si="6883"/>
        <v>0</v>
      </c>
      <c r="U371" s="11"/>
      <c r="V371" s="12" t="e">
        <f t="shared" si="6884"/>
        <v>#DIV/0!</v>
      </c>
      <c r="W371" s="13"/>
      <c r="X371" s="11"/>
      <c r="Y371" s="39"/>
      <c r="Z371" s="43"/>
      <c r="AA371" s="10"/>
      <c r="AB371" s="11"/>
      <c r="AC371" s="68">
        <f t="shared" si="6955"/>
        <v>535</v>
      </c>
      <c r="AD371" s="68">
        <f t="shared" si="6956"/>
        <v>42</v>
      </c>
      <c r="AE371" s="11"/>
      <c r="AF371" s="12">
        <f t="shared" si="6885"/>
        <v>0</v>
      </c>
      <c r="AG371" s="11"/>
      <c r="AH371" s="12" t="e">
        <f t="shared" si="6886"/>
        <v>#DIV/0!</v>
      </c>
      <c r="AI371" s="13"/>
      <c r="AJ371" s="11"/>
      <c r="AK371" s="39"/>
      <c r="AL371" s="43"/>
      <c r="AM371" s="10"/>
      <c r="AN371" s="11"/>
      <c r="AO371" s="68">
        <f t="shared" si="6957"/>
        <v>80</v>
      </c>
      <c r="AP371" s="68">
        <f t="shared" si="6958"/>
        <v>8</v>
      </c>
      <c r="AQ371" s="11"/>
      <c r="AR371" s="12">
        <f t="shared" si="6887"/>
        <v>0</v>
      </c>
      <c r="AS371" s="11"/>
      <c r="AT371" s="12" t="e">
        <f t="shared" si="6888"/>
        <v>#DIV/0!</v>
      </c>
      <c r="AU371" s="13"/>
      <c r="AV371" s="11"/>
      <c r="AW371" s="39"/>
      <c r="AX371" s="43"/>
      <c r="AY371" s="10"/>
      <c r="AZ371" s="11"/>
      <c r="BA371" s="68">
        <f t="shared" si="6959"/>
        <v>552</v>
      </c>
      <c r="BB371" s="68">
        <f t="shared" si="6960"/>
        <v>42</v>
      </c>
      <c r="BC371" s="11"/>
      <c r="BD371" s="12">
        <f t="shared" si="6889"/>
        <v>0</v>
      </c>
      <c r="BE371" s="11"/>
      <c r="BF371" s="12" t="e">
        <f t="shared" si="6890"/>
        <v>#DIV/0!</v>
      </c>
      <c r="BG371" s="13"/>
      <c r="BH371" s="11"/>
      <c r="BI371" s="39"/>
      <c r="BJ371" s="43"/>
      <c r="BK371" s="10"/>
      <c r="BL371" s="11"/>
      <c r="BM371" s="68">
        <f t="shared" si="6961"/>
        <v>536</v>
      </c>
      <c r="BN371" s="68">
        <f t="shared" si="6962"/>
        <v>42</v>
      </c>
      <c r="BO371" s="11"/>
      <c r="BP371" s="12">
        <f t="shared" si="6891"/>
        <v>0</v>
      </c>
      <c r="BQ371" s="11"/>
      <c r="BR371" s="12" t="e">
        <f t="shared" si="6892"/>
        <v>#DIV/0!</v>
      </c>
      <c r="BS371" s="13"/>
      <c r="BT371" s="11"/>
      <c r="BU371" s="39"/>
      <c r="BV371" s="43"/>
      <c r="BW371" s="10"/>
      <c r="BX371" s="11"/>
      <c r="BY371" s="68">
        <f t="shared" si="6963"/>
        <v>543</v>
      </c>
      <c r="BZ371" s="68">
        <f t="shared" si="6964"/>
        <v>43</v>
      </c>
      <c r="CA371" s="11"/>
      <c r="CB371" s="12">
        <f t="shared" si="6893"/>
        <v>0</v>
      </c>
      <c r="CC371" s="11"/>
      <c r="CD371" s="12" t="e">
        <f t="shared" si="6894"/>
        <v>#DIV/0!</v>
      </c>
      <c r="CE371" s="13"/>
      <c r="CF371" s="11"/>
      <c r="CG371" s="39"/>
      <c r="CH371" s="43"/>
      <c r="CI371" s="10"/>
      <c r="CJ371" s="11"/>
      <c r="CK371" s="68">
        <f t="shared" si="6965"/>
        <v>565</v>
      </c>
      <c r="CL371" s="68">
        <f t="shared" si="6966"/>
        <v>44</v>
      </c>
      <c r="CM371" s="11"/>
      <c r="CN371" s="12">
        <f t="shared" si="6895"/>
        <v>0</v>
      </c>
      <c r="CO371" s="11"/>
      <c r="CP371" s="12" t="e">
        <f t="shared" si="6896"/>
        <v>#DIV/0!</v>
      </c>
      <c r="CQ371" s="13"/>
      <c r="CR371" s="11"/>
      <c r="CS371" s="39"/>
      <c r="CT371" s="43"/>
      <c r="CU371" s="10"/>
      <c r="CV371" s="11"/>
      <c r="CW371" s="68">
        <f t="shared" si="6967"/>
        <v>575</v>
      </c>
      <c r="CX371" s="68">
        <f t="shared" si="6968"/>
        <v>44</v>
      </c>
      <c r="CY371" s="11"/>
      <c r="CZ371" s="12">
        <f t="shared" si="6897"/>
        <v>0</v>
      </c>
      <c r="DA371" s="11"/>
      <c r="DB371" s="12" t="e">
        <f t="shared" si="6898"/>
        <v>#DIV/0!</v>
      </c>
      <c r="DC371" s="13"/>
      <c r="DD371" s="11"/>
      <c r="DE371" s="39"/>
      <c r="DF371" s="43"/>
      <c r="DG371" s="10"/>
      <c r="DH371" s="11"/>
      <c r="DI371" s="68">
        <f t="shared" si="6969"/>
        <v>590</v>
      </c>
      <c r="DJ371" s="68">
        <f t="shared" si="6970"/>
        <v>45</v>
      </c>
      <c r="DK371" s="11"/>
      <c r="DL371" s="12">
        <f t="shared" si="6899"/>
        <v>0</v>
      </c>
      <c r="DM371" s="11"/>
      <c r="DN371" s="12" t="e">
        <f t="shared" si="6900"/>
        <v>#DIV/0!</v>
      </c>
      <c r="DO371" s="13"/>
      <c r="DP371" s="11"/>
      <c r="DQ371" s="39"/>
      <c r="DR371" s="43"/>
      <c r="DS371" s="10"/>
      <c r="DT371" s="11"/>
      <c r="DU371" s="68">
        <f t="shared" si="6971"/>
        <v>101</v>
      </c>
      <c r="DV371" s="68">
        <f t="shared" si="6972"/>
        <v>9</v>
      </c>
      <c r="DW371" s="11"/>
      <c r="DX371" s="12">
        <f t="shared" si="6901"/>
        <v>0</v>
      </c>
      <c r="DY371" s="11"/>
      <c r="DZ371" s="12" t="e">
        <f t="shared" si="6902"/>
        <v>#DIV/0!</v>
      </c>
      <c r="EA371" s="13"/>
      <c r="EB371" s="11"/>
      <c r="EC371" s="39"/>
      <c r="ED371" s="43"/>
      <c r="EE371" s="10"/>
      <c r="EF371" s="11"/>
      <c r="EG371" s="68">
        <f t="shared" si="6973"/>
        <v>581</v>
      </c>
      <c r="EH371" s="68">
        <f t="shared" si="6974"/>
        <v>43</v>
      </c>
      <c r="EI371" s="11"/>
      <c r="EJ371" s="12">
        <f t="shared" si="6903"/>
        <v>0</v>
      </c>
      <c r="EK371" s="11"/>
      <c r="EL371" s="12" t="e">
        <f t="shared" si="6904"/>
        <v>#DIV/0!</v>
      </c>
      <c r="EM371" s="13"/>
      <c r="EN371" s="11"/>
      <c r="EO371" s="39"/>
      <c r="EP371" s="43"/>
      <c r="EQ371" s="10"/>
      <c r="ER371" s="11"/>
      <c r="ES371" s="68">
        <f t="shared" si="6975"/>
        <v>577</v>
      </c>
      <c r="ET371" s="68">
        <f t="shared" si="6976"/>
        <v>45</v>
      </c>
      <c r="EU371" s="11"/>
      <c r="EV371" s="12">
        <f t="shared" si="6905"/>
        <v>0</v>
      </c>
      <c r="EW371" s="11"/>
      <c r="EX371" s="12" t="e">
        <f t="shared" si="6906"/>
        <v>#DIV/0!</v>
      </c>
      <c r="EY371" s="13"/>
      <c r="EZ371" s="11"/>
      <c r="FA371" s="39"/>
      <c r="FB371" s="43"/>
      <c r="FC371" s="10"/>
      <c r="FD371" s="11"/>
      <c r="FE371" s="68">
        <f t="shared" si="6977"/>
        <v>586</v>
      </c>
      <c r="FF371" s="68">
        <f t="shared" si="6978"/>
        <v>43</v>
      </c>
      <c r="FG371" s="11"/>
      <c r="FH371" s="12">
        <f t="shared" si="6907"/>
        <v>0</v>
      </c>
      <c r="FI371" s="11"/>
      <c r="FJ371" s="12" t="e">
        <f t="shared" si="6908"/>
        <v>#DIV/0!</v>
      </c>
      <c r="FK371" s="13"/>
      <c r="FL371" s="11"/>
      <c r="FM371" s="39"/>
      <c r="FN371" s="43"/>
      <c r="FO371" s="10"/>
      <c r="FP371" s="11"/>
      <c r="FQ371" s="68">
        <f t="shared" si="6979"/>
        <v>583</v>
      </c>
      <c r="FR371" s="68">
        <f t="shared" si="6980"/>
        <v>44</v>
      </c>
      <c r="FS371" s="11"/>
      <c r="FT371" s="12">
        <f t="shared" si="6909"/>
        <v>0</v>
      </c>
      <c r="FU371" s="11"/>
      <c r="FV371" s="12" t="e">
        <f t="shared" si="6910"/>
        <v>#DIV/0!</v>
      </c>
      <c r="FW371" s="13"/>
      <c r="FX371" s="11"/>
      <c r="FY371" s="39"/>
      <c r="FZ371" s="43"/>
      <c r="GA371" s="10"/>
      <c r="GB371" s="11"/>
      <c r="GC371" s="68">
        <f t="shared" si="6981"/>
        <v>573</v>
      </c>
      <c r="GD371" s="68">
        <f t="shared" si="6982"/>
        <v>44</v>
      </c>
      <c r="GE371" s="11"/>
      <c r="GF371" s="12">
        <f t="shared" si="6911"/>
        <v>0</v>
      </c>
      <c r="GG371" s="11"/>
      <c r="GH371" s="12" t="e">
        <f t="shared" si="6912"/>
        <v>#DIV/0!</v>
      </c>
      <c r="GI371" s="13"/>
      <c r="GJ371" s="11"/>
      <c r="GK371" s="39"/>
      <c r="GL371" s="43"/>
      <c r="GM371" s="10"/>
      <c r="GN371" s="11"/>
      <c r="GO371" s="68">
        <f t="shared" si="6983"/>
        <v>573</v>
      </c>
      <c r="GP371" s="68">
        <f t="shared" si="6984"/>
        <v>44</v>
      </c>
      <c r="GQ371" s="11"/>
      <c r="GR371" s="12">
        <f t="shared" si="6913"/>
        <v>0</v>
      </c>
      <c r="GS371" s="11"/>
      <c r="GT371" s="12" t="e">
        <f t="shared" si="6914"/>
        <v>#DIV/0!</v>
      </c>
      <c r="GU371" s="13"/>
      <c r="GV371" s="11"/>
      <c r="GW371" s="39"/>
      <c r="GX371" s="43"/>
      <c r="GY371" s="10"/>
      <c r="GZ371" s="11"/>
      <c r="HA371" s="68">
        <f t="shared" si="6985"/>
        <v>117</v>
      </c>
      <c r="HB371" s="68">
        <f t="shared" si="6986"/>
        <v>9</v>
      </c>
      <c r="HC371" s="11"/>
      <c r="HD371" s="12">
        <f t="shared" si="6915"/>
        <v>0</v>
      </c>
      <c r="HE371" s="11"/>
      <c r="HF371" s="12" t="e">
        <f t="shared" si="6916"/>
        <v>#DIV/0!</v>
      </c>
      <c r="HG371" s="13"/>
      <c r="HH371" s="11"/>
      <c r="HI371" s="39"/>
      <c r="HJ371" s="43"/>
      <c r="HK371" s="10"/>
      <c r="HL371" s="11"/>
      <c r="HM371" s="68">
        <f t="shared" si="6987"/>
        <v>579</v>
      </c>
      <c r="HN371" s="68">
        <f t="shared" si="6988"/>
        <v>44</v>
      </c>
      <c r="HO371" s="11"/>
      <c r="HP371" s="12">
        <f t="shared" si="6917"/>
        <v>0</v>
      </c>
      <c r="HQ371" s="11"/>
      <c r="HR371" s="12" t="e">
        <f t="shared" si="6918"/>
        <v>#DIV/0!</v>
      </c>
      <c r="HS371" s="13"/>
      <c r="HT371" s="11"/>
      <c r="HU371" s="39"/>
      <c r="HV371" s="43"/>
      <c r="HW371" s="10"/>
      <c r="HX371" s="11"/>
      <c r="HY371" s="68">
        <f t="shared" si="6989"/>
        <v>575</v>
      </c>
      <c r="HZ371" s="68">
        <f t="shared" si="6990"/>
        <v>45</v>
      </c>
      <c r="IA371" s="11"/>
      <c r="IB371" s="12">
        <f t="shared" si="6919"/>
        <v>0</v>
      </c>
      <c r="IC371" s="11"/>
      <c r="ID371" s="12" t="e">
        <f t="shared" si="6920"/>
        <v>#DIV/0!</v>
      </c>
      <c r="IE371" s="13"/>
      <c r="IF371" s="11"/>
      <c r="IG371" s="39"/>
      <c r="IH371" s="43"/>
      <c r="II371" s="10"/>
      <c r="IJ371" s="11"/>
      <c r="IK371" s="68">
        <f t="shared" si="6991"/>
        <v>582</v>
      </c>
      <c r="IL371" s="68">
        <f t="shared" si="6992"/>
        <v>42</v>
      </c>
      <c r="IM371" s="11"/>
      <c r="IN371" s="12">
        <f t="shared" si="6921"/>
        <v>0</v>
      </c>
      <c r="IO371" s="11"/>
      <c r="IP371" s="12" t="e">
        <f t="shared" si="6922"/>
        <v>#DIV/0!</v>
      </c>
      <c r="IQ371" s="13"/>
      <c r="IR371" s="11"/>
      <c r="IS371" s="39"/>
      <c r="IT371" s="43"/>
      <c r="IU371" s="10"/>
      <c r="IV371" s="11"/>
      <c r="IW371" s="68">
        <f t="shared" si="6993"/>
        <v>0</v>
      </c>
      <c r="IX371" s="11">
        <f t="shared" si="6994"/>
        <v>0</v>
      </c>
      <c r="IY371" s="11"/>
      <c r="IZ371" s="12" t="e">
        <f t="shared" si="6923"/>
        <v>#DIV/0!</v>
      </c>
      <c r="JA371" s="11"/>
      <c r="JB371" s="12" t="e">
        <f t="shared" si="6924"/>
        <v>#DIV/0!</v>
      </c>
      <c r="JC371" s="13"/>
      <c r="JD371" s="11"/>
      <c r="JE371" s="39"/>
      <c r="JF371" s="43"/>
      <c r="JG371" s="10">
        <f t="shared" si="6925"/>
        <v>0</v>
      </c>
      <c r="JH371" s="14">
        <f t="shared" si="6925"/>
        <v>0</v>
      </c>
      <c r="JI371" s="404">
        <f t="shared" si="6926"/>
        <v>10482</v>
      </c>
      <c r="JJ371" s="11">
        <f t="shared" si="6927"/>
        <v>805</v>
      </c>
      <c r="JK371" s="11">
        <f t="shared" si="6928"/>
        <v>0</v>
      </c>
      <c r="JL371" s="89">
        <f t="shared" si="6929"/>
        <v>0</v>
      </c>
      <c r="JM371" s="15">
        <f t="shared" si="7017"/>
        <v>0</v>
      </c>
      <c r="JN371" s="12" t="e">
        <f t="shared" si="6930"/>
        <v>#DIV/0!</v>
      </c>
      <c r="JO371" s="16"/>
      <c r="JP371" s="17"/>
      <c r="JQ371" s="16" t="e">
        <f t="shared" si="6264"/>
        <v>#DIV/0!</v>
      </c>
      <c r="JR371" s="16"/>
      <c r="JS371" s="393" t="e">
        <f t="shared" si="6100"/>
        <v>#DIV/0!</v>
      </c>
      <c r="JT371" s="23"/>
      <c r="JU371" s="525"/>
      <c r="JV371" s="530">
        <f t="shared" si="6932"/>
        <v>0</v>
      </c>
      <c r="JW371" s="527">
        <f t="shared" si="6933"/>
        <v>0</v>
      </c>
      <c r="JX371" s="532">
        <f t="shared" si="6934"/>
        <v>0</v>
      </c>
      <c r="JY371" s="717"/>
      <c r="JZ371" s="720"/>
      <c r="KA371" s="723"/>
      <c r="KB371" s="654">
        <f t="shared" ref="KB371" si="7022">KB362+KB367</f>
        <v>391</v>
      </c>
      <c r="KC371" s="661">
        <f t="shared" ref="KC371" si="7023">KB371/$KB$10</f>
        <v>0.10524899057873485</v>
      </c>
      <c r="KD371" s="655">
        <f t="shared" ref="KD371" si="7024">KD362+KD367</f>
        <v>303</v>
      </c>
      <c r="KE371" s="661">
        <f t="shared" ref="KE371" si="7025">KD371/$KD$10</f>
        <v>7.8133058277462614E-2</v>
      </c>
      <c r="KF371" s="655">
        <f t="shared" ref="KF371" si="7026">KF362+KF367</f>
        <v>356</v>
      </c>
      <c r="KG371" s="639">
        <f t="shared" ref="KG371" si="7027">KF371/$KF$10</f>
        <v>9.0401218892839003E-2</v>
      </c>
      <c r="KH371" s="641" t="s">
        <v>181</v>
      </c>
      <c r="KI371" s="320">
        <f t="shared" si="6941"/>
        <v>0</v>
      </c>
      <c r="KJ371" s="577">
        <f t="shared" ref="KJ371" si="7028">KI371/KB369</f>
        <v>0</v>
      </c>
      <c r="KK371" s="320">
        <f t="shared" si="6943"/>
        <v>0</v>
      </c>
      <c r="KL371" s="565">
        <f t="shared" ref="KL371" si="7029">KK371/KD369</f>
        <v>0</v>
      </c>
      <c r="KM371" s="580">
        <f t="shared" ref="KM371" si="7030">KB369+KD369</f>
        <v>6900</v>
      </c>
      <c r="KN371" s="84">
        <f t="shared" si="6946"/>
        <v>0</v>
      </c>
      <c r="KO371" s="570">
        <f t="shared" si="6947"/>
        <v>0</v>
      </c>
      <c r="KP371" s="320">
        <f t="shared" si="6948"/>
        <v>0</v>
      </c>
      <c r="KQ371" s="565">
        <f t="shared" ref="KQ371" si="7031">KP371/KF369</f>
        <v>0</v>
      </c>
    </row>
    <row r="372" spans="1:303" ht="19.5" thickBot="1" x14ac:dyDescent="0.3">
      <c r="A372" s="729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5"/>
        <v>0</v>
      </c>
      <c r="JH372" s="389">
        <f t="shared" si="6925"/>
        <v>0</v>
      </c>
      <c r="JI372" s="409">
        <f t="shared" ref="JI372:JJ372" si="7032">SUM(JI364:JI371)</f>
        <v>73374</v>
      </c>
      <c r="JJ372" s="27">
        <f t="shared" si="7032"/>
        <v>5635</v>
      </c>
      <c r="JK372" s="27">
        <f t="shared" si="6928"/>
        <v>0</v>
      </c>
      <c r="JL372" s="90">
        <f t="shared" si="6929"/>
        <v>0</v>
      </c>
      <c r="JM372" s="15">
        <f t="shared" si="7017"/>
        <v>0</v>
      </c>
      <c r="JN372" s="52" t="e">
        <f t="shared" si="6930"/>
        <v>#DIV/0!</v>
      </c>
      <c r="JO372" s="53">
        <f t="shared" ref="JO372" si="7033">SUM(JO365:JO371)/7</f>
        <v>0</v>
      </c>
      <c r="JP372" s="54">
        <f t="shared" ref="JP372" si="7034">SUM(JP365:JP371)</f>
        <v>0</v>
      </c>
      <c r="JQ372" s="504" t="e">
        <f t="shared" si="6264"/>
        <v>#DIV/0!</v>
      </c>
      <c r="JR372" s="54">
        <f t="shared" ref="JR372" si="7035">SUM(JR365:JR371)</f>
        <v>0</v>
      </c>
      <c r="JS372" s="394" t="e">
        <f t="shared" si="6100"/>
        <v>#DIV/0!</v>
      </c>
      <c r="JT372" s="63" t="e">
        <f t="shared" ref="JT372:JU372" si="7036">JT370/JT369*100-100</f>
        <v>#DIV/0!</v>
      </c>
      <c r="JU372" s="334" t="e">
        <f t="shared" si="7036"/>
        <v>#DIV/0!</v>
      </c>
      <c r="JV372" s="536">
        <f t="shared" ref="JV372" si="7037">SUM(G372,I372,S372,U372,AE372,AG372,AQ372,AS372,BC372,BE372,BO372,BQ372,CA372,CC372)/7/SUM(E371,Q371,AC371,AO371,BA371,BM371,BY371)</f>
        <v>0</v>
      </c>
      <c r="JW372" s="537">
        <f t="shared" ref="JW372" si="7038">SUM(CM372,CO372,CY372,DA372,DK372,DM372,DW372,DY372,EI372,EK372,EU372,EW372,FG372,FI372)/7/SUM(CK371,CW371,DI371,DU371,EG371,ES371,FE371)</f>
        <v>0</v>
      </c>
      <c r="JX372" s="538">
        <f t="shared" ref="JX372" si="7039">SUM(FS372,FU372,GE372,GG372,GQ372,GS372,HC372,HE372,HO372,HQ372,IA372,IC372,IM372,IO372,)/7/SUM(FQ371,GC371,GO371,HA371,HM371,HY371,IK371)</f>
        <v>0</v>
      </c>
      <c r="JY372" s="718"/>
      <c r="JZ372" s="721"/>
      <c r="KA372" s="724"/>
      <c r="KB372" s="660"/>
      <c r="KC372" s="662"/>
      <c r="KD372" s="663"/>
      <c r="KE372" s="662"/>
      <c r="KF372" s="663"/>
      <c r="KG372" s="640"/>
      <c r="KH372" s="642"/>
      <c r="KI372" s="559">
        <f t="shared" ref="KI372" si="7040">SUM(KI365:KI371)</f>
        <v>0</v>
      </c>
      <c r="KJ372" s="578">
        <f t="shared" ref="KJ372" si="7041">KI372/KB369</f>
        <v>0</v>
      </c>
      <c r="KK372" s="559">
        <f t="shared" ref="KK372" si="7042">SUM(KK365:KK371)</f>
        <v>0</v>
      </c>
      <c r="KL372" s="572">
        <f t="shared" ref="KL372" si="7043">KK372/KD369</f>
        <v>0</v>
      </c>
      <c r="KM372" s="584">
        <f t="shared" ref="KM372" si="7044">KB369+KD369</f>
        <v>6900</v>
      </c>
      <c r="KN372" s="567">
        <f t="shared" si="6946"/>
        <v>0</v>
      </c>
      <c r="KO372" s="585">
        <f t="shared" si="6947"/>
        <v>0</v>
      </c>
      <c r="KP372" s="559">
        <f t="shared" ref="KP372" si="7045">SUM(KP365:KP371)</f>
        <v>0</v>
      </c>
      <c r="KQ372" s="572">
        <f t="shared" ref="KQ372" si="7046">KP372/KF369</f>
        <v>0</v>
      </c>
    </row>
    <row r="373" spans="1:303" ht="21.7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7">JG372/JI365</f>
        <v>0</v>
      </c>
      <c r="JH373" s="413">
        <f t="shared" ref="JH373" si="7048">JH372/JJ362</f>
        <v>0</v>
      </c>
      <c r="JI373" s="3"/>
      <c r="JJ373" s="4"/>
      <c r="JK373" s="4"/>
      <c r="JL373" s="405"/>
      <c r="JM373" s="4"/>
      <c r="JN373" s="4"/>
      <c r="JO373" s="4"/>
      <c r="JP373" s="406"/>
      <c r="JQ373" s="4"/>
      <c r="JR373" s="4"/>
      <c r="JS373" s="407"/>
      <c r="JT373" s="4"/>
      <c r="JU373" s="526"/>
      <c r="JV373" s="704"/>
      <c r="JW373" s="705"/>
      <c r="JX373" s="706"/>
      <c r="JY373" s="627"/>
      <c r="JZ373" s="628"/>
      <c r="KA373" s="629"/>
      <c r="KB373" s="643"/>
      <c r="KC373" s="644"/>
      <c r="KD373" s="644"/>
      <c r="KE373" s="644"/>
      <c r="KF373" s="644"/>
      <c r="KG373" s="644"/>
      <c r="KH373" s="645"/>
      <c r="KI373" s="557"/>
      <c r="KJ373" s="561"/>
      <c r="KK373" s="557"/>
      <c r="KL373" s="558"/>
      <c r="KM373" s="609"/>
      <c r="KN373" s="733"/>
      <c r="KO373" s="610"/>
      <c r="KP373" s="557"/>
      <c r="KQ373" s="558"/>
    </row>
  </sheetData>
  <mergeCells count="1149"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tabSelected="1" zoomScale="70" zoomScaleNormal="70" workbookViewId="0">
      <pane xSplit="2" ySplit="3" topLeftCell="AZ314" activePane="bottomRight" state="frozen"/>
      <selection pane="topRight" activeCell="C1" sqref="C1"/>
      <selection pane="bottomLeft" activeCell="A4" sqref="A4"/>
      <selection pane="bottomRight" activeCell="HP340" sqref="HP340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8"/>
    <col min="264" max="16384" width="11.42578125" style="69"/>
  </cols>
  <sheetData>
    <row r="1" spans="1:263" ht="47.25" thickBot="1" x14ac:dyDescent="0.3">
      <c r="A1" s="735"/>
      <c r="B1" s="736"/>
      <c r="C1" s="764" t="s">
        <v>64</v>
      </c>
      <c r="D1" s="765"/>
      <c r="E1" s="765"/>
      <c r="F1" s="765"/>
      <c r="G1" s="765"/>
      <c r="H1" s="765"/>
      <c r="I1" s="765"/>
      <c r="J1" s="765"/>
      <c r="K1" s="765"/>
      <c r="L1" s="765"/>
      <c r="M1" s="765"/>
      <c r="N1" s="765"/>
      <c r="O1" s="765"/>
      <c r="P1" s="765"/>
      <c r="Q1" s="765"/>
      <c r="R1" s="765"/>
      <c r="S1" s="765"/>
      <c r="T1" s="765"/>
      <c r="U1" s="765"/>
      <c r="V1" s="765"/>
      <c r="W1" s="765"/>
      <c r="X1" s="765"/>
      <c r="Y1" s="765"/>
      <c r="Z1" s="765"/>
      <c r="AA1" s="765"/>
      <c r="AB1" s="765"/>
      <c r="AC1" s="765"/>
      <c r="AD1" s="765"/>
      <c r="AE1" s="765"/>
      <c r="AF1" s="765"/>
      <c r="AG1" s="765"/>
      <c r="AH1" s="765"/>
      <c r="AI1" s="765"/>
      <c r="AJ1" s="765"/>
      <c r="AK1" s="765"/>
      <c r="AL1" s="765"/>
      <c r="AM1" s="765"/>
      <c r="AN1" s="765"/>
      <c r="AO1" s="765"/>
      <c r="AP1" s="765"/>
      <c r="AQ1" s="765"/>
      <c r="AR1" s="765"/>
      <c r="AS1" s="765"/>
      <c r="AT1" s="765"/>
      <c r="AU1" s="765"/>
      <c r="AV1" s="765"/>
      <c r="AW1" s="765"/>
      <c r="AX1" s="765"/>
      <c r="AY1" s="765"/>
      <c r="AZ1" s="765"/>
      <c r="BA1" s="765"/>
      <c r="BB1" s="765"/>
      <c r="BC1" s="765"/>
      <c r="BD1" s="765"/>
      <c r="BE1" s="765"/>
      <c r="BF1" s="765"/>
      <c r="BG1" s="765"/>
      <c r="BH1" s="765"/>
      <c r="BI1" s="765"/>
      <c r="BJ1" s="765"/>
      <c r="BK1" s="765"/>
      <c r="BL1" s="765"/>
      <c r="BM1" s="765"/>
      <c r="BN1" s="765"/>
      <c r="BO1" s="765"/>
      <c r="BP1" s="765"/>
      <c r="BQ1" s="765"/>
      <c r="BR1" s="765"/>
      <c r="BS1" s="765"/>
      <c r="BT1" s="765"/>
      <c r="BU1" s="765"/>
      <c r="BV1" s="765"/>
      <c r="BW1" s="765"/>
      <c r="BX1" s="765"/>
      <c r="BY1" s="765"/>
      <c r="BZ1" s="765"/>
      <c r="CA1" s="765"/>
      <c r="CB1" s="765"/>
      <c r="CC1" s="765"/>
      <c r="CD1" s="765"/>
      <c r="CE1" s="765"/>
      <c r="CF1" s="765"/>
      <c r="CG1" s="765"/>
      <c r="CH1" s="765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750" t="s">
        <v>28</v>
      </c>
      <c r="DT1" s="750"/>
      <c r="DU1" s="750"/>
      <c r="DV1" s="750"/>
      <c r="DW1" s="750"/>
      <c r="DX1" s="750"/>
      <c r="DY1" s="750"/>
      <c r="DZ1" s="750"/>
      <c r="EA1" s="750"/>
      <c r="EB1" s="750"/>
      <c r="EC1" s="750"/>
      <c r="ED1" s="750"/>
      <c r="EE1" s="750"/>
      <c r="EF1" s="750"/>
      <c r="EG1" s="750"/>
      <c r="EH1" s="750"/>
      <c r="EI1" s="750"/>
      <c r="EJ1" s="750"/>
      <c r="EK1" s="750"/>
      <c r="EL1" s="750"/>
      <c r="EM1" s="750"/>
      <c r="EN1" s="750"/>
      <c r="EO1" s="750"/>
      <c r="EP1" s="750"/>
      <c r="EQ1" s="750"/>
      <c r="ER1" s="750"/>
      <c r="ES1" s="750"/>
      <c r="ET1" s="750"/>
      <c r="EU1" s="750"/>
      <c r="EV1" s="750"/>
      <c r="EW1" s="750"/>
      <c r="EX1" s="750"/>
      <c r="EY1" s="750"/>
      <c r="EZ1" s="750"/>
      <c r="FA1" s="750"/>
      <c r="FB1" s="750"/>
      <c r="FC1" s="750"/>
      <c r="FD1" s="750"/>
      <c r="FE1" s="750"/>
      <c r="FF1" s="750"/>
      <c r="FG1" s="750"/>
      <c r="FH1" s="750"/>
      <c r="FI1" s="750"/>
      <c r="FJ1" s="750"/>
      <c r="FK1" s="750"/>
      <c r="FL1" s="750"/>
      <c r="FM1" s="750"/>
      <c r="FN1" s="750"/>
      <c r="FO1" s="781" t="s">
        <v>29</v>
      </c>
      <c r="FP1" s="781"/>
      <c r="FQ1" s="781"/>
      <c r="FR1" s="781"/>
      <c r="FS1" s="781"/>
      <c r="FT1" s="781"/>
      <c r="FU1" s="781"/>
      <c r="FV1" s="781"/>
      <c r="FW1" s="781"/>
      <c r="FX1" s="781"/>
      <c r="FY1" s="781"/>
      <c r="FZ1" s="781"/>
      <c r="GA1" s="781"/>
      <c r="GB1" s="781"/>
      <c r="GC1" s="781"/>
      <c r="GD1" s="781"/>
      <c r="GE1" s="781"/>
      <c r="GF1" s="781"/>
      <c r="GG1" s="781"/>
      <c r="GH1" s="781"/>
      <c r="GI1" s="781"/>
      <c r="GJ1" s="781"/>
      <c r="GK1" s="781"/>
      <c r="GL1" s="781"/>
      <c r="GM1" s="781"/>
      <c r="GN1" s="781"/>
      <c r="GO1" s="781"/>
      <c r="GP1" s="781"/>
      <c r="GQ1" s="781"/>
      <c r="GR1" s="781"/>
      <c r="GS1" s="781"/>
      <c r="GT1" s="781"/>
      <c r="GU1" s="781"/>
      <c r="GV1" s="781"/>
      <c r="GW1" s="781"/>
      <c r="GX1" s="781"/>
      <c r="GY1" s="781"/>
      <c r="GZ1" s="781"/>
      <c r="HA1" s="781"/>
      <c r="HB1" s="781"/>
      <c r="HC1" s="781"/>
      <c r="HD1" s="781"/>
      <c r="HE1" s="781"/>
      <c r="HF1" s="781"/>
      <c r="HG1" s="781"/>
      <c r="HH1" s="781"/>
      <c r="HI1" s="781"/>
      <c r="HJ1" s="782"/>
      <c r="HK1" s="742" t="s">
        <v>0</v>
      </c>
      <c r="HL1" s="743"/>
      <c r="HM1" s="743"/>
      <c r="HN1" s="743"/>
      <c r="HO1" s="743"/>
      <c r="HP1" s="743"/>
      <c r="HQ1" s="743"/>
      <c r="HR1" s="743"/>
      <c r="HS1" s="743"/>
      <c r="HT1" s="743"/>
      <c r="HU1" s="743"/>
      <c r="HV1" s="744"/>
      <c r="HW1" s="762"/>
      <c r="JA1" s="69"/>
      <c r="JB1" s="69"/>
      <c r="JC1" s="69"/>
    </row>
    <row r="2" spans="1:263" ht="24" thickBot="1" x14ac:dyDescent="0.3">
      <c r="A2" s="737"/>
      <c r="B2" s="738"/>
      <c r="C2" s="748" t="s">
        <v>65</v>
      </c>
      <c r="D2" s="637"/>
      <c r="E2" s="637"/>
      <c r="F2" s="637"/>
      <c r="G2" s="637"/>
      <c r="H2" s="637"/>
      <c r="I2" s="637"/>
      <c r="J2" s="637"/>
      <c r="K2" s="637"/>
      <c r="L2" s="637"/>
      <c r="M2" s="637"/>
      <c r="N2" s="638"/>
      <c r="O2" s="636" t="s">
        <v>66</v>
      </c>
      <c r="P2" s="637"/>
      <c r="Q2" s="637"/>
      <c r="R2" s="637"/>
      <c r="S2" s="637"/>
      <c r="T2" s="637"/>
      <c r="U2" s="637"/>
      <c r="V2" s="637"/>
      <c r="W2" s="637"/>
      <c r="X2" s="637"/>
      <c r="Y2" s="637"/>
      <c r="Z2" s="638"/>
      <c r="AA2" s="636" t="s">
        <v>67</v>
      </c>
      <c r="AB2" s="637"/>
      <c r="AC2" s="637"/>
      <c r="AD2" s="637"/>
      <c r="AE2" s="637"/>
      <c r="AF2" s="637"/>
      <c r="AG2" s="637"/>
      <c r="AH2" s="637"/>
      <c r="AI2" s="637"/>
      <c r="AJ2" s="637"/>
      <c r="AK2" s="637"/>
      <c r="AL2" s="638"/>
      <c r="AM2" s="636" t="s">
        <v>68</v>
      </c>
      <c r="AN2" s="637"/>
      <c r="AO2" s="637"/>
      <c r="AP2" s="637"/>
      <c r="AQ2" s="637"/>
      <c r="AR2" s="637"/>
      <c r="AS2" s="637"/>
      <c r="AT2" s="637"/>
      <c r="AU2" s="637"/>
      <c r="AV2" s="637"/>
      <c r="AW2" s="637"/>
      <c r="AX2" s="638"/>
      <c r="AY2" s="636" t="s">
        <v>69</v>
      </c>
      <c r="AZ2" s="637"/>
      <c r="BA2" s="637"/>
      <c r="BB2" s="637"/>
      <c r="BC2" s="637"/>
      <c r="BD2" s="637"/>
      <c r="BE2" s="637"/>
      <c r="BF2" s="637"/>
      <c r="BG2" s="637"/>
      <c r="BH2" s="637"/>
      <c r="BI2" s="637"/>
      <c r="BJ2" s="638"/>
      <c r="BK2" s="636" t="s">
        <v>82</v>
      </c>
      <c r="BL2" s="637"/>
      <c r="BM2" s="637"/>
      <c r="BN2" s="637"/>
      <c r="BO2" s="637"/>
      <c r="BP2" s="637"/>
      <c r="BQ2" s="637"/>
      <c r="BR2" s="637"/>
      <c r="BS2" s="637"/>
      <c r="BT2" s="637"/>
      <c r="BU2" s="637"/>
      <c r="BV2" s="638"/>
      <c r="BW2" s="636" t="s">
        <v>193</v>
      </c>
      <c r="BX2" s="637"/>
      <c r="BY2" s="637"/>
      <c r="BZ2" s="637"/>
      <c r="CA2" s="637"/>
      <c r="CB2" s="637"/>
      <c r="CC2" s="637"/>
      <c r="CD2" s="637"/>
      <c r="CE2" s="637"/>
      <c r="CF2" s="637"/>
      <c r="CG2" s="637"/>
      <c r="CH2" s="638"/>
      <c r="CI2" s="751" t="s">
        <v>21</v>
      </c>
      <c r="CJ2" s="752"/>
      <c r="CK2" s="752"/>
      <c r="CL2" s="752"/>
      <c r="CM2" s="752"/>
      <c r="CN2" s="752"/>
      <c r="CO2" s="752"/>
      <c r="CP2" s="752"/>
      <c r="CQ2" s="752"/>
      <c r="CR2" s="752"/>
      <c r="CS2" s="752"/>
      <c r="CT2" s="753"/>
      <c r="CU2" s="751" t="s">
        <v>22</v>
      </c>
      <c r="CV2" s="752"/>
      <c r="CW2" s="752"/>
      <c r="CX2" s="752"/>
      <c r="CY2" s="752"/>
      <c r="CZ2" s="752"/>
      <c r="DA2" s="752"/>
      <c r="DB2" s="752"/>
      <c r="DC2" s="752"/>
      <c r="DD2" s="752"/>
      <c r="DE2" s="752"/>
      <c r="DF2" s="753"/>
      <c r="DG2" s="751" t="s">
        <v>23</v>
      </c>
      <c r="DH2" s="752"/>
      <c r="DI2" s="752"/>
      <c r="DJ2" s="752"/>
      <c r="DK2" s="752"/>
      <c r="DL2" s="752"/>
      <c r="DM2" s="752"/>
      <c r="DN2" s="752"/>
      <c r="DO2" s="752"/>
      <c r="DP2" s="752"/>
      <c r="DQ2" s="752"/>
      <c r="DR2" s="753"/>
      <c r="DS2" s="751" t="s">
        <v>24</v>
      </c>
      <c r="DT2" s="752"/>
      <c r="DU2" s="752"/>
      <c r="DV2" s="752"/>
      <c r="DW2" s="752"/>
      <c r="DX2" s="752"/>
      <c r="DY2" s="752"/>
      <c r="DZ2" s="752"/>
      <c r="EA2" s="752"/>
      <c r="EB2" s="752"/>
      <c r="EC2" s="752"/>
      <c r="ED2" s="753"/>
      <c r="EE2" s="751" t="s">
        <v>25</v>
      </c>
      <c r="EF2" s="752"/>
      <c r="EG2" s="752"/>
      <c r="EH2" s="752"/>
      <c r="EI2" s="752"/>
      <c r="EJ2" s="752"/>
      <c r="EK2" s="752"/>
      <c r="EL2" s="752"/>
      <c r="EM2" s="752"/>
      <c r="EN2" s="752"/>
      <c r="EO2" s="752"/>
      <c r="EP2" s="753"/>
      <c r="EQ2" s="751" t="s">
        <v>26</v>
      </c>
      <c r="ER2" s="752"/>
      <c r="ES2" s="752"/>
      <c r="ET2" s="752"/>
      <c r="EU2" s="752"/>
      <c r="EV2" s="752"/>
      <c r="EW2" s="752"/>
      <c r="EX2" s="752"/>
      <c r="EY2" s="752"/>
      <c r="EZ2" s="752"/>
      <c r="FA2" s="752"/>
      <c r="FB2" s="753"/>
      <c r="FC2" s="751" t="s">
        <v>27</v>
      </c>
      <c r="FD2" s="752"/>
      <c r="FE2" s="752"/>
      <c r="FF2" s="752"/>
      <c r="FG2" s="752"/>
      <c r="FH2" s="752"/>
      <c r="FI2" s="752"/>
      <c r="FJ2" s="752"/>
      <c r="FK2" s="752"/>
      <c r="FL2" s="752"/>
      <c r="FM2" s="752"/>
      <c r="FN2" s="753"/>
      <c r="FO2" s="751" t="s">
        <v>30</v>
      </c>
      <c r="FP2" s="752"/>
      <c r="FQ2" s="752"/>
      <c r="FR2" s="752"/>
      <c r="FS2" s="752"/>
      <c r="FT2" s="752"/>
      <c r="FU2" s="752"/>
      <c r="FV2" s="752"/>
      <c r="FW2" s="752"/>
      <c r="FX2" s="752"/>
      <c r="FY2" s="752"/>
      <c r="FZ2" s="753"/>
      <c r="GA2" s="751" t="s">
        <v>31</v>
      </c>
      <c r="GB2" s="752"/>
      <c r="GC2" s="752"/>
      <c r="GD2" s="752"/>
      <c r="GE2" s="752"/>
      <c r="GF2" s="752"/>
      <c r="GG2" s="752"/>
      <c r="GH2" s="752"/>
      <c r="GI2" s="752"/>
      <c r="GJ2" s="752"/>
      <c r="GK2" s="752"/>
      <c r="GL2" s="753"/>
      <c r="GM2" s="751" t="s">
        <v>32</v>
      </c>
      <c r="GN2" s="752"/>
      <c r="GO2" s="752"/>
      <c r="GP2" s="752"/>
      <c r="GQ2" s="752"/>
      <c r="GR2" s="752"/>
      <c r="GS2" s="752"/>
      <c r="GT2" s="752"/>
      <c r="GU2" s="752"/>
      <c r="GV2" s="752"/>
      <c r="GW2" s="752"/>
      <c r="GX2" s="753"/>
      <c r="GY2" s="751" t="s">
        <v>33</v>
      </c>
      <c r="GZ2" s="752"/>
      <c r="HA2" s="752"/>
      <c r="HB2" s="752"/>
      <c r="HC2" s="752"/>
      <c r="HD2" s="752"/>
      <c r="HE2" s="752"/>
      <c r="HF2" s="752"/>
      <c r="HG2" s="752"/>
      <c r="HH2" s="752"/>
      <c r="HI2" s="752"/>
      <c r="HJ2" s="753"/>
      <c r="HK2" s="745"/>
      <c r="HL2" s="746"/>
      <c r="HM2" s="746"/>
      <c r="HN2" s="746"/>
      <c r="HO2" s="746"/>
      <c r="HP2" s="746"/>
      <c r="HQ2" s="746"/>
      <c r="HR2" s="746"/>
      <c r="HS2" s="746"/>
      <c r="HT2" s="746"/>
      <c r="HU2" s="746"/>
      <c r="HV2" s="747"/>
      <c r="HW2" s="763"/>
      <c r="HY2" s="760" t="s">
        <v>99</v>
      </c>
      <c r="HZ2" s="766" t="s">
        <v>97</v>
      </c>
      <c r="IA2" s="767"/>
      <c r="IB2" s="767"/>
      <c r="IC2" s="767"/>
      <c r="ID2" s="767"/>
      <c r="IE2" s="768"/>
      <c r="IF2" s="769" t="s">
        <v>98</v>
      </c>
      <c r="IG2" s="770"/>
      <c r="IH2" s="770"/>
      <c r="II2" s="770"/>
      <c r="IJ2" s="770"/>
      <c r="IK2" s="771"/>
      <c r="IL2" s="772" t="s">
        <v>100</v>
      </c>
      <c r="IM2" s="773"/>
      <c r="IN2" s="773"/>
      <c r="IO2" s="773"/>
      <c r="IP2" s="773"/>
      <c r="IQ2" s="774"/>
      <c r="IR2" s="775" t="s">
        <v>101</v>
      </c>
      <c r="IS2" s="776"/>
      <c r="IT2" s="776"/>
      <c r="IU2" s="776"/>
      <c r="IV2" s="776"/>
      <c r="IW2" s="777"/>
      <c r="IX2" s="778" t="s">
        <v>124</v>
      </c>
      <c r="IY2" s="779"/>
      <c r="IZ2" s="779"/>
      <c r="JA2" s="779"/>
      <c r="JB2" s="779"/>
      <c r="JC2" s="780"/>
    </row>
    <row r="3" spans="1:263" ht="19.5" thickBot="1" x14ac:dyDescent="0.3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10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761"/>
      <c r="HZ3" s="86" t="s">
        <v>93</v>
      </c>
      <c r="IA3" s="322" t="s">
        <v>94</v>
      </c>
      <c r="IB3" s="322" t="s">
        <v>95</v>
      </c>
      <c r="IC3" s="322" t="s">
        <v>96</v>
      </c>
      <c r="ID3" s="322" t="s">
        <v>125</v>
      </c>
      <c r="IE3" s="325" t="s">
        <v>126</v>
      </c>
      <c r="IF3" s="86" t="s">
        <v>93</v>
      </c>
      <c r="IG3" s="322" t="s">
        <v>94</v>
      </c>
      <c r="IH3" s="322" t="s">
        <v>95</v>
      </c>
      <c r="II3" s="322" t="s">
        <v>96</v>
      </c>
      <c r="IJ3" s="323" t="s">
        <v>125</v>
      </c>
      <c r="IK3" s="325" t="s">
        <v>126</v>
      </c>
      <c r="IL3" s="86" t="s">
        <v>93</v>
      </c>
      <c r="IM3" s="322" t="s">
        <v>94</v>
      </c>
      <c r="IN3" s="322" t="s">
        <v>95</v>
      </c>
      <c r="IO3" s="322" t="s">
        <v>96</v>
      </c>
      <c r="IP3" s="323" t="s">
        <v>125</v>
      </c>
      <c r="IQ3" s="325" t="s">
        <v>126</v>
      </c>
      <c r="IR3" s="86" t="s">
        <v>93</v>
      </c>
      <c r="IS3" s="322" t="s">
        <v>94</v>
      </c>
      <c r="IT3" s="322" t="s">
        <v>95</v>
      </c>
      <c r="IU3" s="322" t="s">
        <v>96</v>
      </c>
      <c r="IV3" s="323" t="s">
        <v>125</v>
      </c>
      <c r="IW3" s="325" t="s">
        <v>126</v>
      </c>
      <c r="IX3" s="324" t="s">
        <v>93</v>
      </c>
      <c r="IY3" s="322" t="s">
        <v>94</v>
      </c>
      <c r="IZ3" s="322" t="s">
        <v>95</v>
      </c>
      <c r="JA3" s="322" t="s">
        <v>96</v>
      </c>
      <c r="JB3" s="323" t="s">
        <v>125</v>
      </c>
      <c r="JC3" s="325" t="s">
        <v>126</v>
      </c>
    </row>
    <row r="4" spans="1:263" ht="19.5" thickBot="1" x14ac:dyDescent="0.3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7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6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7">
        <v>3496</v>
      </c>
      <c r="IM4" s="156">
        <v>3501</v>
      </c>
      <c r="IN4" s="156">
        <v>3472</v>
      </c>
      <c r="IO4" s="156">
        <v>3449</v>
      </c>
      <c r="IP4" s="303">
        <v>3518.7203791469196</v>
      </c>
      <c r="IQ4" s="318">
        <v>3380</v>
      </c>
      <c r="IR4" s="307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7">
        <v>0</v>
      </c>
      <c r="IY4" s="296">
        <v>0</v>
      </c>
      <c r="IZ4" s="296">
        <v>0</v>
      </c>
      <c r="JA4" s="296">
        <v>0</v>
      </c>
      <c r="JB4" s="296">
        <v>0</v>
      </c>
      <c r="JC4" s="295">
        <v>0</v>
      </c>
    </row>
    <row r="5" spans="1:263" ht="18.75" x14ac:dyDescent="0.25">
      <c r="A5" s="729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11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5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7">
        <v>3662</v>
      </c>
      <c r="IM5" s="156">
        <v>3681</v>
      </c>
      <c r="IN5" s="156">
        <v>3609</v>
      </c>
      <c r="IO5" s="156">
        <v>3573</v>
      </c>
      <c r="IP5" s="303">
        <v>3642.75555555556</v>
      </c>
      <c r="IQ5" s="318">
        <v>3560</v>
      </c>
      <c r="IR5" s="307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7">
        <v>0</v>
      </c>
      <c r="IY5" s="296">
        <v>0</v>
      </c>
      <c r="IZ5" s="296">
        <v>0</v>
      </c>
      <c r="JA5" s="296">
        <v>0</v>
      </c>
      <c r="JB5" s="296">
        <v>0</v>
      </c>
      <c r="JC5" s="295">
        <v>0</v>
      </c>
    </row>
    <row r="6" spans="1:263" ht="18.75" x14ac:dyDescent="0.25">
      <c r="A6" s="729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12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5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7">
        <v>3834</v>
      </c>
      <c r="IM6" s="156">
        <v>3898</v>
      </c>
      <c r="IN6" s="156">
        <v>3827</v>
      </c>
      <c r="IO6" s="156">
        <v>3850</v>
      </c>
      <c r="IP6" s="303">
        <v>3870.7831325301204</v>
      </c>
      <c r="IQ6" s="318">
        <v>3700</v>
      </c>
      <c r="IR6" s="307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7">
        <v>3.5000000000000003E-2</v>
      </c>
      <c r="IY6" s="296">
        <v>4.5977011494252873E-2</v>
      </c>
      <c r="IZ6" s="296">
        <v>5.4437869822485205E-2</v>
      </c>
      <c r="JA6" s="296">
        <v>0</v>
      </c>
      <c r="JB6" s="296">
        <v>0</v>
      </c>
      <c r="JC6" s="295">
        <v>0.02</v>
      </c>
    </row>
    <row r="7" spans="1:263" ht="18.75" x14ac:dyDescent="0.25">
      <c r="A7" s="729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12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5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7">
        <v>3999</v>
      </c>
      <c r="IM7" s="156">
        <v>4018</v>
      </c>
      <c r="IN7" s="156">
        <v>3958</v>
      </c>
      <c r="IO7" s="156">
        <v>4014</v>
      </c>
      <c r="IP7" s="303">
        <v>4004.5258620689656</v>
      </c>
      <c r="IQ7" s="318">
        <v>3826.8</v>
      </c>
      <c r="IR7" s="307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7">
        <v>5.7000000000000002E-2</v>
      </c>
      <c r="IY7" s="296">
        <v>4.6666666666666669E-2</v>
      </c>
      <c r="IZ7" s="296">
        <v>5.0297284268037923E-2</v>
      </c>
      <c r="JA7" s="296">
        <v>1.6381766381766381E-2</v>
      </c>
      <c r="JB7" s="296">
        <v>2.7E-2</v>
      </c>
      <c r="JC7" s="295">
        <v>2.1999999999999999E-2</v>
      </c>
    </row>
    <row r="8" spans="1:263" ht="18.75" x14ac:dyDescent="0.25">
      <c r="A8" s="729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12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5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7">
        <v>4118</v>
      </c>
      <c r="IM8" s="156">
        <v>4047</v>
      </c>
      <c r="IN8" s="156">
        <v>3958</v>
      </c>
      <c r="IO8" s="84">
        <v>4079</v>
      </c>
      <c r="IP8" s="303">
        <v>4113</v>
      </c>
      <c r="IQ8" s="318">
        <v>4006.1187214611873</v>
      </c>
      <c r="IR8" s="307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7">
        <v>4.3999999999999997E-2</v>
      </c>
      <c r="IY8" s="296">
        <v>4.0435458786936239E-2</v>
      </c>
      <c r="IZ8" s="296">
        <v>4.5089198196432069E-2</v>
      </c>
      <c r="JA8" s="296">
        <v>1.8077377935462071E-2</v>
      </c>
      <c r="JB8" s="296">
        <v>2.8000000000000001E-2</v>
      </c>
      <c r="JC8" s="295">
        <v>3.2238293699436135E-2</v>
      </c>
    </row>
    <row r="9" spans="1:263" ht="18.75" x14ac:dyDescent="0.25">
      <c r="A9" s="729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12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5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7">
        <v>4148</v>
      </c>
      <c r="IM9" s="156">
        <v>4194</v>
      </c>
      <c r="IN9" s="156">
        <v>4131</v>
      </c>
      <c r="IO9" s="84">
        <v>4236</v>
      </c>
      <c r="IP9" s="303">
        <v>4153</v>
      </c>
      <c r="IQ9" s="318">
        <v>4046.6375545851529</v>
      </c>
      <c r="IR9" s="307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7">
        <v>4.2999999999999997E-2</v>
      </c>
      <c r="IY9" s="296">
        <v>4.3618479400145127E-2</v>
      </c>
      <c r="IZ9" s="296">
        <v>4.1099053336411916E-2</v>
      </c>
      <c r="JA9" s="296">
        <v>2.2495500899820036E-2</v>
      </c>
      <c r="JB9" s="296">
        <v>3.5000000000000003E-2</v>
      </c>
      <c r="JC9" s="295">
        <v>3.6112586298459905E-2</v>
      </c>
    </row>
    <row r="10" spans="1:263" ht="18.75" x14ac:dyDescent="0.25">
      <c r="A10" s="729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12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5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7">
        <v>4240</v>
      </c>
      <c r="IM10" s="156">
        <v>4298</v>
      </c>
      <c r="IN10" s="156">
        <v>4283</v>
      </c>
      <c r="IO10" s="303">
        <v>4236.1139896373061</v>
      </c>
      <c r="IP10" s="303">
        <v>4314</v>
      </c>
      <c r="IQ10" s="318">
        <v>4192</v>
      </c>
      <c r="IR10" s="307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7">
        <v>3.5999999999999997E-2</v>
      </c>
      <c r="IY10" s="296">
        <v>3.5301053872798291E-2</v>
      </c>
      <c r="IZ10" s="296">
        <v>3.7975587122564068E-2</v>
      </c>
      <c r="JA10" s="296">
        <v>2.3E-2</v>
      </c>
      <c r="JB10" s="296">
        <v>2.5559366323697534E-2</v>
      </c>
      <c r="JC10" s="295">
        <v>2.7762415661984292E-2</v>
      </c>
    </row>
    <row r="11" spans="1:263" ht="18.75" x14ac:dyDescent="0.25">
      <c r="A11" s="729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12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5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7">
        <v>4342</v>
      </c>
      <c r="IM11" s="156">
        <v>4441</v>
      </c>
      <c r="IN11" s="156">
        <v>4310</v>
      </c>
      <c r="IO11" s="303">
        <v>4297.1400000000003</v>
      </c>
      <c r="IP11" s="303">
        <v>4329</v>
      </c>
      <c r="IQ11" s="318">
        <v>4356.2</v>
      </c>
      <c r="IR11" s="307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7">
        <v>2.8542303771661569E-2</v>
      </c>
      <c r="IY11" s="296">
        <v>3.1581969566465688E-2</v>
      </c>
      <c r="IZ11" s="296">
        <v>3.9876880984952123E-2</v>
      </c>
      <c r="JA11" s="296">
        <v>2.4E-2</v>
      </c>
      <c r="JB11" s="296">
        <v>2.4E-2</v>
      </c>
      <c r="JC11" s="295">
        <v>2.4E-2</v>
      </c>
    </row>
    <row r="12" spans="1:263" ht="19.5" thickBot="1" x14ac:dyDescent="0.3">
      <c r="A12" s="734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9">
        <f t="shared" si="53"/>
        <v>6</v>
      </c>
      <c r="HM12" s="388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5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7">
        <v>4370</v>
      </c>
      <c r="IM12" s="156">
        <v>4454</v>
      </c>
      <c r="IN12" s="156">
        <v>4358</v>
      </c>
      <c r="IO12" s="303">
        <v>4345</v>
      </c>
      <c r="IP12" s="303">
        <v>4433</v>
      </c>
      <c r="IQ12" s="318">
        <v>4326</v>
      </c>
      <c r="IR12" s="308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7">
        <v>2.8679976162097734E-2</v>
      </c>
      <c r="IY12" s="296">
        <v>2.8950978268717061E-2</v>
      </c>
      <c r="IZ12" s="296">
        <v>3.2018178062383808E-2</v>
      </c>
      <c r="JA12" s="296">
        <v>2.7E-2</v>
      </c>
      <c r="JB12" s="296">
        <v>2.4E-2</v>
      </c>
      <c r="JC12" s="295">
        <v>0.02</v>
      </c>
    </row>
    <row r="13" spans="1:263" ht="19.5" thickBot="1" x14ac:dyDescent="0.3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13">
        <f>HL12/HN4</f>
        <v>1.9543973941368076E-2</v>
      </c>
      <c r="HM13" s="408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5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7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8">
        <v>4237.45</v>
      </c>
      <c r="IR13" s="307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7">
        <v>2.5000000000000001E-2</v>
      </c>
      <c r="IY13" s="296">
        <v>2.1066686447592908E-2</v>
      </c>
      <c r="IZ13" s="296">
        <v>2.5716035104428873E-2</v>
      </c>
      <c r="JA13" s="296">
        <v>2.1999999999999999E-2</v>
      </c>
      <c r="JB13" s="296">
        <v>1.9E-2</v>
      </c>
      <c r="JC13" s="295">
        <v>1.7749327125918382E-2</v>
      </c>
    </row>
    <row r="14" spans="1:263" ht="18.75" x14ac:dyDescent="0.25">
      <c r="A14" s="728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11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5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7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8">
        <v>4354.5787545787543</v>
      </c>
      <c r="IR14" s="307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7">
        <v>2.3E-2</v>
      </c>
      <c r="IY14" s="296">
        <v>2.0974339903309779E-2</v>
      </c>
      <c r="IZ14" s="296">
        <v>2.1885753613214039E-2</v>
      </c>
      <c r="JA14" s="296">
        <v>1.695034463356309E-2</v>
      </c>
      <c r="JB14" s="296">
        <v>1.6E-2</v>
      </c>
      <c r="JC14" s="295">
        <v>1.1044028861728759E-2</v>
      </c>
    </row>
    <row r="15" spans="1:263" ht="18.75" x14ac:dyDescent="0.25">
      <c r="A15" s="729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12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5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7">
        <v>4533</v>
      </c>
      <c r="IM15" s="156">
        <v>4606</v>
      </c>
      <c r="IN15" s="156">
        <v>4535</v>
      </c>
      <c r="IO15" s="303">
        <v>4525.6111111111113</v>
      </c>
      <c r="IP15" s="303">
        <v>4502</v>
      </c>
      <c r="IQ15" s="318">
        <v>4372.37</v>
      </c>
      <c r="IR15" s="307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7">
        <v>1.6E-2</v>
      </c>
      <c r="IY15" s="296">
        <v>1.532232454747539E-2</v>
      </c>
      <c r="IZ15" s="296">
        <v>1.5796306982111943E-2</v>
      </c>
      <c r="JA15" s="296">
        <v>1.5611633875106929E-2</v>
      </c>
      <c r="JB15" s="296">
        <v>1.4E-2</v>
      </c>
      <c r="JC15" s="295">
        <v>9.4679891794409374E-3</v>
      </c>
    </row>
    <row r="16" spans="1:263" ht="18.75" x14ac:dyDescent="0.25">
      <c r="A16" s="729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12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5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7">
        <v>4594</v>
      </c>
      <c r="IM16" s="156">
        <v>4659</v>
      </c>
      <c r="IN16" s="156">
        <v>4584</v>
      </c>
      <c r="IO16" s="303">
        <v>4536.55</v>
      </c>
      <c r="IP16" s="303">
        <v>4469</v>
      </c>
      <c r="IQ16" s="318">
        <v>4443.6899999999996</v>
      </c>
      <c r="IR16" s="307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7">
        <v>1.4999999999999999E-2</v>
      </c>
      <c r="IY16" s="296">
        <v>1.6441854896639796E-2</v>
      </c>
      <c r="IZ16" s="296">
        <v>1.3411204845338524E-2</v>
      </c>
      <c r="JA16" s="296">
        <v>1.294168969027192E-2</v>
      </c>
      <c r="JB16" s="296">
        <v>1.0919088766692852E-2</v>
      </c>
      <c r="JC16" s="295">
        <v>9.1888466413181241E-3</v>
      </c>
    </row>
    <row r="17" spans="1:263" ht="18.75" x14ac:dyDescent="0.25">
      <c r="A17" s="729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12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5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7">
        <v>4520</v>
      </c>
      <c r="IM17" s="156">
        <v>4623</v>
      </c>
      <c r="IN17" s="156">
        <v>4587</v>
      </c>
      <c r="IO17" s="303">
        <v>4610.652173913043</v>
      </c>
      <c r="IP17" s="303">
        <v>4508</v>
      </c>
      <c r="IQ17" s="318">
        <v>4471.9327731092435</v>
      </c>
      <c r="IR17" s="307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7">
        <v>0.01</v>
      </c>
      <c r="IY17" s="296">
        <v>1.010696538364356E-2</v>
      </c>
      <c r="IZ17" s="296">
        <v>1.3318284424379233E-2</v>
      </c>
      <c r="JA17" s="296">
        <v>8.9999999999999993E-3</v>
      </c>
      <c r="JB17" s="296">
        <v>7.2267389340560069E-3</v>
      </c>
      <c r="JC17" s="295">
        <v>6.0000000000000001E-3</v>
      </c>
    </row>
    <row r="18" spans="1:263" ht="18.75" x14ac:dyDescent="0.25">
      <c r="A18" s="729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12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5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7">
        <v>4570</v>
      </c>
      <c r="IM18" s="156">
        <v>4634</v>
      </c>
      <c r="IN18" s="156">
        <v>4604</v>
      </c>
      <c r="IO18" s="303">
        <v>4596.21</v>
      </c>
      <c r="IP18" s="303">
        <v>4570</v>
      </c>
      <c r="IQ18" s="85">
        <v>4545</v>
      </c>
      <c r="IR18" s="307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7">
        <v>8.0000000000000002E-3</v>
      </c>
      <c r="IY18" s="296">
        <v>9.7917037564536225E-3</v>
      </c>
      <c r="IZ18" s="296">
        <v>9.488994322159135E-3</v>
      </c>
      <c r="JA18" s="296">
        <v>7.0000000000000001E-3</v>
      </c>
      <c r="JB18" s="296">
        <v>7.528957528957529E-3</v>
      </c>
      <c r="JC18" s="295">
        <v>5.0000000000000001E-3</v>
      </c>
    </row>
    <row r="19" spans="1:263" ht="18.75" x14ac:dyDescent="0.25">
      <c r="A19" s="729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12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5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7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7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7">
        <v>6.0000000000000001E-3</v>
      </c>
      <c r="IY19" s="296">
        <v>5.3951982735365523E-3</v>
      </c>
      <c r="IZ19" s="296">
        <v>7.879029048945484E-3</v>
      </c>
      <c r="JA19" s="296">
        <v>5.0622740056247492E-3</v>
      </c>
      <c r="JB19" s="296">
        <v>4.769337495664239E-3</v>
      </c>
      <c r="JC19" s="295">
        <v>4.0000000000000001E-3</v>
      </c>
    </row>
    <row r="20" spans="1:263" ht="18.75" x14ac:dyDescent="0.25">
      <c r="A20" s="729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12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5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7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7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7">
        <v>6.2384247977385707E-3</v>
      </c>
      <c r="IY20" s="296">
        <v>5.6262682161962738E-3</v>
      </c>
      <c r="IZ20" s="296">
        <v>5.9508842511105525E-3</v>
      </c>
      <c r="JA20" s="296">
        <v>3.0000000000000001E-3</v>
      </c>
      <c r="JB20" s="296">
        <v>4.0000000000000001E-3</v>
      </c>
      <c r="JC20" s="295">
        <v>4.0000000000000001E-3</v>
      </c>
    </row>
    <row r="21" spans="1:263" ht="19.5" thickBot="1" x14ac:dyDescent="0.3">
      <c r="A21" s="729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9">
        <f t="shared" si="101"/>
        <v>17</v>
      </c>
      <c r="HM21" s="388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5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7">
        <v>4838</v>
      </c>
      <c r="IM21" s="156">
        <v>4689</v>
      </c>
      <c r="IN21" s="156">
        <v>4659</v>
      </c>
      <c r="IO21" s="84">
        <v>4615</v>
      </c>
      <c r="IP21" s="303">
        <v>4600.6629834254145</v>
      </c>
      <c r="IQ21" s="85">
        <v>4675</v>
      </c>
      <c r="IR21" s="307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7">
        <v>7.3425585992657446E-3</v>
      </c>
      <c r="IY21" s="296">
        <v>4.4300059066745426E-3</v>
      </c>
      <c r="IZ21" s="296">
        <v>4.7536732929991353E-3</v>
      </c>
      <c r="JA21" s="296">
        <v>3.0000000000000001E-3</v>
      </c>
      <c r="JB21" s="296">
        <v>3.7499999999999999E-3</v>
      </c>
      <c r="JC21" s="295">
        <v>2.7782601146032295E-3</v>
      </c>
    </row>
    <row r="22" spans="1:263" ht="19.5" thickBot="1" x14ac:dyDescent="0.3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13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5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7">
        <v>4838</v>
      </c>
      <c r="IM22" s="156">
        <v>4689</v>
      </c>
      <c r="IN22" s="156">
        <v>4659</v>
      </c>
      <c r="IO22" s="84">
        <v>4615</v>
      </c>
      <c r="IP22" s="303">
        <v>4600.6629834254145</v>
      </c>
      <c r="IQ22" s="85">
        <v>4675</v>
      </c>
      <c r="IR22" s="307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7">
        <v>6.5270336093521675E-3</v>
      </c>
      <c r="IY22" s="296">
        <v>4.1082903191825559E-3</v>
      </c>
      <c r="IZ22" s="296">
        <v>4.5502275113755691E-3</v>
      </c>
      <c r="JA22" s="296">
        <v>3.0000000000000001E-3</v>
      </c>
      <c r="JB22" s="296">
        <v>2.7068483262654517E-3</v>
      </c>
      <c r="JC22" s="295">
        <v>3.9180765805877111E-3</v>
      </c>
    </row>
    <row r="23" spans="1:263" ht="18.75" x14ac:dyDescent="0.25">
      <c r="A23" s="728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11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5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7">
        <v>4888</v>
      </c>
      <c r="IM23" s="156">
        <v>4818</v>
      </c>
      <c r="IN23" s="156">
        <v>4719</v>
      </c>
      <c r="IO23" s="84">
        <v>4616</v>
      </c>
      <c r="IP23" s="303">
        <v>4716.8900000000003</v>
      </c>
      <c r="IQ23" s="85">
        <v>4751</v>
      </c>
      <c r="IR23" s="307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7">
        <v>5.0000000000000001E-3</v>
      </c>
      <c r="IY23" s="296">
        <v>2.9395753946652148E-3</v>
      </c>
      <c r="IZ23" s="296">
        <v>4.1757443718228029E-3</v>
      </c>
      <c r="JA23" s="296">
        <v>2E-3</v>
      </c>
      <c r="JB23" s="296">
        <v>2.1441223081942761E-3</v>
      </c>
      <c r="JC23" s="295">
        <v>2.081756245268736E-3</v>
      </c>
    </row>
    <row r="24" spans="1:263" ht="18.75" x14ac:dyDescent="0.25">
      <c r="A24" s="729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12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5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7">
        <v>4888</v>
      </c>
      <c r="IM24" s="156">
        <v>4818</v>
      </c>
      <c r="IN24" s="156">
        <v>4719</v>
      </c>
      <c r="IO24" s="84">
        <v>4616</v>
      </c>
      <c r="IP24" s="303">
        <v>4716.8900000000003</v>
      </c>
      <c r="IQ24" s="85">
        <v>4751</v>
      </c>
      <c r="IR24" s="307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7">
        <v>3.8415102623202721E-3</v>
      </c>
      <c r="IY24" s="296">
        <v>2.4717514124293787E-3</v>
      </c>
      <c r="IZ24" s="296">
        <v>3.0885049705626868E-3</v>
      </c>
      <c r="JA24" s="296">
        <v>1E-3</v>
      </c>
      <c r="JB24" s="296">
        <v>2.2351363433169421E-3</v>
      </c>
      <c r="JC24" s="295">
        <v>2.1233471672618474E-3</v>
      </c>
    </row>
    <row r="25" spans="1:263" ht="18.75" x14ac:dyDescent="0.25">
      <c r="A25" s="729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4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12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5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7">
        <v>4787</v>
      </c>
      <c r="IM25" s="156">
        <v>4772</v>
      </c>
      <c r="IN25" s="156">
        <v>4901</v>
      </c>
      <c r="IO25" s="84">
        <v>4653</v>
      </c>
      <c r="IP25" s="303">
        <v>4704.7700000000004</v>
      </c>
      <c r="IQ25" s="85">
        <v>4762</v>
      </c>
      <c r="IR25" s="307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7">
        <v>2.4154589371980675E-3</v>
      </c>
      <c r="IY25" s="296">
        <v>2.6483688455519443E-3</v>
      </c>
      <c r="IZ25" s="296">
        <v>4.015650741350906E-3</v>
      </c>
      <c r="JA25" s="296">
        <v>1.7578326956881399E-3</v>
      </c>
      <c r="JB25" s="296">
        <v>2E-3</v>
      </c>
      <c r="JC25" s="295">
        <v>1.6051364365971107E-3</v>
      </c>
    </row>
    <row r="26" spans="1:263" ht="18.75" x14ac:dyDescent="0.25">
      <c r="A26" s="729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4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4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12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5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7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7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7">
        <v>2.124645892351275E-3</v>
      </c>
      <c r="IY26" s="296">
        <v>1.1329305135951663E-3</v>
      </c>
      <c r="IZ26" s="296">
        <v>3.2174364296834457E-3</v>
      </c>
      <c r="JA26" s="296">
        <v>1.2360939431396785E-3</v>
      </c>
      <c r="JB26" s="296">
        <v>2E-3</v>
      </c>
      <c r="JC26" s="295">
        <v>8.3769633507853401E-4</v>
      </c>
    </row>
    <row r="27" spans="1:263" ht="18.75" x14ac:dyDescent="0.25">
      <c r="A27" s="729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5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4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4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12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5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7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7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7">
        <v>1.6027616816668721E-3</v>
      </c>
      <c r="IY27" s="296">
        <v>1.5745965096444037E-3</v>
      </c>
      <c r="IZ27" s="296">
        <v>3.9288668320926383E-3</v>
      </c>
      <c r="JA27" s="296">
        <v>1.9294860550780565E-3</v>
      </c>
      <c r="JB27" s="296">
        <v>2E-3</v>
      </c>
      <c r="JC27" s="295"/>
    </row>
    <row r="28" spans="1:263" ht="18.75" x14ac:dyDescent="0.25">
      <c r="A28" s="729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5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5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12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5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7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7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7">
        <v>1.0565240359218173E-3</v>
      </c>
      <c r="IY28" s="296">
        <v>1.4117043121149898E-3</v>
      </c>
      <c r="IZ28" s="296">
        <v>4.0025279123657043E-3</v>
      </c>
      <c r="JA28" s="296">
        <v>1E-3</v>
      </c>
      <c r="JB28" s="296">
        <v>2E-3</v>
      </c>
      <c r="JC28" s="295"/>
    </row>
    <row r="29" spans="1:263" ht="18.75" x14ac:dyDescent="0.25">
      <c r="A29" s="729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5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5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4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12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5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7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7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7">
        <v>1.3831258644536654E-3</v>
      </c>
      <c r="IY29" s="296">
        <v>1.6683778234086242E-3</v>
      </c>
      <c r="IZ29" s="296">
        <v>1.6605778811026237E-3</v>
      </c>
      <c r="JA29" s="296">
        <v>1E-3</v>
      </c>
      <c r="JB29" s="296">
        <v>1.4260640631856077E-3</v>
      </c>
      <c r="JC29" s="295"/>
    </row>
    <row r="30" spans="1:263" ht="19.5" thickBot="1" x14ac:dyDescent="0.3">
      <c r="A30" s="729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9">
        <f t="shared" si="162"/>
        <v>6</v>
      </c>
      <c r="HM30" s="388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5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7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7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7">
        <v>2E-3</v>
      </c>
      <c r="IY30" s="296">
        <v>2.2303857255313564E-3</v>
      </c>
      <c r="IZ30" s="296">
        <v>3.5219268348102703E-3</v>
      </c>
      <c r="JA30" s="296">
        <v>4.6141423462913833E-4</v>
      </c>
      <c r="JB30" s="296">
        <v>1.146131805157593E-3</v>
      </c>
      <c r="JC30" s="295"/>
    </row>
    <row r="31" spans="1:263" ht="19.5" thickBot="1" x14ac:dyDescent="0.3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13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5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7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7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7">
        <v>2E-3</v>
      </c>
      <c r="IY31" s="296">
        <v>8.1643761055925977E-4</v>
      </c>
      <c r="IZ31" s="296">
        <v>1.9011406844106464E-3</v>
      </c>
      <c r="JA31" s="296">
        <v>4.6998002584890141E-4</v>
      </c>
      <c r="JB31" s="296">
        <v>1.176470588235294E-3</v>
      </c>
      <c r="JC31" s="295"/>
    </row>
    <row r="32" spans="1:263" ht="18.75" x14ac:dyDescent="0.25">
      <c r="A32" s="728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30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30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11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5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7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7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7">
        <v>1E-3</v>
      </c>
      <c r="IY32" s="296">
        <v>1.1668611435239206E-3</v>
      </c>
      <c r="IZ32" s="296">
        <v>1.4233954451345755E-3</v>
      </c>
      <c r="JA32" s="296">
        <v>8.7807325639739089E-4</v>
      </c>
      <c r="JB32" s="296">
        <v>1.2510947078693856E-3</v>
      </c>
      <c r="JC32" s="295"/>
    </row>
    <row r="33" spans="1:263" ht="18.75" x14ac:dyDescent="0.25">
      <c r="A33" s="729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23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23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5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12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5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7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7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7">
        <v>1E-3</v>
      </c>
      <c r="IY33" s="296">
        <v>3.0539013589861045E-4</v>
      </c>
      <c r="IZ33" s="296">
        <v>9.5693779904306223E-4</v>
      </c>
      <c r="JA33" s="296">
        <v>1.1986814504045551E-3</v>
      </c>
      <c r="JB33" s="296">
        <v>9.0439276485788109E-4</v>
      </c>
      <c r="JC33" s="295"/>
    </row>
    <row r="34" spans="1:263" ht="17.25" customHeight="1" x14ac:dyDescent="0.25">
      <c r="A34" s="729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4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23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4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12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5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7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7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7">
        <v>1E-3</v>
      </c>
      <c r="IY34" s="296">
        <v>1.6425755584756899E-4</v>
      </c>
      <c r="IZ34" s="296">
        <v>8.6206896551724137E-4</v>
      </c>
      <c r="JA34" s="296">
        <v>1E-3</v>
      </c>
      <c r="JB34" s="296">
        <v>8.4281500210703754E-4</v>
      </c>
      <c r="JC34" s="295"/>
    </row>
    <row r="35" spans="1:263" ht="18.75" x14ac:dyDescent="0.25">
      <c r="A35" s="729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6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6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23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12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5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7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7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7">
        <v>0</v>
      </c>
      <c r="IY35" s="296">
        <v>7.2714051990547168E-4</v>
      </c>
      <c r="IZ35" s="296">
        <v>1.514692517418964E-3</v>
      </c>
      <c r="JA35" s="296">
        <v>0</v>
      </c>
      <c r="JB35" s="296"/>
      <c r="JC35" s="295"/>
    </row>
    <row r="36" spans="1:263" ht="18.75" x14ac:dyDescent="0.25">
      <c r="A36" s="729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8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4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8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8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12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5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7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7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7">
        <v>5.8696928194091171E-4</v>
      </c>
      <c r="IY36" s="296">
        <v>1.4314928425357874E-3</v>
      </c>
      <c r="IZ36" s="296">
        <v>3.2948929159802305E-4</v>
      </c>
      <c r="JA36" s="296">
        <v>0</v>
      </c>
      <c r="JB36" s="296"/>
      <c r="JC36" s="295"/>
    </row>
    <row r="37" spans="1:263" ht="18.75" x14ac:dyDescent="0.25">
      <c r="A37" s="729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8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8">
        <f t="shared" si="218"/>
        <v>0.31803797468354428</v>
      </c>
      <c r="BQ37" s="11">
        <v>18</v>
      </c>
      <c r="BR37" s="12">
        <f t="shared" si="219"/>
        <v>8.9552238805970144E-2</v>
      </c>
      <c r="BS37" s="424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12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5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7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7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7">
        <v>0</v>
      </c>
      <c r="IY37" s="296">
        <v>4.7047753469771819E-4</v>
      </c>
      <c r="IZ37" s="296">
        <v>1.3610071452875127E-3</v>
      </c>
      <c r="JA37" s="296">
        <v>0</v>
      </c>
      <c r="JB37" s="296"/>
      <c r="JC37" s="295"/>
    </row>
    <row r="38" spans="1:263" ht="18.75" x14ac:dyDescent="0.25">
      <c r="A38" s="729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33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33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8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33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12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5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7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7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7">
        <v>2.3078698361412417E-4</v>
      </c>
      <c r="IY38" s="296">
        <v>5.1612903225806454E-4</v>
      </c>
      <c r="IZ38" s="296">
        <v>8.9847259658580418E-4</v>
      </c>
      <c r="JA38" s="296">
        <v>6.3421595053115589E-4</v>
      </c>
      <c r="JB38" s="296"/>
      <c r="JC38" s="295"/>
    </row>
    <row r="39" spans="1:263" ht="19.5" thickBot="1" x14ac:dyDescent="0.3">
      <c r="A39" s="729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9">
        <f t="shared" si="244"/>
        <v>5</v>
      </c>
      <c r="HM39" s="388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5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7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7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7">
        <v>0</v>
      </c>
      <c r="IY39" s="296">
        <v>3.1172069825436408E-4</v>
      </c>
      <c r="IZ39" s="296">
        <v>1.8542555164101615E-4</v>
      </c>
      <c r="JA39" s="296">
        <v>3.1816735602927139E-4</v>
      </c>
      <c r="JB39" s="296"/>
      <c r="JC39" s="295"/>
    </row>
    <row r="40" spans="1:263" ht="19.5" thickBot="1" x14ac:dyDescent="0.3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13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5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7"/>
      <c r="IM40" s="156"/>
      <c r="IN40" s="156"/>
      <c r="IO40" s="84">
        <v>5038</v>
      </c>
      <c r="IP40" s="84"/>
      <c r="IQ40" s="85"/>
      <c r="IR40" s="307"/>
      <c r="IS40" s="157"/>
      <c r="IT40" s="157"/>
      <c r="IU40" s="157">
        <v>25.66</v>
      </c>
      <c r="IV40" s="157"/>
      <c r="IW40" s="161"/>
      <c r="IX40" s="327"/>
      <c r="IY40" s="296"/>
      <c r="IZ40" s="296"/>
      <c r="JA40" s="296">
        <v>5.1194539249146758E-4</v>
      </c>
      <c r="JB40" s="296"/>
      <c r="JC40" s="295"/>
    </row>
    <row r="41" spans="1:263" ht="18.75" x14ac:dyDescent="0.25">
      <c r="A41" s="728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51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51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11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5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7"/>
      <c r="IM41" s="156"/>
      <c r="IN41" s="156"/>
      <c r="IO41" s="84">
        <v>5182</v>
      </c>
      <c r="IP41" s="84"/>
      <c r="IQ41" s="85"/>
      <c r="IR41" s="307"/>
      <c r="IS41" s="157"/>
      <c r="IT41" s="157"/>
      <c r="IU41" s="157">
        <v>24.12</v>
      </c>
      <c r="IV41" s="157"/>
      <c r="IW41" s="161"/>
      <c r="IX41" s="327"/>
      <c r="IY41" s="296"/>
      <c r="IZ41" s="296"/>
      <c r="JA41" s="296">
        <v>0</v>
      </c>
      <c r="JB41" s="296"/>
      <c r="JC41" s="295"/>
    </row>
    <row r="42" spans="1:263" ht="18.75" x14ac:dyDescent="0.25">
      <c r="A42" s="729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90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33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90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90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12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5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7"/>
      <c r="IM42" s="156"/>
      <c r="IN42" s="156"/>
      <c r="IO42" s="84">
        <v>5182</v>
      </c>
      <c r="IP42" s="84"/>
      <c r="IQ42" s="85"/>
      <c r="IR42" s="307"/>
      <c r="IS42" s="157"/>
      <c r="IT42" s="157"/>
      <c r="IU42" s="157">
        <v>23.23</v>
      </c>
      <c r="IV42" s="157"/>
      <c r="IW42" s="161"/>
      <c r="IX42" s="327"/>
      <c r="IY42" s="296"/>
      <c r="IZ42" s="296"/>
      <c r="JA42" s="296">
        <v>9.5183704549781079E-4</v>
      </c>
      <c r="JB42" s="296"/>
      <c r="JC42" s="295"/>
    </row>
    <row r="43" spans="1:263" ht="19.5" thickBot="1" x14ac:dyDescent="0.3">
      <c r="A43" s="729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90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6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90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90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12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6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4"/>
      <c r="IL43" s="319"/>
      <c r="IM43" s="160"/>
      <c r="IN43" s="160"/>
      <c r="IO43" s="159">
        <v>5191</v>
      </c>
      <c r="IP43" s="159"/>
      <c r="IQ43" s="78"/>
      <c r="IR43" s="309"/>
      <c r="IS43" s="162"/>
      <c r="IT43" s="162"/>
      <c r="IU43" s="162">
        <v>22.35</v>
      </c>
      <c r="IV43" s="162"/>
      <c r="IW43" s="163"/>
      <c r="IX43" s="328"/>
      <c r="IY43" s="297"/>
      <c r="IZ43" s="297"/>
      <c r="JA43" s="297">
        <v>7.9491255961844202E-4</v>
      </c>
      <c r="JB43" s="297"/>
      <c r="JC43" s="299"/>
    </row>
    <row r="44" spans="1:263" ht="18.75" x14ac:dyDescent="0.25">
      <c r="A44" s="729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5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43">
        <f t="shared" si="276"/>
        <v>0.402555910543131</v>
      </c>
      <c r="BE44" s="11">
        <v>19</v>
      </c>
      <c r="BF44" s="12">
        <f t="shared" si="277"/>
        <v>7.5396825396825393E-2</v>
      </c>
      <c r="BG44" s="505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5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12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 x14ac:dyDescent="0.25">
      <c r="A45" s="729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5">
        <f t="shared" si="270"/>
        <v>0.50653594771241828</v>
      </c>
      <c r="I45" s="11">
        <v>14</v>
      </c>
      <c r="J45" s="12">
        <f t="shared" si="311"/>
        <v>4.5161290322580643E-2</v>
      </c>
      <c r="K45" s="503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43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503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43">
        <f t="shared" si="274"/>
        <v>0.48475120385232745</v>
      </c>
      <c r="AS45" s="11">
        <v>12</v>
      </c>
      <c r="AT45" s="12">
        <f t="shared" si="275"/>
        <v>3.9735099337748346E-2</v>
      </c>
      <c r="AU45" s="503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43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12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 x14ac:dyDescent="0.25">
      <c r="A46" s="729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43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43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4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12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 x14ac:dyDescent="0.25">
      <c r="A47" s="729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6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4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9">
        <f t="shared" si="274"/>
        <v>0.47665056360708535</v>
      </c>
      <c r="AS47" s="11">
        <v>13</v>
      </c>
      <c r="AT47" s="12">
        <f t="shared" si="275"/>
        <v>4.3918918918918921E-2</v>
      </c>
      <c r="AU47" s="444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9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4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12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 x14ac:dyDescent="0.3">
      <c r="A48" s="729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9">
        <f t="shared" si="304"/>
        <v>6</v>
      </c>
      <c r="HM48" s="388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 x14ac:dyDescent="0.3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13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 x14ac:dyDescent="0.25">
      <c r="A50" s="728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5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6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5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6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5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23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11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 x14ac:dyDescent="0.25">
      <c r="A51" s="729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9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11">
        <f t="shared" si="336"/>
        <v>0.50645161290322582</v>
      </c>
      <c r="AS51" s="11">
        <v>14</v>
      </c>
      <c r="AT51" s="12">
        <f t="shared" si="337"/>
        <v>4.4585987261146494E-2</v>
      </c>
      <c r="AU51" s="453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11">
        <f t="shared" si="338"/>
        <v>0.4911147011308562</v>
      </c>
      <c r="BE51" s="11">
        <v>19</v>
      </c>
      <c r="BF51" s="12">
        <f t="shared" si="339"/>
        <v>6.25E-2</v>
      </c>
      <c r="BG51" s="453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12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 x14ac:dyDescent="0.25">
      <c r="A52" s="729"/>
      <c r="B52" s="522">
        <f t="shared" si="371"/>
        <v>45583</v>
      </c>
      <c r="C52" s="10">
        <v>3</v>
      </c>
      <c r="D52" s="11"/>
      <c r="E52" s="68">
        <f t="shared" si="372"/>
        <v>604</v>
      </c>
      <c r="F52" s="521">
        <v>48</v>
      </c>
      <c r="G52" s="11">
        <v>282</v>
      </c>
      <c r="H52" s="511">
        <f t="shared" si="331"/>
        <v>0.48344370860927155</v>
      </c>
      <c r="I52" s="11">
        <v>10</v>
      </c>
      <c r="J52" s="12">
        <f t="shared" si="373"/>
        <v>3.4246575342465752E-2</v>
      </c>
      <c r="K52" s="453">
        <v>151.56</v>
      </c>
      <c r="L52" s="11"/>
      <c r="M52" s="11"/>
      <c r="N52" s="14"/>
      <c r="O52" s="10"/>
      <c r="P52" s="11"/>
      <c r="Q52" s="68">
        <f t="shared" si="374"/>
        <v>614</v>
      </c>
      <c r="R52" s="521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21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53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21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21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21">
        <v>49</v>
      </c>
      <c r="BO52" s="11">
        <v>292</v>
      </c>
      <c r="BP52" s="511">
        <f t="shared" si="340"/>
        <v>0.49120000000000003</v>
      </c>
      <c r="BQ52" s="11">
        <v>15</v>
      </c>
      <c r="BR52" s="12">
        <f t="shared" si="341"/>
        <v>4.8859934853420196E-2</v>
      </c>
      <c r="BS52" s="453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4">
        <v>8</v>
      </c>
      <c r="HM52" s="412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 x14ac:dyDescent="0.25">
      <c r="A53" s="729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4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11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9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9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12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 x14ac:dyDescent="0.25">
      <c r="A54" s="729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12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50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50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12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12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 x14ac:dyDescent="0.25">
      <c r="A55" s="729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50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11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12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50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12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 x14ac:dyDescent="0.25">
      <c r="A56" s="729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50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51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51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12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 x14ac:dyDescent="0.3">
      <c r="A57" s="729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9">
        <f>+D57+P57+AB57+AN57+AZ57+BL57+BX57+CJ57+CV57+DH57+DT57+EF57+ER57+FD57+FP57+GB57+GN57+GZ57</f>
        <v>9</v>
      </c>
      <c r="HM57" s="388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 x14ac:dyDescent="0.3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13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 x14ac:dyDescent="0.25">
      <c r="A59" s="728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6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7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6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11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 x14ac:dyDescent="0.25">
      <c r="A60" s="729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50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51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12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 x14ac:dyDescent="0.25">
      <c r="A61" s="729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12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 x14ac:dyDescent="0.25">
      <c r="A62" s="729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9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12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 x14ac:dyDescent="0.25">
      <c r="A63" s="729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12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 x14ac:dyDescent="0.25">
      <c r="A64" s="729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12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 x14ac:dyDescent="0.25">
      <c r="A65" s="729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12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 x14ac:dyDescent="0.3">
      <c r="A66" s="729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9">
        <f t="shared" si="429"/>
        <v>3</v>
      </c>
      <c r="HM66" s="388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 x14ac:dyDescent="0.3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13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 x14ac:dyDescent="0.25">
      <c r="A68" s="728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11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 x14ac:dyDescent="0.25">
      <c r="A69" s="729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12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 x14ac:dyDescent="0.25">
      <c r="A70" s="729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12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 x14ac:dyDescent="0.25">
      <c r="A71" s="729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12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 x14ac:dyDescent="0.25">
      <c r="A72" s="729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12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 x14ac:dyDescent="0.25">
      <c r="A73" s="729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12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 x14ac:dyDescent="0.25">
      <c r="A74" s="729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12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 x14ac:dyDescent="0.3">
      <c r="A75" s="729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9">
        <f t="shared" si="490"/>
        <v>0</v>
      </c>
      <c r="HM75" s="388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 x14ac:dyDescent="0.3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13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 x14ac:dyDescent="0.25">
      <c r="A77" s="728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11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 x14ac:dyDescent="0.25">
      <c r="A78" s="729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12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 x14ac:dyDescent="0.25">
      <c r="A79" s="729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12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 x14ac:dyDescent="0.25">
      <c r="A80" s="729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12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 x14ac:dyDescent="0.25">
      <c r="A81" s="729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12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 x14ac:dyDescent="0.25">
      <c r="A82" s="729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12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 x14ac:dyDescent="0.25">
      <c r="A83" s="729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12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 x14ac:dyDescent="0.3">
      <c r="A84" s="729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9">
        <f t="shared" si="550"/>
        <v>1</v>
      </c>
      <c r="HM84" s="388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 x14ac:dyDescent="0.3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13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 x14ac:dyDescent="0.25">
      <c r="A86" s="728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11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 x14ac:dyDescent="0.25">
      <c r="A87" s="729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12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 x14ac:dyDescent="0.25">
      <c r="A88" s="729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12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 x14ac:dyDescent="0.25">
      <c r="A89" s="729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12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 x14ac:dyDescent="0.25">
      <c r="A90" s="729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12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 x14ac:dyDescent="0.25">
      <c r="A91" s="729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12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 x14ac:dyDescent="0.25">
      <c r="A92" s="729"/>
      <c r="B92" s="522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12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 x14ac:dyDescent="0.3">
      <c r="A93" s="729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9">
        <f t="shared" si="611"/>
        <v>3</v>
      </c>
      <c r="HM93" s="388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 x14ac:dyDescent="0.3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13">
        <f>HL93/HN83</f>
        <v>1.2244897959183673E-2</v>
      </c>
      <c r="HM94" s="408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 x14ac:dyDescent="0.25">
      <c r="A95" s="728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300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11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 x14ac:dyDescent="0.25">
      <c r="A96" s="729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301"/>
      <c r="HK96" s="10">
        <f t="shared" si="647"/>
        <v>11</v>
      </c>
      <c r="HL96" s="14">
        <f t="shared" si="647"/>
        <v>1</v>
      </c>
      <c r="HM96" s="412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 x14ac:dyDescent="0.25">
      <c r="A97" s="729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301"/>
      <c r="HK97" s="10">
        <f t="shared" si="647"/>
        <v>9</v>
      </c>
      <c r="HL97" s="14">
        <f t="shared" si="647"/>
        <v>0</v>
      </c>
      <c r="HM97" s="412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 x14ac:dyDescent="0.25">
      <c r="A98" s="729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12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 x14ac:dyDescent="0.25">
      <c r="A99" s="729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5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5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12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 x14ac:dyDescent="0.25">
      <c r="A100" s="729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12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 x14ac:dyDescent="0.25">
      <c r="A101" s="729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302"/>
      <c r="HK101" s="10">
        <f t="shared" si="647"/>
        <v>4</v>
      </c>
      <c r="HL101" s="14">
        <f t="shared" si="647"/>
        <v>0</v>
      </c>
      <c r="HM101" s="412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 x14ac:dyDescent="0.3">
      <c r="A102" s="729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9"/>
      <c r="N102" s="330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9"/>
      <c r="Z102" s="330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9"/>
      <c r="AL102" s="330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9"/>
      <c r="AX102" s="330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9"/>
      <c r="BJ102" s="330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9"/>
      <c r="BV102" s="330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9"/>
      <c r="CH102" s="330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9"/>
      <c r="CT102" s="330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9"/>
      <c r="DF102" s="330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9"/>
      <c r="DR102" s="330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9"/>
      <c r="ED102" s="330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9"/>
      <c r="EP102" s="330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9"/>
      <c r="FB102" s="330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9"/>
      <c r="FN102" s="330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9"/>
      <c r="FZ102" s="330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9"/>
      <c r="GL102" s="330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9"/>
      <c r="GX102" s="330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9"/>
      <c r="HJ102" s="331"/>
      <c r="HK102" s="26">
        <f t="shared" si="647"/>
        <v>44</v>
      </c>
      <c r="HL102" s="389">
        <f t="shared" si="647"/>
        <v>2</v>
      </c>
      <c r="HM102" s="388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 x14ac:dyDescent="0.3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13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 x14ac:dyDescent="0.25">
      <c r="A104" s="728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11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 x14ac:dyDescent="0.25">
      <c r="A105" s="729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12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 x14ac:dyDescent="0.25">
      <c r="A106" s="729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12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 x14ac:dyDescent="0.25">
      <c r="A107" s="729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12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 x14ac:dyDescent="0.25">
      <c r="A108" s="729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12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 x14ac:dyDescent="0.25">
      <c r="A109" s="729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12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 x14ac:dyDescent="0.25">
      <c r="A110" s="729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12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 x14ac:dyDescent="0.3">
      <c r="A111" s="729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9">
        <f t="shared" si="696"/>
        <v>1</v>
      </c>
      <c r="HM111" s="388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 x14ac:dyDescent="0.3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13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 x14ac:dyDescent="0.25">
      <c r="A113" s="728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11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 x14ac:dyDescent="0.25">
      <c r="A114" s="729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12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 x14ac:dyDescent="0.25">
      <c r="A115" s="729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12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 x14ac:dyDescent="0.25">
      <c r="A116" s="729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12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 x14ac:dyDescent="0.25">
      <c r="A117" s="729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12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 x14ac:dyDescent="0.25">
      <c r="A118" s="729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12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 x14ac:dyDescent="0.25">
      <c r="A119" s="729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12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 x14ac:dyDescent="0.3">
      <c r="A120" s="729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9">
        <f t="shared" si="756"/>
        <v>2</v>
      </c>
      <c r="HM120" s="388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 x14ac:dyDescent="0.3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13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 x14ac:dyDescent="0.25">
      <c r="A122" s="728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11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 x14ac:dyDescent="0.25">
      <c r="A123" s="729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12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 x14ac:dyDescent="0.25">
      <c r="A124" s="729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12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 x14ac:dyDescent="0.25">
      <c r="A125" s="729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12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 x14ac:dyDescent="0.25">
      <c r="A126" s="729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12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 x14ac:dyDescent="0.25">
      <c r="A127" s="729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12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 x14ac:dyDescent="0.25">
      <c r="A128" s="729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12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 x14ac:dyDescent="0.3">
      <c r="A129" s="729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9">
        <f t="shared" si="891"/>
        <v>2</v>
      </c>
      <c r="HM129" s="388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 x14ac:dyDescent="0.3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13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 x14ac:dyDescent="0.25">
      <c r="A131" s="728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11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 x14ac:dyDescent="0.25">
      <c r="A132" s="729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12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 x14ac:dyDescent="0.25">
      <c r="A133" s="729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12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 x14ac:dyDescent="0.25">
      <c r="A134" s="729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12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 x14ac:dyDescent="0.25">
      <c r="A135" s="729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12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 x14ac:dyDescent="0.25">
      <c r="A136" s="729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12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 x14ac:dyDescent="0.25">
      <c r="A137" s="729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12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 x14ac:dyDescent="0.3">
      <c r="A138" s="729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9">
        <f t="shared" si="952"/>
        <v>0</v>
      </c>
      <c r="HM138" s="388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 x14ac:dyDescent="0.3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13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 x14ac:dyDescent="0.25">
      <c r="A140" s="728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11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 x14ac:dyDescent="0.25">
      <c r="A141" s="729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12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 x14ac:dyDescent="0.25">
      <c r="A142" s="729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12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 x14ac:dyDescent="0.25">
      <c r="A143" s="729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12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 x14ac:dyDescent="0.25">
      <c r="A144" s="729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12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 x14ac:dyDescent="0.25">
      <c r="A145" s="729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12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 x14ac:dyDescent="0.25">
      <c r="A146" s="729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12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 x14ac:dyDescent="0.3">
      <c r="A147" s="729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9">
        <f>+D147+P147+AB147+AN147+AZ147+BL147+BX147+CJ147+CV147+DH147+DT147+EF147+ER147+FD147+FP147+GB147+GN147+GZ147</f>
        <v>1</v>
      </c>
      <c r="HM147" s="388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 x14ac:dyDescent="0.3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13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 x14ac:dyDescent="0.25">
      <c r="A149" s="728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11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 x14ac:dyDescent="0.25">
      <c r="A150" s="729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12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 x14ac:dyDescent="0.25">
      <c r="A151" s="729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12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 x14ac:dyDescent="0.25">
      <c r="A152" s="729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12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 x14ac:dyDescent="0.25">
      <c r="A153" s="729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12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 x14ac:dyDescent="0.25">
      <c r="A154" s="729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12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 x14ac:dyDescent="0.25">
      <c r="A155" s="729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12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 x14ac:dyDescent="0.3">
      <c r="A156" s="729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9">
        <f t="shared" si="1072"/>
        <v>0</v>
      </c>
      <c r="HM156" s="388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 x14ac:dyDescent="0.3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13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 x14ac:dyDescent="0.25">
      <c r="A158" s="728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11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 x14ac:dyDescent="0.25">
      <c r="A159" s="729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12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 x14ac:dyDescent="0.25">
      <c r="A160" s="729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12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 x14ac:dyDescent="0.25">
      <c r="A161" s="729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12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 x14ac:dyDescent="0.25">
      <c r="A162" s="729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12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 x14ac:dyDescent="0.25">
      <c r="A163" s="729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12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 x14ac:dyDescent="0.25">
      <c r="A164" s="729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12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 x14ac:dyDescent="0.3">
      <c r="A165" s="729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9">
        <f t="shared" si="1132"/>
        <v>0</v>
      </c>
      <c r="HM165" s="388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 x14ac:dyDescent="0.3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13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 x14ac:dyDescent="0.25">
      <c r="A167" s="728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11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 x14ac:dyDescent="0.25">
      <c r="A168" s="729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12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 x14ac:dyDescent="0.25">
      <c r="A169" s="729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12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 x14ac:dyDescent="0.25">
      <c r="A170" s="729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12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 x14ac:dyDescent="0.25">
      <c r="A171" s="729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12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 x14ac:dyDescent="0.25">
      <c r="A172" s="729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12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 x14ac:dyDescent="0.25">
      <c r="A173" s="729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12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 x14ac:dyDescent="0.3">
      <c r="A174" s="729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9">
        <f t="shared" si="1192"/>
        <v>0</v>
      </c>
      <c r="HM174" s="388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 x14ac:dyDescent="0.3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13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 x14ac:dyDescent="0.25">
      <c r="A176" s="728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11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 x14ac:dyDescent="0.25">
      <c r="A177" s="729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12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 x14ac:dyDescent="0.25">
      <c r="A178" s="729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12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 x14ac:dyDescent="0.25">
      <c r="A179" s="729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12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 x14ac:dyDescent="0.25">
      <c r="A180" s="729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12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 x14ac:dyDescent="0.25">
      <c r="A181" s="729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12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 x14ac:dyDescent="0.25">
      <c r="A182" s="729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12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 x14ac:dyDescent="0.3">
      <c r="A183" s="729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9">
        <f t="shared" si="1252"/>
        <v>3</v>
      </c>
      <c r="HM183" s="388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 x14ac:dyDescent="0.3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13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 x14ac:dyDescent="0.25">
      <c r="A185" s="728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11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 x14ac:dyDescent="0.25">
      <c r="A186" s="729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12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 x14ac:dyDescent="0.25">
      <c r="A187" s="729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12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 x14ac:dyDescent="0.25">
      <c r="A188" s="729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12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 x14ac:dyDescent="0.25">
      <c r="A189" s="729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12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 x14ac:dyDescent="0.25">
      <c r="A190" s="729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12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 x14ac:dyDescent="0.25">
      <c r="A191" s="729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12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 x14ac:dyDescent="0.3">
      <c r="A192" s="729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9">
        <f t="shared" si="1312"/>
        <v>2</v>
      </c>
      <c r="HM192" s="388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 x14ac:dyDescent="0.3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13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 x14ac:dyDescent="0.25">
      <c r="A194" s="728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11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 x14ac:dyDescent="0.25">
      <c r="A195" s="729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12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 x14ac:dyDescent="0.25">
      <c r="A196" s="729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12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 x14ac:dyDescent="0.25">
      <c r="A197" s="729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12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 x14ac:dyDescent="0.25">
      <c r="A198" s="729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12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 x14ac:dyDescent="0.25">
      <c r="A199" s="729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12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 x14ac:dyDescent="0.25">
      <c r="A200" s="729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12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 x14ac:dyDescent="0.3">
      <c r="A201" s="729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9">
        <f>SUM(HL194:HL200)</f>
        <v>0</v>
      </c>
      <c r="HM201" s="388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 x14ac:dyDescent="0.3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13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 x14ac:dyDescent="0.25">
      <c r="A203" s="728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11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 x14ac:dyDescent="0.25">
      <c r="A204" s="729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12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 x14ac:dyDescent="0.25">
      <c r="A205" s="729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12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 x14ac:dyDescent="0.25">
      <c r="A206" s="729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12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 x14ac:dyDescent="0.25">
      <c r="A207" s="729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12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 x14ac:dyDescent="0.25">
      <c r="A208" s="729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12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 x14ac:dyDescent="0.25">
      <c r="A209" s="729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12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 x14ac:dyDescent="0.3">
      <c r="A210" s="729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9">
        <f t="shared" si="1508"/>
        <v>1</v>
      </c>
      <c r="HM210" s="388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 x14ac:dyDescent="0.3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13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 x14ac:dyDescent="0.25">
      <c r="A212" s="728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11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 x14ac:dyDescent="0.25">
      <c r="A213" s="729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12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 x14ac:dyDescent="0.25">
      <c r="A214" s="729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12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 x14ac:dyDescent="0.25">
      <c r="A215" s="729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12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 x14ac:dyDescent="0.25">
      <c r="A216" s="729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12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 x14ac:dyDescent="0.25">
      <c r="A217" s="729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12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 x14ac:dyDescent="0.25">
      <c r="A218" s="729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12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 x14ac:dyDescent="0.3">
      <c r="A219" s="729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9">
        <f t="shared" si="1568"/>
        <v>0</v>
      </c>
      <c r="HM219" s="388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 x14ac:dyDescent="0.3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13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 x14ac:dyDescent="0.25">
      <c r="A221" s="728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11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 x14ac:dyDescent="0.25">
      <c r="A222" s="729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12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 x14ac:dyDescent="0.25">
      <c r="A223" s="729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12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 x14ac:dyDescent="0.25">
      <c r="A224" s="729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12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 x14ac:dyDescent="0.25">
      <c r="A225" s="729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12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 x14ac:dyDescent="0.25">
      <c r="A226" s="729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12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 x14ac:dyDescent="0.25">
      <c r="A227" s="729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12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 x14ac:dyDescent="0.3">
      <c r="A228" s="729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9">
        <f t="shared" si="1628"/>
        <v>1</v>
      </c>
      <c r="HM228" s="388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 x14ac:dyDescent="0.3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13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 x14ac:dyDescent="0.25">
      <c r="A230" s="728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11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 x14ac:dyDescent="0.25">
      <c r="A231" s="729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12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 x14ac:dyDescent="0.25">
      <c r="A232" s="729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12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 x14ac:dyDescent="0.25">
      <c r="A233" s="729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12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 x14ac:dyDescent="0.25">
      <c r="A234" s="729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12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 x14ac:dyDescent="0.25">
      <c r="A235" s="729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12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 x14ac:dyDescent="0.25">
      <c r="A236" s="729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12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 x14ac:dyDescent="0.3">
      <c r="A237" s="729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9">
        <f t="shared" si="1688"/>
        <v>0</v>
      </c>
      <c r="HM237" s="388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 x14ac:dyDescent="0.3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13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 x14ac:dyDescent="0.25">
      <c r="A239" s="728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11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 x14ac:dyDescent="0.25">
      <c r="A240" s="729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12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 x14ac:dyDescent="0.25">
      <c r="A241" s="729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12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 x14ac:dyDescent="0.25">
      <c r="A242" s="729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12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 x14ac:dyDescent="0.25">
      <c r="A243" s="729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12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 x14ac:dyDescent="0.25">
      <c r="A244" s="729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12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 x14ac:dyDescent="0.25">
      <c r="A245" s="729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12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 x14ac:dyDescent="0.3">
      <c r="A246" s="729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9">
        <f t="shared" si="1748"/>
        <v>2</v>
      </c>
      <c r="HM246" s="388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 x14ac:dyDescent="0.3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13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 x14ac:dyDescent="0.25">
      <c r="A248" s="728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11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 x14ac:dyDescent="0.25">
      <c r="A249" s="729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12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 x14ac:dyDescent="0.25">
      <c r="A250" s="729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12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 x14ac:dyDescent="0.25">
      <c r="A251" s="729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12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 x14ac:dyDescent="0.25">
      <c r="A252" s="729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12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 x14ac:dyDescent="0.25">
      <c r="A253" s="729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12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 x14ac:dyDescent="0.25">
      <c r="A254" s="729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12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 x14ac:dyDescent="0.3">
      <c r="A255" s="729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9">
        <f t="shared" si="1808"/>
        <v>2</v>
      </c>
      <c r="HM255" s="388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 x14ac:dyDescent="0.3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13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 x14ac:dyDescent="0.3">
      <c r="A257" s="728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11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 x14ac:dyDescent="0.25">
      <c r="A258" s="729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12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 x14ac:dyDescent="0.25">
      <c r="A259" s="729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12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 x14ac:dyDescent="0.25">
      <c r="A260" s="729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12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 x14ac:dyDescent="0.25">
      <c r="A261" s="729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12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 x14ac:dyDescent="0.25">
      <c r="A262" s="729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12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 x14ac:dyDescent="0.25">
      <c r="A263" s="729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12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 x14ac:dyDescent="0.3">
      <c r="A264" s="729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9">
        <f t="shared" si="1869"/>
        <v>2</v>
      </c>
      <c r="HM264" s="388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 x14ac:dyDescent="0.3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13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 x14ac:dyDescent="0.25">
      <c r="A266" s="728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11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 x14ac:dyDescent="0.25">
      <c r="A267" s="729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12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 x14ac:dyDescent="0.25">
      <c r="A268" s="729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601">
        <f t="shared" si="1929"/>
        <v>10</v>
      </c>
      <c r="HL268" s="14">
        <f t="shared" si="1929"/>
        <v>14</v>
      </c>
      <c r="HM268" s="412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 x14ac:dyDescent="0.25">
      <c r="A269" s="729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12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 x14ac:dyDescent="0.25">
      <c r="A270" s="729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12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 x14ac:dyDescent="0.25">
      <c r="A271" s="729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12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 x14ac:dyDescent="0.25">
      <c r="A272" s="729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12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 x14ac:dyDescent="0.3">
      <c r="A273" s="729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9">
        <f t="shared" si="1929"/>
        <v>14</v>
      </c>
      <c r="HM273" s="388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 x14ac:dyDescent="0.3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13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 x14ac:dyDescent="0.25">
      <c r="A275" s="728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11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 x14ac:dyDescent="0.25">
      <c r="A276" s="729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12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 x14ac:dyDescent="0.25">
      <c r="A277" s="729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12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 x14ac:dyDescent="0.25">
      <c r="A278" s="729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12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 x14ac:dyDescent="0.25">
      <c r="A279" s="729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12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 x14ac:dyDescent="0.25">
      <c r="A280" s="729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12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 x14ac:dyDescent="0.25">
      <c r="A281" s="729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12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 x14ac:dyDescent="0.3">
      <c r="A282" s="729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9">
        <f t="shared" si="1989"/>
        <v>1</v>
      </c>
      <c r="HM282" s="388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 x14ac:dyDescent="0.3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13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 x14ac:dyDescent="0.25">
      <c r="A284" s="728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11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 x14ac:dyDescent="0.25">
      <c r="A285" s="729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12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 x14ac:dyDescent="0.25">
      <c r="A286" s="729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12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 x14ac:dyDescent="0.25">
      <c r="A287" s="729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12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 x14ac:dyDescent="0.25">
      <c r="A288" s="729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12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 x14ac:dyDescent="0.25">
      <c r="A289" s="729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12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 x14ac:dyDescent="0.25">
      <c r="A290" s="729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12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 x14ac:dyDescent="0.3">
      <c r="A291" s="729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9">
        <f t="shared" si="2124"/>
        <v>0</v>
      </c>
      <c r="HM291" s="388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 x14ac:dyDescent="0.3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13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 x14ac:dyDescent="0.25">
      <c r="A293" s="728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11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 x14ac:dyDescent="0.25">
      <c r="A294" s="729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12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 x14ac:dyDescent="0.25">
      <c r="A295" s="729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12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 x14ac:dyDescent="0.25">
      <c r="A296" s="729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12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 x14ac:dyDescent="0.25">
      <c r="A297" s="729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12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 x14ac:dyDescent="0.25">
      <c r="A298" s="729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12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 x14ac:dyDescent="0.25">
      <c r="A299" s="729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12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 x14ac:dyDescent="0.3">
      <c r="A300" s="729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9">
        <f t="shared" si="2184"/>
        <v>0</v>
      </c>
      <c r="HM300" s="388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 x14ac:dyDescent="0.3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13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 x14ac:dyDescent="0.25">
      <c r="A302" s="728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11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 x14ac:dyDescent="0.25">
      <c r="A303" s="729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12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 x14ac:dyDescent="0.25">
      <c r="A304" s="729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12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 x14ac:dyDescent="0.25">
      <c r="A305" s="729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12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 x14ac:dyDescent="0.25">
      <c r="A306" s="729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12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 x14ac:dyDescent="0.25">
      <c r="A307" s="729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12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 x14ac:dyDescent="0.25">
      <c r="A308" s="729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12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 x14ac:dyDescent="0.3">
      <c r="A309" s="729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9">
        <f t="shared" si="2244"/>
        <v>0</v>
      </c>
      <c r="HM309" s="388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 x14ac:dyDescent="0.3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13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 x14ac:dyDescent="0.25">
      <c r="A311" s="728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11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 x14ac:dyDescent="0.25">
      <c r="A312" s="729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12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 x14ac:dyDescent="0.25">
      <c r="A313" s="729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12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 x14ac:dyDescent="0.25">
      <c r="A314" s="729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12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 x14ac:dyDescent="0.25">
      <c r="A315" s="729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12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 x14ac:dyDescent="0.25">
      <c r="A316" s="729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12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 x14ac:dyDescent="0.25">
      <c r="A317" s="729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12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 x14ac:dyDescent="0.3">
      <c r="A318" s="729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9">
        <f t="shared" si="2304"/>
        <v>1</v>
      </c>
      <c r="HM318" s="388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 x14ac:dyDescent="0.3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13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 x14ac:dyDescent="0.25">
      <c r="A320" s="728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11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 x14ac:dyDescent="0.25">
      <c r="A321" s="729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12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 x14ac:dyDescent="0.25">
      <c r="A322" s="729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12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 x14ac:dyDescent="0.25">
      <c r="A323" s="729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12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 x14ac:dyDescent="0.25">
      <c r="A324" s="729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12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 x14ac:dyDescent="0.25">
      <c r="A325" s="729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12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 x14ac:dyDescent="0.25">
      <c r="A326" s="729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12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 x14ac:dyDescent="0.3">
      <c r="A327" s="729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9">
        <f t="shared" si="2365"/>
        <v>1</v>
      </c>
      <c r="HM327" s="388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 x14ac:dyDescent="0.3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13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 x14ac:dyDescent="0.25">
      <c r="A329" s="728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11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 x14ac:dyDescent="0.25">
      <c r="A330" s="729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12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 x14ac:dyDescent="0.25">
      <c r="A331" s="729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12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 x14ac:dyDescent="0.25">
      <c r="A332" s="729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12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 x14ac:dyDescent="0.25">
      <c r="A333" s="729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12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 x14ac:dyDescent="0.25">
      <c r="A334" s="729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12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 x14ac:dyDescent="0.25">
      <c r="A335" s="729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12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 x14ac:dyDescent="0.3">
      <c r="A336" s="729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9">
        <f t="shared" si="2425"/>
        <v>1</v>
      </c>
      <c r="HM336" s="388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 x14ac:dyDescent="0.3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13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 x14ac:dyDescent="0.25">
      <c r="A338" s="728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11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 x14ac:dyDescent="0.25">
      <c r="A339" s="729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12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71.900000000000006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 x14ac:dyDescent="0.25">
      <c r="A340" s="729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12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71.7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 x14ac:dyDescent="0.25">
      <c r="A341" s="729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/>
      <c r="H341" s="12">
        <f t="shared" si="2450"/>
        <v>0</v>
      </c>
      <c r="I341" s="11"/>
      <c r="J341" s="12" t="e">
        <f t="shared" si="2491"/>
        <v>#DIV/0!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/>
      <c r="T341" s="12">
        <f t="shared" si="2451"/>
        <v>0</v>
      </c>
      <c r="U341" s="11"/>
      <c r="V341" s="12" t="e">
        <f t="shared" si="2452"/>
        <v>#DIV/0!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/>
      <c r="AF341" s="12">
        <f t="shared" si="2453"/>
        <v>0</v>
      </c>
      <c r="AG341" s="11"/>
      <c r="AH341" s="12" t="e">
        <f t="shared" si="2454"/>
        <v>#DIV/0!</v>
      </c>
      <c r="AI341" s="11"/>
      <c r="AJ341" s="11"/>
      <c r="AK341" s="18"/>
      <c r="AL341" s="20"/>
      <c r="AM341" s="10"/>
      <c r="AN341" s="11"/>
      <c r="AO341" s="68">
        <f t="shared" si="2494"/>
        <v>530</v>
      </c>
      <c r="AP341" s="68">
        <f t="shared" si="2494"/>
        <v>41</v>
      </c>
      <c r="AQ341" s="11"/>
      <c r="AR341" s="12">
        <f t="shared" si="2455"/>
        <v>0</v>
      </c>
      <c r="AS341" s="11"/>
      <c r="AT341" s="12" t="e">
        <f t="shared" si="2456"/>
        <v>#DIV/0!</v>
      </c>
      <c r="AU341" s="11"/>
      <c r="AV341" s="11"/>
      <c r="AW341" s="18"/>
      <c r="AX341" s="20"/>
      <c r="AY341" s="10"/>
      <c r="AZ341" s="11"/>
      <c r="BA341" s="68">
        <f t="shared" si="2495"/>
        <v>541</v>
      </c>
      <c r="BB341" s="68">
        <f t="shared" si="2495"/>
        <v>40</v>
      </c>
      <c r="BC341" s="11"/>
      <c r="BD341" s="12">
        <f t="shared" si="2457"/>
        <v>0</v>
      </c>
      <c r="BE341" s="11"/>
      <c r="BF341" s="12" t="e">
        <f t="shared" si="2458"/>
        <v>#DIV/0!</v>
      </c>
      <c r="BG341" s="11"/>
      <c r="BH341" s="11"/>
      <c r="BI341" s="18"/>
      <c r="BJ341" s="20"/>
      <c r="BK341" s="10"/>
      <c r="BL341" s="11"/>
      <c r="BM341" s="68">
        <f t="shared" si="2496"/>
        <v>548</v>
      </c>
      <c r="BN341" s="68">
        <f t="shared" si="2496"/>
        <v>39</v>
      </c>
      <c r="BO341" s="11"/>
      <c r="BP341" s="12">
        <f t="shared" si="2459"/>
        <v>0</v>
      </c>
      <c r="BQ341" s="11"/>
      <c r="BR341" s="12" t="e">
        <f t="shared" si="2460"/>
        <v>#DIV/0!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0</v>
      </c>
      <c r="HL341" s="14">
        <f t="shared" si="2485"/>
        <v>0</v>
      </c>
      <c r="HM341" s="412">
        <f t="shared" si="2485"/>
        <v>2629</v>
      </c>
      <c r="HN341" s="11">
        <f t="shared" si="2485"/>
        <v>197</v>
      </c>
      <c r="HO341" s="11">
        <f t="shared" si="2486"/>
        <v>0</v>
      </c>
      <c r="HP341" s="89">
        <f t="shared" si="2487"/>
        <v>0</v>
      </c>
      <c r="HQ341" s="15">
        <f t="shared" si="2488"/>
        <v>0</v>
      </c>
      <c r="HR341" s="12" t="e">
        <f t="shared" si="2509"/>
        <v>#DIV/0!</v>
      </c>
      <c r="HS341" s="16"/>
      <c r="HT341" s="17"/>
      <c r="HU341" s="16" t="e">
        <f t="shared" si="2489"/>
        <v>#DIV/0!</v>
      </c>
      <c r="HV341" s="18"/>
      <c r="HW341" s="20"/>
    </row>
    <row r="342" spans="1:231" ht="18.75" x14ac:dyDescent="0.25">
      <c r="A342" s="729"/>
      <c r="B342" s="41">
        <f t="shared" si="2329"/>
        <v>45809</v>
      </c>
      <c r="C342" s="10"/>
      <c r="D342" s="11"/>
      <c r="E342" s="68">
        <f t="shared" si="2490"/>
        <v>499</v>
      </c>
      <c r="F342" s="68">
        <f t="shared" si="2490"/>
        <v>37</v>
      </c>
      <c r="G342" s="11"/>
      <c r="H342" s="12">
        <f t="shared" si="2450"/>
        <v>0</v>
      </c>
      <c r="I342" s="11"/>
      <c r="J342" s="12" t="e">
        <f t="shared" si="2491"/>
        <v>#DIV/0!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/>
      <c r="T342" s="12">
        <f t="shared" si="2451"/>
        <v>0</v>
      </c>
      <c r="U342" s="11"/>
      <c r="V342" s="12" t="e">
        <f t="shared" si="2452"/>
        <v>#DIV/0!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/>
      <c r="AF342" s="12">
        <f t="shared" si="2453"/>
        <v>0</v>
      </c>
      <c r="AG342" s="11"/>
      <c r="AH342" s="12" t="e">
        <f t="shared" si="2454"/>
        <v>#DIV/0!</v>
      </c>
      <c r="AI342" s="13"/>
      <c r="AJ342" s="13"/>
      <c r="AK342" s="25"/>
      <c r="AL342" s="38"/>
      <c r="AM342" s="10"/>
      <c r="AN342" s="11"/>
      <c r="AO342" s="68">
        <f t="shared" si="2494"/>
        <v>530</v>
      </c>
      <c r="AP342" s="68">
        <f t="shared" si="2494"/>
        <v>41</v>
      </c>
      <c r="AQ342" s="11"/>
      <c r="AR342" s="12">
        <f t="shared" si="2455"/>
        <v>0</v>
      </c>
      <c r="AS342" s="11"/>
      <c r="AT342" s="12" t="e">
        <f t="shared" si="2456"/>
        <v>#DIV/0!</v>
      </c>
      <c r="AU342" s="13"/>
      <c r="AV342" s="13"/>
      <c r="AW342" s="25"/>
      <c r="AX342" s="38"/>
      <c r="AY342" s="10"/>
      <c r="AZ342" s="11"/>
      <c r="BA342" s="68">
        <f t="shared" si="2495"/>
        <v>541</v>
      </c>
      <c r="BB342" s="68">
        <f t="shared" si="2495"/>
        <v>40</v>
      </c>
      <c r="BC342" s="11"/>
      <c r="BD342" s="12">
        <f t="shared" si="2457"/>
        <v>0</v>
      </c>
      <c r="BE342" s="11"/>
      <c r="BF342" s="12" t="e">
        <f t="shared" si="2458"/>
        <v>#DIV/0!</v>
      </c>
      <c r="BG342" s="13"/>
      <c r="BH342" s="13"/>
      <c r="BI342" s="25"/>
      <c r="BJ342" s="38"/>
      <c r="BK342" s="10"/>
      <c r="BL342" s="11"/>
      <c r="BM342" s="68">
        <f t="shared" si="2496"/>
        <v>548</v>
      </c>
      <c r="BN342" s="68">
        <f t="shared" si="2496"/>
        <v>39</v>
      </c>
      <c r="BO342" s="11"/>
      <c r="BP342" s="12">
        <f t="shared" si="2459"/>
        <v>0</v>
      </c>
      <c r="BQ342" s="11"/>
      <c r="BR342" s="12" t="e">
        <f t="shared" si="2460"/>
        <v>#DIV/0!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0</v>
      </c>
      <c r="HL342" s="14">
        <f t="shared" si="2485"/>
        <v>0</v>
      </c>
      <c r="HM342" s="412">
        <f t="shared" si="2485"/>
        <v>2629</v>
      </c>
      <c r="HN342" s="11">
        <f t="shared" si="2485"/>
        <v>197</v>
      </c>
      <c r="HO342" s="11">
        <f t="shared" si="2486"/>
        <v>0</v>
      </c>
      <c r="HP342" s="89">
        <f t="shared" si="2487"/>
        <v>0</v>
      </c>
      <c r="HQ342" s="15">
        <f t="shared" si="2488"/>
        <v>0</v>
      </c>
      <c r="HR342" s="12" t="e">
        <f t="shared" si="2509"/>
        <v>#DIV/0!</v>
      </c>
      <c r="HS342" s="16"/>
      <c r="HT342" s="17"/>
      <c r="HU342" s="16" t="e">
        <f t="shared" si="2489"/>
        <v>#DIV/0!</v>
      </c>
      <c r="HV342" s="23"/>
      <c r="HW342" s="22"/>
    </row>
    <row r="343" spans="1:231" ht="18.75" x14ac:dyDescent="0.25">
      <c r="A343" s="729"/>
      <c r="B343" s="41">
        <f t="shared" si="2329"/>
        <v>45810</v>
      </c>
      <c r="C343" s="10"/>
      <c r="D343" s="11"/>
      <c r="E343" s="68">
        <f t="shared" si="2490"/>
        <v>499</v>
      </c>
      <c r="F343" s="68">
        <f t="shared" si="2490"/>
        <v>37</v>
      </c>
      <c r="G343" s="11"/>
      <c r="H343" s="12">
        <f t="shared" si="2450"/>
        <v>0</v>
      </c>
      <c r="I343" s="11"/>
      <c r="J343" s="12" t="e">
        <f t="shared" si="2491"/>
        <v>#DIV/0!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/>
      <c r="T343" s="12">
        <f t="shared" si="2451"/>
        <v>0</v>
      </c>
      <c r="U343" s="11"/>
      <c r="V343" s="12" t="e">
        <f t="shared" si="2452"/>
        <v>#DIV/0!</v>
      </c>
      <c r="W343" s="13"/>
      <c r="X343" s="11"/>
      <c r="Y343" s="25"/>
      <c r="Z343" s="38"/>
      <c r="AA343" s="10"/>
      <c r="AB343" s="11"/>
      <c r="AC343" s="68">
        <f t="shared" si="2493"/>
        <v>24</v>
      </c>
      <c r="AD343" s="68">
        <f t="shared" si="2493"/>
        <v>3</v>
      </c>
      <c r="AE343" s="11"/>
      <c r="AF343" s="12">
        <f t="shared" si="2453"/>
        <v>0</v>
      </c>
      <c r="AG343" s="11"/>
      <c r="AH343" s="12" t="e">
        <f t="shared" si="2454"/>
        <v>#DIV/0!</v>
      </c>
      <c r="AI343" s="13"/>
      <c r="AJ343" s="11"/>
      <c r="AK343" s="25"/>
      <c r="AL343" s="38"/>
      <c r="AM343" s="10"/>
      <c r="AN343" s="11"/>
      <c r="AO343" s="68">
        <f t="shared" si="2494"/>
        <v>530</v>
      </c>
      <c r="AP343" s="68">
        <f t="shared" si="2494"/>
        <v>41</v>
      </c>
      <c r="AQ343" s="11"/>
      <c r="AR343" s="12">
        <f t="shared" si="2455"/>
        <v>0</v>
      </c>
      <c r="AS343" s="11"/>
      <c r="AT343" s="12" t="e">
        <f t="shared" si="2456"/>
        <v>#DIV/0!</v>
      </c>
      <c r="AU343" s="13"/>
      <c r="AV343" s="11"/>
      <c r="AW343" s="25"/>
      <c r="AX343" s="38"/>
      <c r="AY343" s="10"/>
      <c r="AZ343" s="11"/>
      <c r="BA343" s="68">
        <f t="shared" si="2495"/>
        <v>541</v>
      </c>
      <c r="BB343" s="68">
        <f t="shared" si="2495"/>
        <v>40</v>
      </c>
      <c r="BC343" s="11"/>
      <c r="BD343" s="12">
        <f t="shared" si="2457"/>
        <v>0</v>
      </c>
      <c r="BE343" s="11"/>
      <c r="BF343" s="12" t="e">
        <f t="shared" si="2458"/>
        <v>#DIV/0!</v>
      </c>
      <c r="BG343" s="13"/>
      <c r="BH343" s="11"/>
      <c r="BI343" s="25"/>
      <c r="BJ343" s="38"/>
      <c r="BK343" s="10"/>
      <c r="BL343" s="11"/>
      <c r="BM343" s="68">
        <f t="shared" si="2496"/>
        <v>548</v>
      </c>
      <c r="BN343" s="68">
        <f t="shared" si="2496"/>
        <v>39</v>
      </c>
      <c r="BO343" s="11"/>
      <c r="BP343" s="12">
        <f t="shared" si="2459"/>
        <v>0</v>
      </c>
      <c r="BQ343" s="11"/>
      <c r="BR343" s="12" t="e">
        <f t="shared" si="2460"/>
        <v>#DIV/0!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0</v>
      </c>
      <c r="HL343" s="14">
        <f t="shared" si="2485"/>
        <v>0</v>
      </c>
      <c r="HM343" s="412">
        <f t="shared" si="2485"/>
        <v>2629</v>
      </c>
      <c r="HN343" s="11">
        <f t="shared" si="2485"/>
        <v>197</v>
      </c>
      <c r="HO343" s="11">
        <f t="shared" si="2486"/>
        <v>0</v>
      </c>
      <c r="HP343" s="89">
        <f t="shared" si="2487"/>
        <v>0</v>
      </c>
      <c r="HQ343" s="15">
        <f t="shared" si="2488"/>
        <v>0</v>
      </c>
      <c r="HR343" s="12" t="e">
        <f t="shared" si="2509"/>
        <v>#DIV/0!</v>
      </c>
      <c r="HS343" s="16"/>
      <c r="HT343" s="17"/>
      <c r="HU343" s="16" t="e">
        <f t="shared" si="2489"/>
        <v>#DIV/0!</v>
      </c>
      <c r="HV343" s="23"/>
      <c r="HW343" s="22"/>
    </row>
    <row r="344" spans="1:231" ht="18.75" x14ac:dyDescent="0.25">
      <c r="A344" s="729"/>
      <c r="B344" s="41">
        <f t="shared" si="2329"/>
        <v>45811</v>
      </c>
      <c r="C344" s="10"/>
      <c r="D344" s="11"/>
      <c r="E344" s="68">
        <f>E343-C344</f>
        <v>499</v>
      </c>
      <c r="F344" s="68">
        <f>F343-D344</f>
        <v>37</v>
      </c>
      <c r="G344" s="11"/>
      <c r="H344" s="12">
        <f t="shared" si="2450"/>
        <v>0</v>
      </c>
      <c r="I344" s="11"/>
      <c r="J344" s="12" t="e">
        <f t="shared" si="2491"/>
        <v>#DIV/0!</v>
      </c>
      <c r="K344" s="13"/>
      <c r="L344" s="11"/>
      <c r="M344" s="39"/>
      <c r="N344" s="43"/>
      <c r="O344" s="10"/>
      <c r="P344" s="11"/>
      <c r="Q344" s="68">
        <f t="shared" si="2492"/>
        <v>487</v>
      </c>
      <c r="R344" s="68">
        <f t="shared" si="2492"/>
        <v>37</v>
      </c>
      <c r="S344" s="11"/>
      <c r="T344" s="12">
        <f t="shared" si="2451"/>
        <v>0</v>
      </c>
      <c r="U344" s="11"/>
      <c r="V344" s="12" t="e">
        <f t="shared" si="2452"/>
        <v>#DIV/0!</v>
      </c>
      <c r="W344" s="13"/>
      <c r="X344" s="11"/>
      <c r="Y344" s="39"/>
      <c r="Z344" s="43"/>
      <c r="AA344" s="10"/>
      <c r="AB344" s="11"/>
      <c r="AC344" s="68">
        <f t="shared" si="2493"/>
        <v>24</v>
      </c>
      <c r="AD344" s="68">
        <f t="shared" si="2493"/>
        <v>3</v>
      </c>
      <c r="AE344" s="11"/>
      <c r="AF344" s="12">
        <f t="shared" si="2453"/>
        <v>0</v>
      </c>
      <c r="AG344" s="11"/>
      <c r="AH344" s="12" t="e">
        <f t="shared" si="2454"/>
        <v>#DIV/0!</v>
      </c>
      <c r="AI344" s="13"/>
      <c r="AJ344" s="11"/>
      <c r="AK344" s="39"/>
      <c r="AL344" s="43"/>
      <c r="AM344" s="10"/>
      <c r="AN344" s="11"/>
      <c r="AO344" s="68">
        <f t="shared" si="2494"/>
        <v>530</v>
      </c>
      <c r="AP344" s="68">
        <f t="shared" si="2494"/>
        <v>41</v>
      </c>
      <c r="AQ344" s="11"/>
      <c r="AR344" s="12">
        <f t="shared" si="2455"/>
        <v>0</v>
      </c>
      <c r="AS344" s="11"/>
      <c r="AT344" s="12" t="e">
        <f t="shared" si="2456"/>
        <v>#DIV/0!</v>
      </c>
      <c r="AU344" s="13"/>
      <c r="AV344" s="11"/>
      <c r="AW344" s="39"/>
      <c r="AX344" s="43"/>
      <c r="AY344" s="10"/>
      <c r="AZ344" s="11"/>
      <c r="BA344" s="68">
        <f t="shared" si="2495"/>
        <v>541</v>
      </c>
      <c r="BB344" s="68">
        <f t="shared" si="2495"/>
        <v>40</v>
      </c>
      <c r="BC344" s="11"/>
      <c r="BD344" s="12">
        <f t="shared" si="2457"/>
        <v>0</v>
      </c>
      <c r="BE344" s="11"/>
      <c r="BF344" s="12" t="e">
        <f t="shared" si="2458"/>
        <v>#DIV/0!</v>
      </c>
      <c r="BG344" s="13"/>
      <c r="BH344" s="11"/>
      <c r="BI344" s="39"/>
      <c r="BJ344" s="43"/>
      <c r="BK344" s="10"/>
      <c r="BL344" s="11"/>
      <c r="BM344" s="68">
        <f t="shared" si="2496"/>
        <v>548</v>
      </c>
      <c r="BN344" s="68">
        <f t="shared" si="2496"/>
        <v>39</v>
      </c>
      <c r="BO344" s="11"/>
      <c r="BP344" s="12">
        <f t="shared" si="2459"/>
        <v>0</v>
      </c>
      <c r="BQ344" s="11"/>
      <c r="BR344" s="12" t="e">
        <f t="shared" si="2460"/>
        <v>#DIV/0!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0</v>
      </c>
      <c r="HL344" s="14">
        <f t="shared" si="2485"/>
        <v>0</v>
      </c>
      <c r="HM344" s="412">
        <f t="shared" si="2485"/>
        <v>2629</v>
      </c>
      <c r="HN344" s="11">
        <f t="shared" si="2485"/>
        <v>197</v>
      </c>
      <c r="HO344" s="11">
        <f t="shared" si="2486"/>
        <v>0</v>
      </c>
      <c r="HP344" s="89">
        <f t="shared" si="2487"/>
        <v>0</v>
      </c>
      <c r="HQ344" s="15">
        <f t="shared" si="2488"/>
        <v>0</v>
      </c>
      <c r="HR344" s="12" t="e">
        <f t="shared" si="2509"/>
        <v>#DIV/0!</v>
      </c>
      <c r="HS344" s="16"/>
      <c r="HT344" s="17"/>
      <c r="HU344" s="16" t="e">
        <f t="shared" si="2489"/>
        <v>#DIV/0!</v>
      </c>
      <c r="HV344" s="23"/>
      <c r="HW344" s="22"/>
    </row>
    <row r="345" spans="1:231" ht="19.5" thickBot="1" x14ac:dyDescent="0.3">
      <c r="A345" s="729"/>
      <c r="B345" s="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396</v>
      </c>
      <c r="H345" s="28">
        <f>((G345+I345)/7)/E344</f>
        <v>0.11623246492985972</v>
      </c>
      <c r="I345" s="27">
        <f>SUM(I338:I344)</f>
        <v>10</v>
      </c>
      <c r="J345" s="28">
        <f>(I345/(I345+G345))</f>
        <v>2.4630541871921183E-2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337</v>
      </c>
      <c r="T345" s="28">
        <f>((S345+U345)/7)/Q344</f>
        <v>0.10618949838662364</v>
      </c>
      <c r="U345" s="27">
        <f>SUM(U338:U344)</f>
        <v>25</v>
      </c>
      <c r="V345" s="28">
        <f>(U345/(U345+S345))</f>
        <v>6.9060773480662987E-2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9</v>
      </c>
      <c r="AF345" s="28">
        <f>((AE345+AG345)/7)/AC344</f>
        <v>9.5238095238095233E-2</v>
      </c>
      <c r="AG345" s="27">
        <f>SUM(AG338:AG344)</f>
        <v>7</v>
      </c>
      <c r="AH345" s="28">
        <f>(AG345/(AG345+AE345))</f>
        <v>0.4375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343</v>
      </c>
      <c r="AR345" s="28">
        <f>((AQ345+AS345)/7)/AO344</f>
        <v>9.865229110512129E-2</v>
      </c>
      <c r="AS345" s="27">
        <f>SUM(AS338:AS344)</f>
        <v>23</v>
      </c>
      <c r="AT345" s="28">
        <f>(AS345/(AS345+AQ345))</f>
        <v>6.2841530054644809E-2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417</v>
      </c>
      <c r="BD345" s="28">
        <f>((BC345+BE345)/7)/BA344</f>
        <v>0.11750726168471085</v>
      </c>
      <c r="BE345" s="27">
        <f>SUM(BE338:BE344)</f>
        <v>28</v>
      </c>
      <c r="BF345" s="28">
        <f>(BE345/(BE345+BC345))</f>
        <v>6.2921348314606745E-2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407</v>
      </c>
      <c r="BP345" s="28">
        <f>((BO345+BQ345)/7)/BM344</f>
        <v>0.11313868613138686</v>
      </c>
      <c r="BQ345" s="27">
        <f>SUM(BQ338:BQ344)</f>
        <v>27</v>
      </c>
      <c r="BR345" s="28">
        <f>(BQ345/(BQ345+BO345))</f>
        <v>6.2211981566820278E-2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0</v>
      </c>
      <c r="HL345" s="389">
        <f t="shared" si="2485"/>
        <v>0</v>
      </c>
      <c r="HM345" s="388">
        <f t="shared" si="2485"/>
        <v>0</v>
      </c>
      <c r="HN345" s="27">
        <f t="shared" si="2485"/>
        <v>0</v>
      </c>
      <c r="HO345" s="27">
        <f t="shared" si="2486"/>
        <v>2029</v>
      </c>
      <c r="HP345" s="90">
        <f>+((HO345)/HM344)/7</f>
        <v>0.11025376297342825</v>
      </c>
      <c r="HQ345" s="62">
        <f t="shared" si="2488"/>
        <v>120</v>
      </c>
      <c r="HR345" s="52">
        <f t="shared" si="2509"/>
        <v>5.9142434696895022E-2</v>
      </c>
      <c r="HS345" s="53">
        <f>SUM(HS338:HS344)/7</f>
        <v>30.828571428571429</v>
      </c>
      <c r="HT345" s="54">
        <f>SUM(HT338:HT344)</f>
        <v>1807</v>
      </c>
      <c r="HU345" s="53" t="e">
        <f>AVERAGE(HU338:HU344)</f>
        <v>#DIV/0!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 x14ac:dyDescent="0.3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0</v>
      </c>
      <c r="HL346" s="413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 x14ac:dyDescent="0.25">
      <c r="A347" s="728">
        <v>63</v>
      </c>
      <c r="B347" s="40">
        <f>B344+1</f>
        <v>45812</v>
      </c>
      <c r="C347" s="33"/>
      <c r="D347" s="34"/>
      <c r="E347" s="34">
        <f>E344-C347</f>
        <v>499</v>
      </c>
      <c r="F347" s="34">
        <f>F344-D347</f>
        <v>37</v>
      </c>
      <c r="G347" s="34"/>
      <c r="H347" s="35">
        <f t="shared" ref="H347:H353" si="2585">((G347+I347)/E347)</f>
        <v>0</v>
      </c>
      <c r="I347" s="34"/>
      <c r="J347" s="35" t="e">
        <f>I347/(G347+I347)</f>
        <v>#DIV/0!</v>
      </c>
      <c r="K347" s="36"/>
      <c r="L347" s="34"/>
      <c r="M347" s="34"/>
      <c r="N347" s="37"/>
      <c r="O347" s="33"/>
      <c r="P347" s="34"/>
      <c r="Q347" s="34">
        <f>Q344-O347</f>
        <v>487</v>
      </c>
      <c r="R347" s="34">
        <f>R344-P347</f>
        <v>37</v>
      </c>
      <c r="S347" s="34"/>
      <c r="T347" s="35">
        <f t="shared" ref="T347:T353" si="2586">((S347+U347)/Q347)</f>
        <v>0</v>
      </c>
      <c r="U347" s="34"/>
      <c r="V347" s="35" t="e">
        <f t="shared" ref="V347:V353" si="2587">U347/(S347+U347)</f>
        <v>#DIV/0!</v>
      </c>
      <c r="W347" s="36"/>
      <c r="X347" s="34"/>
      <c r="Y347" s="34"/>
      <c r="Z347" s="37"/>
      <c r="AA347" s="33"/>
      <c r="AB347" s="34"/>
      <c r="AC347" s="34">
        <f>AC344-AA347</f>
        <v>24</v>
      </c>
      <c r="AD347" s="34">
        <f>AD344-AB347</f>
        <v>3</v>
      </c>
      <c r="AE347" s="34"/>
      <c r="AF347" s="35">
        <f t="shared" ref="AF347:AF353" si="2588">((AE347+AG347)/AC347)</f>
        <v>0</v>
      </c>
      <c r="AG347" s="34"/>
      <c r="AH347" s="35" t="e">
        <f t="shared" ref="AH347:AH353" si="2589">AG347/(AE347+AG347)</f>
        <v>#DIV/0!</v>
      </c>
      <c r="AI347" s="36"/>
      <c r="AJ347" s="34"/>
      <c r="AK347" s="34"/>
      <c r="AL347" s="37"/>
      <c r="AM347" s="33"/>
      <c r="AN347" s="34"/>
      <c r="AO347" s="34">
        <f>AO344-AM347</f>
        <v>530</v>
      </c>
      <c r="AP347" s="34">
        <f>AP344-AN347</f>
        <v>41</v>
      </c>
      <c r="AQ347" s="34"/>
      <c r="AR347" s="35">
        <f t="shared" ref="AR347:AR353" si="2590">((AQ347+AS347)/AO347)</f>
        <v>0</v>
      </c>
      <c r="AS347" s="34"/>
      <c r="AT347" s="35" t="e">
        <f t="shared" ref="AT347:AT353" si="2591">AS347/(AQ347+AS347)</f>
        <v>#DIV/0!</v>
      </c>
      <c r="AU347" s="36"/>
      <c r="AV347" s="34"/>
      <c r="AW347" s="34"/>
      <c r="AX347" s="37"/>
      <c r="AY347" s="33"/>
      <c r="AZ347" s="34"/>
      <c r="BA347" s="34">
        <f>BA344-AY347</f>
        <v>541</v>
      </c>
      <c r="BB347" s="34">
        <f>BB344-AZ347</f>
        <v>40</v>
      </c>
      <c r="BC347" s="34"/>
      <c r="BD347" s="35">
        <f t="shared" ref="BD347:BD353" si="2592">((BC347+BE347)/BA347)</f>
        <v>0</v>
      </c>
      <c r="BE347" s="34"/>
      <c r="BF347" s="35" t="e">
        <f t="shared" ref="BF347:BF353" si="2593">BE347/(BC347+BE347)</f>
        <v>#DIV/0!</v>
      </c>
      <c r="BG347" s="36"/>
      <c r="BH347" s="34"/>
      <c r="BI347" s="34"/>
      <c r="BJ347" s="37"/>
      <c r="BK347" s="33"/>
      <c r="BL347" s="34"/>
      <c r="BM347" s="34">
        <f>BM344-BK347</f>
        <v>548</v>
      </c>
      <c r="BN347" s="34">
        <f>BN344-BL347</f>
        <v>39</v>
      </c>
      <c r="BO347" s="34"/>
      <c r="BP347" s="35">
        <f t="shared" ref="BP347:BP353" si="2594">((BO347+BQ347)/BM347)</f>
        <v>0</v>
      </c>
      <c r="BQ347" s="34"/>
      <c r="BR347" s="35" t="e">
        <f t="shared" ref="BR347:BR353" si="2595">BQ347/(BO347+BQ347)</f>
        <v>#DIV/0!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0</v>
      </c>
      <c r="HL347" s="37">
        <f t="shared" si="2620"/>
        <v>0</v>
      </c>
      <c r="HM347" s="411">
        <f t="shared" si="2620"/>
        <v>2629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0</v>
      </c>
      <c r="HP347" s="88">
        <f t="shared" ref="HP347:HP353" si="2622">+(HO347)/HM347</f>
        <v>0</v>
      </c>
      <c r="HQ347" s="48">
        <f t="shared" ref="HQ347:HQ354" si="2623">+I347+U347+AG347+AS347+BE347+BQ347+CC347+CO347+DA347+DM347+DY347+EK347+EW347+FI347+FU347+GG347+GS347+HE347</f>
        <v>0</v>
      </c>
      <c r="HR347" s="35" t="e">
        <f>+(HQ347/(HO347))</f>
        <v>#DIV/0!</v>
      </c>
      <c r="HS347" s="49"/>
      <c r="HT347" s="50"/>
      <c r="HU347" s="49" t="e">
        <f t="shared" ref="HU347:HU353" si="2624">+HT347/HO347*100</f>
        <v>#DIV/0!</v>
      </c>
      <c r="HV347" s="48"/>
      <c r="HW347" s="37"/>
    </row>
    <row r="348" spans="1:231" ht="18.75" x14ac:dyDescent="0.25">
      <c r="A348" s="729"/>
      <c r="B348" s="41">
        <f t="shared" si="2329"/>
        <v>45813</v>
      </c>
      <c r="C348" s="10"/>
      <c r="D348" s="11"/>
      <c r="E348" s="68">
        <f t="shared" ref="E348:F352" si="2625">E347-C348</f>
        <v>499</v>
      </c>
      <c r="F348" s="68">
        <f t="shared" si="2625"/>
        <v>37</v>
      </c>
      <c r="G348" s="11"/>
      <c r="H348" s="12">
        <f t="shared" si="2585"/>
        <v>0</v>
      </c>
      <c r="I348" s="11"/>
      <c r="J348" s="12" t="e">
        <f t="shared" ref="J348:J353" si="2626">I348/(G348+I348)</f>
        <v>#DIV/0!</v>
      </c>
      <c r="K348" s="13"/>
      <c r="L348" s="11"/>
      <c r="M348" s="11"/>
      <c r="N348" s="14"/>
      <c r="O348" s="10"/>
      <c r="P348" s="11"/>
      <c r="Q348" s="68">
        <f t="shared" ref="Q348:R353" si="2627">Q347-O348</f>
        <v>487</v>
      </c>
      <c r="R348" s="68">
        <f t="shared" si="2627"/>
        <v>37</v>
      </c>
      <c r="S348" s="11"/>
      <c r="T348" s="12">
        <f t="shared" si="2586"/>
        <v>0</v>
      </c>
      <c r="U348" s="11"/>
      <c r="V348" s="12" t="e">
        <f t="shared" si="2587"/>
        <v>#DIV/0!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24</v>
      </c>
      <c r="AD348" s="68">
        <f t="shared" si="2628"/>
        <v>3</v>
      </c>
      <c r="AE348" s="11"/>
      <c r="AF348" s="12">
        <f t="shared" si="2588"/>
        <v>0</v>
      </c>
      <c r="AG348" s="11"/>
      <c r="AH348" s="12" t="e">
        <f t="shared" si="2589"/>
        <v>#DIV/0!</v>
      </c>
      <c r="AI348" s="13"/>
      <c r="AJ348" s="11"/>
      <c r="AK348" s="11"/>
      <c r="AL348" s="14"/>
      <c r="AM348" s="10"/>
      <c r="AN348" s="11"/>
      <c r="AO348" s="68">
        <f t="shared" ref="AO348:AP353" si="2629">AO347-AM348</f>
        <v>530</v>
      </c>
      <c r="AP348" s="68">
        <f t="shared" si="2629"/>
        <v>41</v>
      </c>
      <c r="AQ348" s="11"/>
      <c r="AR348" s="12">
        <f t="shared" si="2590"/>
        <v>0</v>
      </c>
      <c r="AS348" s="11"/>
      <c r="AT348" s="12" t="e">
        <f t="shared" si="2591"/>
        <v>#DIV/0!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541</v>
      </c>
      <c r="BB348" s="68">
        <f t="shared" si="2630"/>
        <v>40</v>
      </c>
      <c r="BC348" s="11"/>
      <c r="BD348" s="12">
        <f t="shared" si="2592"/>
        <v>0</v>
      </c>
      <c r="BE348" s="11"/>
      <c r="BF348" s="12" t="e">
        <f t="shared" si="2593"/>
        <v>#DIV/0!</v>
      </c>
      <c r="BG348" s="13"/>
      <c r="BH348" s="11"/>
      <c r="BI348" s="11"/>
      <c r="BJ348" s="14"/>
      <c r="BK348" s="10"/>
      <c r="BL348" s="11"/>
      <c r="BM348" s="68">
        <f t="shared" ref="BM348:BN353" si="2631">BM347-BK348</f>
        <v>548</v>
      </c>
      <c r="BN348" s="68">
        <f t="shared" si="2631"/>
        <v>39</v>
      </c>
      <c r="BO348" s="11"/>
      <c r="BP348" s="12">
        <f t="shared" si="2594"/>
        <v>0</v>
      </c>
      <c r="BQ348" s="11"/>
      <c r="BR348" s="12" t="e">
        <f t="shared" si="2595"/>
        <v>#DIV/0!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0</v>
      </c>
      <c r="HL348" s="14">
        <f t="shared" si="2620"/>
        <v>0</v>
      </c>
      <c r="HM348" s="412">
        <f t="shared" si="2620"/>
        <v>2629</v>
      </c>
      <c r="HN348" s="11">
        <f t="shared" si="2620"/>
        <v>197</v>
      </c>
      <c r="HO348" s="11">
        <f t="shared" si="2621"/>
        <v>0</v>
      </c>
      <c r="HP348" s="89">
        <f t="shared" si="2622"/>
        <v>0</v>
      </c>
      <c r="HQ348" s="15">
        <f t="shared" si="2623"/>
        <v>0</v>
      </c>
      <c r="HR348" s="12" t="e">
        <f t="shared" ref="HR348:HR354" si="2644">+(HQ348/(HO348))</f>
        <v>#DIV/0!</v>
      </c>
      <c r="HS348" s="16"/>
      <c r="HT348" s="17"/>
      <c r="HU348" s="16" t="e">
        <f t="shared" si="2624"/>
        <v>#DIV/0!</v>
      </c>
      <c r="HV348" s="15"/>
      <c r="HW348" s="14"/>
    </row>
    <row r="349" spans="1:231" ht="18.75" x14ac:dyDescent="0.25">
      <c r="A349" s="729"/>
      <c r="B349" s="41">
        <f t="shared" si="2329"/>
        <v>45814</v>
      </c>
      <c r="C349" s="10"/>
      <c r="D349" s="11"/>
      <c r="E349" s="68">
        <f t="shared" si="2625"/>
        <v>499</v>
      </c>
      <c r="F349" s="68">
        <f t="shared" si="2625"/>
        <v>37</v>
      </c>
      <c r="G349" s="11"/>
      <c r="H349" s="12">
        <f t="shared" si="2585"/>
        <v>0</v>
      </c>
      <c r="I349" s="11"/>
      <c r="J349" s="12" t="e">
        <f t="shared" si="2626"/>
        <v>#DIV/0!</v>
      </c>
      <c r="K349" s="13"/>
      <c r="L349" s="11"/>
      <c r="M349" s="11"/>
      <c r="N349" s="14"/>
      <c r="O349" s="10"/>
      <c r="P349" s="11"/>
      <c r="Q349" s="68">
        <f t="shared" si="2627"/>
        <v>487</v>
      </c>
      <c r="R349" s="68">
        <f t="shared" si="2627"/>
        <v>37</v>
      </c>
      <c r="S349" s="11"/>
      <c r="T349" s="12">
        <f t="shared" si="2586"/>
        <v>0</v>
      </c>
      <c r="U349" s="11"/>
      <c r="V349" s="12" t="e">
        <f t="shared" si="2587"/>
        <v>#DIV/0!</v>
      </c>
      <c r="W349" s="13"/>
      <c r="X349" s="11"/>
      <c r="Y349" s="11"/>
      <c r="Z349" s="14"/>
      <c r="AA349" s="10"/>
      <c r="AB349" s="11"/>
      <c r="AC349" s="68">
        <f t="shared" si="2628"/>
        <v>24</v>
      </c>
      <c r="AD349" s="68">
        <f t="shared" si="2628"/>
        <v>3</v>
      </c>
      <c r="AE349" s="11"/>
      <c r="AF349" s="12">
        <f t="shared" si="2588"/>
        <v>0</v>
      </c>
      <c r="AG349" s="11"/>
      <c r="AH349" s="12" t="e">
        <f t="shared" si="2589"/>
        <v>#DIV/0!</v>
      </c>
      <c r="AI349" s="13"/>
      <c r="AJ349" s="11"/>
      <c r="AK349" s="11"/>
      <c r="AL349" s="14"/>
      <c r="AM349" s="10"/>
      <c r="AN349" s="11"/>
      <c r="AO349" s="68">
        <f t="shared" si="2629"/>
        <v>530</v>
      </c>
      <c r="AP349" s="68">
        <f t="shared" si="2629"/>
        <v>41</v>
      </c>
      <c r="AQ349" s="11"/>
      <c r="AR349" s="12">
        <f t="shared" si="2590"/>
        <v>0</v>
      </c>
      <c r="AS349" s="11"/>
      <c r="AT349" s="12" t="e">
        <f t="shared" si="2591"/>
        <v>#DIV/0!</v>
      </c>
      <c r="AU349" s="13"/>
      <c r="AV349" s="11"/>
      <c r="AW349" s="11"/>
      <c r="AX349" s="14"/>
      <c r="AY349" s="10"/>
      <c r="AZ349" s="11"/>
      <c r="BA349" s="68">
        <f t="shared" si="2630"/>
        <v>541</v>
      </c>
      <c r="BB349" s="68">
        <f t="shared" si="2630"/>
        <v>40</v>
      </c>
      <c r="BC349" s="11"/>
      <c r="BD349" s="12">
        <f t="shared" si="2592"/>
        <v>0</v>
      </c>
      <c r="BE349" s="11"/>
      <c r="BF349" s="12" t="e">
        <f t="shared" si="2593"/>
        <v>#DIV/0!</v>
      </c>
      <c r="BG349" s="13"/>
      <c r="BH349" s="11"/>
      <c r="BI349" s="11"/>
      <c r="BJ349" s="14"/>
      <c r="BK349" s="10"/>
      <c r="BL349" s="11"/>
      <c r="BM349" s="68">
        <f t="shared" si="2631"/>
        <v>548</v>
      </c>
      <c r="BN349" s="68">
        <f t="shared" si="2631"/>
        <v>39</v>
      </c>
      <c r="BO349" s="11"/>
      <c r="BP349" s="12">
        <f t="shared" si="2594"/>
        <v>0</v>
      </c>
      <c r="BQ349" s="11"/>
      <c r="BR349" s="12" t="e">
        <f t="shared" si="2595"/>
        <v>#DIV/0!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0</v>
      </c>
      <c r="HL349" s="14">
        <f t="shared" si="2620"/>
        <v>0</v>
      </c>
      <c r="HM349" s="412">
        <f t="shared" si="2620"/>
        <v>2629</v>
      </c>
      <c r="HN349" s="11">
        <f t="shared" si="2620"/>
        <v>197</v>
      </c>
      <c r="HO349" s="11">
        <f t="shared" si="2621"/>
        <v>0</v>
      </c>
      <c r="HP349" s="89">
        <f t="shared" si="2622"/>
        <v>0</v>
      </c>
      <c r="HQ349" s="15">
        <f t="shared" si="2623"/>
        <v>0</v>
      </c>
      <c r="HR349" s="12" t="e">
        <f t="shared" si="2644"/>
        <v>#DIV/0!</v>
      </c>
      <c r="HS349" s="16"/>
      <c r="HT349" s="17"/>
      <c r="HU349" s="16" t="e">
        <f t="shared" si="2624"/>
        <v>#DIV/0!</v>
      </c>
      <c r="HV349" s="15"/>
      <c r="HW349" s="14"/>
    </row>
    <row r="350" spans="1:231" ht="18.75" x14ac:dyDescent="0.25">
      <c r="A350" s="729"/>
      <c r="B350" s="41">
        <f t="shared" si="2329"/>
        <v>45815</v>
      </c>
      <c r="C350" s="10"/>
      <c r="D350" s="11"/>
      <c r="E350" s="68">
        <f t="shared" si="2625"/>
        <v>499</v>
      </c>
      <c r="F350" s="68">
        <f t="shared" si="2625"/>
        <v>37</v>
      </c>
      <c r="G350" s="11"/>
      <c r="H350" s="12">
        <f t="shared" si="2585"/>
        <v>0</v>
      </c>
      <c r="I350" s="11"/>
      <c r="J350" s="12" t="e">
        <f t="shared" si="2626"/>
        <v>#DIV/0!</v>
      </c>
      <c r="K350" s="11"/>
      <c r="L350" s="11"/>
      <c r="M350" s="18"/>
      <c r="N350" s="20"/>
      <c r="O350" s="10"/>
      <c r="P350" s="11"/>
      <c r="Q350" s="68">
        <f t="shared" si="2627"/>
        <v>487</v>
      </c>
      <c r="R350" s="68">
        <f t="shared" si="2627"/>
        <v>37</v>
      </c>
      <c r="S350" s="11"/>
      <c r="T350" s="12">
        <f t="shared" si="2586"/>
        <v>0</v>
      </c>
      <c r="U350" s="11"/>
      <c r="V350" s="12" t="e">
        <f t="shared" si="2587"/>
        <v>#DIV/0!</v>
      </c>
      <c r="W350" s="11"/>
      <c r="X350" s="11"/>
      <c r="Y350" s="18"/>
      <c r="Z350" s="20"/>
      <c r="AA350" s="10"/>
      <c r="AB350" s="11"/>
      <c r="AC350" s="68">
        <f t="shared" si="2628"/>
        <v>24</v>
      </c>
      <c r="AD350" s="68">
        <f t="shared" si="2628"/>
        <v>3</v>
      </c>
      <c r="AE350" s="11"/>
      <c r="AF350" s="12">
        <f t="shared" si="2588"/>
        <v>0</v>
      </c>
      <c r="AG350" s="11"/>
      <c r="AH350" s="12" t="e">
        <f t="shared" si="2589"/>
        <v>#DIV/0!</v>
      </c>
      <c r="AI350" s="11"/>
      <c r="AJ350" s="11"/>
      <c r="AK350" s="18"/>
      <c r="AL350" s="20"/>
      <c r="AM350" s="10"/>
      <c r="AN350" s="11"/>
      <c r="AO350" s="68">
        <f t="shared" si="2629"/>
        <v>530</v>
      </c>
      <c r="AP350" s="68">
        <f t="shared" si="2629"/>
        <v>41</v>
      </c>
      <c r="AQ350" s="11"/>
      <c r="AR350" s="12">
        <f t="shared" si="2590"/>
        <v>0</v>
      </c>
      <c r="AS350" s="11"/>
      <c r="AT350" s="12" t="e">
        <f t="shared" si="2591"/>
        <v>#DIV/0!</v>
      </c>
      <c r="AU350" s="11"/>
      <c r="AV350" s="11"/>
      <c r="AW350" s="18"/>
      <c r="AX350" s="20"/>
      <c r="AY350" s="10"/>
      <c r="AZ350" s="11"/>
      <c r="BA350" s="68">
        <f t="shared" si="2630"/>
        <v>541</v>
      </c>
      <c r="BB350" s="68">
        <f t="shared" si="2630"/>
        <v>40</v>
      </c>
      <c r="BC350" s="11"/>
      <c r="BD350" s="12">
        <f t="shared" si="2592"/>
        <v>0</v>
      </c>
      <c r="BE350" s="11"/>
      <c r="BF350" s="12" t="e">
        <f t="shared" si="2593"/>
        <v>#DIV/0!</v>
      </c>
      <c r="BG350" s="11"/>
      <c r="BH350" s="11"/>
      <c r="BI350" s="18"/>
      <c r="BJ350" s="20"/>
      <c r="BK350" s="10"/>
      <c r="BL350" s="11"/>
      <c r="BM350" s="68">
        <f t="shared" si="2631"/>
        <v>548</v>
      </c>
      <c r="BN350" s="68">
        <f t="shared" si="2631"/>
        <v>39</v>
      </c>
      <c r="BO350" s="11"/>
      <c r="BP350" s="12">
        <f t="shared" si="2594"/>
        <v>0</v>
      </c>
      <c r="BQ350" s="11"/>
      <c r="BR350" s="12" t="e">
        <f t="shared" si="2595"/>
        <v>#DIV/0!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0</v>
      </c>
      <c r="HL350" s="14">
        <f t="shared" si="2620"/>
        <v>0</v>
      </c>
      <c r="HM350" s="412">
        <f t="shared" si="2620"/>
        <v>2629</v>
      </c>
      <c r="HN350" s="11">
        <f t="shared" si="2620"/>
        <v>197</v>
      </c>
      <c r="HO350" s="11">
        <f t="shared" si="2621"/>
        <v>0</v>
      </c>
      <c r="HP350" s="89">
        <f t="shared" si="2622"/>
        <v>0</v>
      </c>
      <c r="HQ350" s="15">
        <f t="shared" si="2623"/>
        <v>0</v>
      </c>
      <c r="HR350" s="12" t="e">
        <f t="shared" si="2644"/>
        <v>#DIV/0!</v>
      </c>
      <c r="HS350" s="16"/>
      <c r="HT350" s="17"/>
      <c r="HU350" s="16" t="e">
        <f t="shared" si="2624"/>
        <v>#DIV/0!</v>
      </c>
      <c r="HV350" s="18"/>
      <c r="HW350" s="20"/>
    </row>
    <row r="351" spans="1:231" ht="18.75" x14ac:dyDescent="0.25">
      <c r="A351" s="729"/>
      <c r="B351" s="41">
        <f t="shared" si="2329"/>
        <v>45816</v>
      </c>
      <c r="C351" s="10"/>
      <c r="D351" s="11"/>
      <c r="E351" s="68">
        <f t="shared" si="2625"/>
        <v>499</v>
      </c>
      <c r="F351" s="68">
        <f t="shared" si="2625"/>
        <v>37</v>
      </c>
      <c r="G351" s="11"/>
      <c r="H351" s="12">
        <f t="shared" si="2585"/>
        <v>0</v>
      </c>
      <c r="I351" s="11"/>
      <c r="J351" s="12" t="e">
        <f t="shared" si="2626"/>
        <v>#DIV/0!</v>
      </c>
      <c r="K351" s="13"/>
      <c r="L351" s="13"/>
      <c r="M351" s="25"/>
      <c r="N351" s="38"/>
      <c r="O351" s="10"/>
      <c r="P351" s="11"/>
      <c r="Q351" s="68">
        <f t="shared" si="2627"/>
        <v>487</v>
      </c>
      <c r="R351" s="68">
        <f t="shared" si="2627"/>
        <v>37</v>
      </c>
      <c r="S351" s="11"/>
      <c r="T351" s="12">
        <f t="shared" si="2586"/>
        <v>0</v>
      </c>
      <c r="U351" s="11"/>
      <c r="V351" s="12" t="e">
        <f t="shared" si="2587"/>
        <v>#DIV/0!</v>
      </c>
      <c r="W351" s="13"/>
      <c r="X351" s="13"/>
      <c r="Y351" s="25"/>
      <c r="Z351" s="38"/>
      <c r="AA351" s="10"/>
      <c r="AB351" s="11"/>
      <c r="AC351" s="68">
        <f t="shared" si="2628"/>
        <v>24</v>
      </c>
      <c r="AD351" s="68">
        <f t="shared" si="2628"/>
        <v>3</v>
      </c>
      <c r="AE351" s="11"/>
      <c r="AF351" s="12">
        <f t="shared" si="2588"/>
        <v>0</v>
      </c>
      <c r="AG351" s="11"/>
      <c r="AH351" s="12" t="e">
        <f t="shared" si="2589"/>
        <v>#DIV/0!</v>
      </c>
      <c r="AI351" s="13"/>
      <c r="AJ351" s="13"/>
      <c r="AK351" s="25"/>
      <c r="AL351" s="38"/>
      <c r="AM351" s="10"/>
      <c r="AN351" s="11"/>
      <c r="AO351" s="68">
        <f t="shared" si="2629"/>
        <v>530</v>
      </c>
      <c r="AP351" s="68">
        <f t="shared" si="2629"/>
        <v>41</v>
      </c>
      <c r="AQ351" s="11"/>
      <c r="AR351" s="12">
        <f t="shared" si="2590"/>
        <v>0</v>
      </c>
      <c r="AS351" s="11"/>
      <c r="AT351" s="12" t="e">
        <f t="shared" si="2591"/>
        <v>#DIV/0!</v>
      </c>
      <c r="AU351" s="13"/>
      <c r="AV351" s="13"/>
      <c r="AW351" s="25"/>
      <c r="AX351" s="38"/>
      <c r="AY351" s="10"/>
      <c r="AZ351" s="11"/>
      <c r="BA351" s="68">
        <f t="shared" si="2630"/>
        <v>541</v>
      </c>
      <c r="BB351" s="68">
        <f t="shared" si="2630"/>
        <v>40</v>
      </c>
      <c r="BC351" s="11"/>
      <c r="BD351" s="12">
        <f t="shared" si="2592"/>
        <v>0</v>
      </c>
      <c r="BE351" s="11"/>
      <c r="BF351" s="12" t="e">
        <f t="shared" si="2593"/>
        <v>#DIV/0!</v>
      </c>
      <c r="BG351" s="13"/>
      <c r="BH351" s="13"/>
      <c r="BI351" s="25"/>
      <c r="BJ351" s="38"/>
      <c r="BK351" s="10"/>
      <c r="BL351" s="11"/>
      <c r="BM351" s="68">
        <f t="shared" si="2631"/>
        <v>548</v>
      </c>
      <c r="BN351" s="68">
        <f t="shared" si="2631"/>
        <v>39</v>
      </c>
      <c r="BO351" s="11"/>
      <c r="BP351" s="12">
        <f t="shared" si="2594"/>
        <v>0</v>
      </c>
      <c r="BQ351" s="11"/>
      <c r="BR351" s="12" t="e">
        <f t="shared" si="2595"/>
        <v>#DIV/0!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12">
        <f t="shared" si="2620"/>
        <v>2629</v>
      </c>
      <c r="HN351" s="11">
        <f t="shared" si="2620"/>
        <v>197</v>
      </c>
      <c r="HO351" s="11">
        <f t="shared" si="2621"/>
        <v>0</v>
      </c>
      <c r="HP351" s="89">
        <f t="shared" si="2622"/>
        <v>0</v>
      </c>
      <c r="HQ351" s="15">
        <f t="shared" si="2623"/>
        <v>0</v>
      </c>
      <c r="HR351" s="12" t="e">
        <f t="shared" si="2644"/>
        <v>#DIV/0!</v>
      </c>
      <c r="HS351" s="16"/>
      <c r="HT351" s="17"/>
      <c r="HU351" s="16" t="e">
        <f t="shared" si="2624"/>
        <v>#DIV/0!</v>
      </c>
      <c r="HV351" s="23"/>
      <c r="HW351" s="22"/>
    </row>
    <row r="352" spans="1:231" ht="18.75" x14ac:dyDescent="0.25">
      <c r="A352" s="729"/>
      <c r="B352" s="41">
        <f t="shared" si="2329"/>
        <v>45817</v>
      </c>
      <c r="C352" s="10"/>
      <c r="D352" s="11"/>
      <c r="E352" s="68">
        <f t="shared" si="2625"/>
        <v>499</v>
      </c>
      <c r="F352" s="68">
        <f t="shared" si="2625"/>
        <v>37</v>
      </c>
      <c r="G352" s="11"/>
      <c r="H352" s="12">
        <f t="shared" si="2585"/>
        <v>0</v>
      </c>
      <c r="I352" s="11"/>
      <c r="J352" s="12" t="e">
        <f t="shared" si="2626"/>
        <v>#DIV/0!</v>
      </c>
      <c r="K352" s="13"/>
      <c r="L352" s="11"/>
      <c r="M352" s="25"/>
      <c r="N352" s="38"/>
      <c r="O352" s="10"/>
      <c r="P352" s="11"/>
      <c r="Q352" s="68">
        <f t="shared" si="2627"/>
        <v>487</v>
      </c>
      <c r="R352" s="68">
        <f t="shared" si="2627"/>
        <v>37</v>
      </c>
      <c r="S352" s="11"/>
      <c r="T352" s="12">
        <f t="shared" si="2586"/>
        <v>0</v>
      </c>
      <c r="U352" s="11"/>
      <c r="V352" s="12" t="e">
        <f t="shared" si="2587"/>
        <v>#DIV/0!</v>
      </c>
      <c r="W352" s="13"/>
      <c r="X352" s="11"/>
      <c r="Y352" s="25"/>
      <c r="Z352" s="38"/>
      <c r="AA352" s="10"/>
      <c r="AB352" s="11"/>
      <c r="AC352" s="68">
        <f t="shared" si="2628"/>
        <v>24</v>
      </c>
      <c r="AD352" s="68">
        <f t="shared" si="2628"/>
        <v>3</v>
      </c>
      <c r="AE352" s="11"/>
      <c r="AF352" s="12">
        <f t="shared" si="2588"/>
        <v>0</v>
      </c>
      <c r="AG352" s="11"/>
      <c r="AH352" s="12" t="e">
        <f t="shared" si="2589"/>
        <v>#DIV/0!</v>
      </c>
      <c r="AI352" s="13"/>
      <c r="AJ352" s="11"/>
      <c r="AK352" s="25"/>
      <c r="AL352" s="38"/>
      <c r="AM352" s="10"/>
      <c r="AN352" s="11"/>
      <c r="AO352" s="68">
        <f t="shared" si="2629"/>
        <v>530</v>
      </c>
      <c r="AP352" s="68">
        <f t="shared" si="2629"/>
        <v>41</v>
      </c>
      <c r="AQ352" s="11"/>
      <c r="AR352" s="12">
        <f t="shared" si="2590"/>
        <v>0</v>
      </c>
      <c r="AS352" s="11"/>
      <c r="AT352" s="12" t="e">
        <f t="shared" si="2591"/>
        <v>#DIV/0!</v>
      </c>
      <c r="AU352" s="13"/>
      <c r="AV352" s="11"/>
      <c r="AW352" s="25"/>
      <c r="AX352" s="38"/>
      <c r="AY352" s="10"/>
      <c r="AZ352" s="11"/>
      <c r="BA352" s="68">
        <f t="shared" si="2630"/>
        <v>541</v>
      </c>
      <c r="BB352" s="68">
        <f t="shared" si="2630"/>
        <v>40</v>
      </c>
      <c r="BC352" s="11"/>
      <c r="BD352" s="12">
        <f t="shared" si="2592"/>
        <v>0</v>
      </c>
      <c r="BE352" s="11"/>
      <c r="BF352" s="12" t="e">
        <f t="shared" si="2593"/>
        <v>#DIV/0!</v>
      </c>
      <c r="BG352" s="13"/>
      <c r="BH352" s="11"/>
      <c r="BI352" s="25"/>
      <c r="BJ352" s="38"/>
      <c r="BK352" s="10"/>
      <c r="BL352" s="11"/>
      <c r="BM352" s="68">
        <f t="shared" si="2631"/>
        <v>548</v>
      </c>
      <c r="BN352" s="68">
        <f t="shared" si="2631"/>
        <v>39</v>
      </c>
      <c r="BO352" s="11"/>
      <c r="BP352" s="12">
        <f t="shared" si="2594"/>
        <v>0</v>
      </c>
      <c r="BQ352" s="11"/>
      <c r="BR352" s="12" t="e">
        <f t="shared" si="2595"/>
        <v>#DIV/0!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0</v>
      </c>
      <c r="HL352" s="14">
        <f t="shared" si="2620"/>
        <v>0</v>
      </c>
      <c r="HM352" s="412">
        <f t="shared" si="2620"/>
        <v>2629</v>
      </c>
      <c r="HN352" s="11">
        <f t="shared" si="2620"/>
        <v>197</v>
      </c>
      <c r="HO352" s="11">
        <f t="shared" si="2621"/>
        <v>0</v>
      </c>
      <c r="HP352" s="89">
        <f t="shared" si="2622"/>
        <v>0</v>
      </c>
      <c r="HQ352" s="15">
        <f t="shared" si="2623"/>
        <v>0</v>
      </c>
      <c r="HR352" s="12" t="e">
        <f t="shared" si="2644"/>
        <v>#DIV/0!</v>
      </c>
      <c r="HS352" s="16"/>
      <c r="HT352" s="17"/>
      <c r="HU352" s="16" t="e">
        <f t="shared" si="2624"/>
        <v>#DIV/0!</v>
      </c>
      <c r="HV352" s="23"/>
      <c r="HW352" s="22"/>
    </row>
    <row r="353" spans="1:231" ht="18.75" x14ac:dyDescent="0.25">
      <c r="A353" s="729"/>
      <c r="B353" s="41">
        <f>+B352+1</f>
        <v>45818</v>
      </c>
      <c r="C353" s="10"/>
      <c r="D353" s="11"/>
      <c r="E353" s="68">
        <f>E352-C353</f>
        <v>499</v>
      </c>
      <c r="F353" s="68">
        <f>F352-D353</f>
        <v>37</v>
      </c>
      <c r="G353" s="11"/>
      <c r="H353" s="12">
        <f t="shared" si="2585"/>
        <v>0</v>
      </c>
      <c r="I353" s="11"/>
      <c r="J353" s="12" t="e">
        <f t="shared" si="2626"/>
        <v>#DIV/0!</v>
      </c>
      <c r="K353" s="13"/>
      <c r="L353" s="11"/>
      <c r="M353" s="39"/>
      <c r="N353" s="43"/>
      <c r="O353" s="10"/>
      <c r="P353" s="11"/>
      <c r="Q353" s="68">
        <f t="shared" si="2627"/>
        <v>487</v>
      </c>
      <c r="R353" s="68">
        <f t="shared" si="2627"/>
        <v>37</v>
      </c>
      <c r="S353" s="11"/>
      <c r="T353" s="12">
        <f t="shared" si="2586"/>
        <v>0</v>
      </c>
      <c r="U353" s="11"/>
      <c r="V353" s="12" t="e">
        <f t="shared" si="2587"/>
        <v>#DIV/0!</v>
      </c>
      <c r="W353" s="13"/>
      <c r="X353" s="11"/>
      <c r="Y353" s="39"/>
      <c r="Z353" s="43"/>
      <c r="AA353" s="10"/>
      <c r="AB353" s="11"/>
      <c r="AC353" s="68">
        <f t="shared" si="2628"/>
        <v>24</v>
      </c>
      <c r="AD353" s="68">
        <f t="shared" si="2628"/>
        <v>3</v>
      </c>
      <c r="AE353" s="11"/>
      <c r="AF353" s="12">
        <f t="shared" si="2588"/>
        <v>0</v>
      </c>
      <c r="AG353" s="11"/>
      <c r="AH353" s="12" t="e">
        <f t="shared" si="2589"/>
        <v>#DIV/0!</v>
      </c>
      <c r="AI353" s="13"/>
      <c r="AJ353" s="11"/>
      <c r="AK353" s="39"/>
      <c r="AL353" s="43"/>
      <c r="AM353" s="10"/>
      <c r="AN353" s="11"/>
      <c r="AO353" s="68">
        <f t="shared" si="2629"/>
        <v>530</v>
      </c>
      <c r="AP353" s="68">
        <f t="shared" si="2629"/>
        <v>41</v>
      </c>
      <c r="AQ353" s="11"/>
      <c r="AR353" s="12">
        <f t="shared" si="2590"/>
        <v>0</v>
      </c>
      <c r="AS353" s="11"/>
      <c r="AT353" s="12" t="e">
        <f t="shared" si="2591"/>
        <v>#DIV/0!</v>
      </c>
      <c r="AU353" s="13"/>
      <c r="AV353" s="11"/>
      <c r="AW353" s="39"/>
      <c r="AX353" s="43"/>
      <c r="AY353" s="10"/>
      <c r="AZ353" s="11"/>
      <c r="BA353" s="68">
        <f t="shared" si="2630"/>
        <v>541</v>
      </c>
      <c r="BB353" s="68">
        <f t="shared" si="2630"/>
        <v>40</v>
      </c>
      <c r="BC353" s="11"/>
      <c r="BD353" s="12">
        <f t="shared" si="2592"/>
        <v>0</v>
      </c>
      <c r="BE353" s="11"/>
      <c r="BF353" s="12" t="e">
        <f t="shared" si="2593"/>
        <v>#DIV/0!</v>
      </c>
      <c r="BG353" s="13"/>
      <c r="BH353" s="11"/>
      <c r="BI353" s="39"/>
      <c r="BJ353" s="43"/>
      <c r="BK353" s="10"/>
      <c r="BL353" s="11"/>
      <c r="BM353" s="68">
        <f t="shared" si="2631"/>
        <v>548</v>
      </c>
      <c r="BN353" s="68">
        <f t="shared" si="2631"/>
        <v>39</v>
      </c>
      <c r="BO353" s="11"/>
      <c r="BP353" s="12">
        <f t="shared" si="2594"/>
        <v>0</v>
      </c>
      <c r="BQ353" s="11"/>
      <c r="BR353" s="12" t="e">
        <f t="shared" si="2595"/>
        <v>#DIV/0!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0</v>
      </c>
      <c r="HL353" s="14">
        <f t="shared" si="2620"/>
        <v>0</v>
      </c>
      <c r="HM353" s="412">
        <f t="shared" si="2620"/>
        <v>2629</v>
      </c>
      <c r="HN353" s="11">
        <f t="shared" si="2620"/>
        <v>197</v>
      </c>
      <c r="HO353" s="11">
        <f t="shared" si="2621"/>
        <v>0</v>
      </c>
      <c r="HP353" s="89">
        <f t="shared" si="2622"/>
        <v>0</v>
      </c>
      <c r="HQ353" s="15">
        <f t="shared" si="2623"/>
        <v>0</v>
      </c>
      <c r="HR353" s="12" t="e">
        <f t="shared" si="2644"/>
        <v>#DIV/0!</v>
      </c>
      <c r="HS353" s="16"/>
      <c r="HT353" s="17"/>
      <c r="HU353" s="16" t="e">
        <f t="shared" si="2624"/>
        <v>#DIV/0!</v>
      </c>
      <c r="HV353" s="23"/>
      <c r="HW353" s="22"/>
    </row>
    <row r="354" spans="1:231" ht="19.5" thickBot="1" x14ac:dyDescent="0.3">
      <c r="A354" s="729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0</v>
      </c>
      <c r="HL354" s="389">
        <f t="shared" si="2620"/>
        <v>0</v>
      </c>
      <c r="HM354" s="388">
        <f t="shared" si="2620"/>
        <v>0</v>
      </c>
      <c r="HN354" s="27">
        <f t="shared" si="2620"/>
        <v>0</v>
      </c>
      <c r="HO354" s="27">
        <f t="shared" si="2621"/>
        <v>0</v>
      </c>
      <c r="HP354" s="90">
        <f>+((HO354)/HM353)/7</f>
        <v>0</v>
      </c>
      <c r="HQ354" s="62">
        <f t="shared" si="2623"/>
        <v>0</v>
      </c>
      <c r="HR354" s="52" t="e">
        <f t="shared" si="2644"/>
        <v>#DIV/0!</v>
      </c>
      <c r="HS354" s="53">
        <f>SUM(HS347:HS353)/7</f>
        <v>0</v>
      </c>
      <c r="HT354" s="54">
        <f>SUM(HT347:HT353)</f>
        <v>0</v>
      </c>
      <c r="HU354" s="53" t="e">
        <f>AVERAGE(HU347:HU353)</f>
        <v>#DIV/0!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 x14ac:dyDescent="0.3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0</v>
      </c>
      <c r="HL355" s="74">
        <f>HL354/HN344</f>
        <v>0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 x14ac:dyDescent="0.25">
      <c r="A356" s="728">
        <v>64</v>
      </c>
      <c r="B356" s="40">
        <f>B353+1</f>
        <v>45819</v>
      </c>
      <c r="C356" s="33"/>
      <c r="D356" s="34"/>
      <c r="E356" s="34">
        <f>E353-C356</f>
        <v>499</v>
      </c>
      <c r="F356" s="34">
        <f>F353-D356</f>
        <v>37</v>
      </c>
      <c r="G356" s="34"/>
      <c r="H356" s="35">
        <f t="shared" ref="H356:H362" si="2645">((G356+I356)/E356)</f>
        <v>0</v>
      </c>
      <c r="I356" s="34"/>
      <c r="J356" s="35" t="e">
        <f>I356/(G356+I356)</f>
        <v>#DIV/0!</v>
      </c>
      <c r="K356" s="36"/>
      <c r="L356" s="34"/>
      <c r="M356" s="34"/>
      <c r="N356" s="37"/>
      <c r="O356" s="33"/>
      <c r="P356" s="34"/>
      <c r="Q356" s="34">
        <f>Q353-O356</f>
        <v>487</v>
      </c>
      <c r="R356" s="34">
        <f>R353-P356</f>
        <v>37</v>
      </c>
      <c r="S356" s="34"/>
      <c r="T356" s="35">
        <f t="shared" ref="T356:T362" si="2646">((S356+U356)/Q356)</f>
        <v>0</v>
      </c>
      <c r="U356" s="34"/>
      <c r="V356" s="35" t="e">
        <f t="shared" ref="V356:V362" si="2647">U356/(S356+U356)</f>
        <v>#DIV/0!</v>
      </c>
      <c r="W356" s="36"/>
      <c r="X356" s="34"/>
      <c r="Y356" s="34"/>
      <c r="Z356" s="37"/>
      <c r="AA356" s="33"/>
      <c r="AB356" s="34"/>
      <c r="AC356" s="34">
        <f>AC353-AA356</f>
        <v>24</v>
      </c>
      <c r="AD356" s="34">
        <f>AD353-AB356</f>
        <v>3</v>
      </c>
      <c r="AE356" s="34"/>
      <c r="AF356" s="35">
        <f t="shared" ref="AF356:AF362" si="2648">((AE356+AG356)/AC356)</f>
        <v>0</v>
      </c>
      <c r="AG356" s="34"/>
      <c r="AH356" s="35" t="e">
        <f t="shared" ref="AH356:AH362" si="2649">AG356/(AE356+AG356)</f>
        <v>#DIV/0!</v>
      </c>
      <c r="AI356" s="36"/>
      <c r="AJ356" s="34"/>
      <c r="AK356" s="34"/>
      <c r="AL356" s="37"/>
      <c r="AM356" s="33"/>
      <c r="AN356" s="34"/>
      <c r="AO356" s="34">
        <f>AO353-AM356</f>
        <v>530</v>
      </c>
      <c r="AP356" s="34">
        <f>AP353-AN356</f>
        <v>41</v>
      </c>
      <c r="AQ356" s="34"/>
      <c r="AR356" s="35">
        <f t="shared" ref="AR356:AR362" si="2650">((AQ356+AS356)/AO356)</f>
        <v>0</v>
      </c>
      <c r="AS356" s="34"/>
      <c r="AT356" s="35" t="e">
        <f t="shared" ref="AT356:AT362" si="2651">AS356/(AQ356+AS356)</f>
        <v>#DIV/0!</v>
      </c>
      <c r="AU356" s="36"/>
      <c r="AV356" s="34"/>
      <c r="AW356" s="34"/>
      <c r="AX356" s="37"/>
      <c r="AY356" s="33"/>
      <c r="AZ356" s="34"/>
      <c r="BA356" s="34">
        <f>BA353-AY356</f>
        <v>541</v>
      </c>
      <c r="BB356" s="34">
        <f>BB353-AZ356</f>
        <v>40</v>
      </c>
      <c r="BC356" s="34"/>
      <c r="BD356" s="35">
        <f t="shared" ref="BD356:BD362" si="2652">((BC356+BE356)/BA356)</f>
        <v>0</v>
      </c>
      <c r="BE356" s="34"/>
      <c r="BF356" s="35" t="e">
        <f t="shared" ref="BF356:BF362" si="2653">BE356/(BC356+BE356)</f>
        <v>#DIV/0!</v>
      </c>
      <c r="BG356" s="36"/>
      <c r="BH356" s="34"/>
      <c r="BI356" s="34"/>
      <c r="BJ356" s="37"/>
      <c r="BK356" s="33"/>
      <c r="BL356" s="34"/>
      <c r="BM356" s="34">
        <f>BM353-BK356</f>
        <v>548</v>
      </c>
      <c r="BN356" s="34">
        <f>BN353-BL356</f>
        <v>39</v>
      </c>
      <c r="BO356" s="34"/>
      <c r="BP356" s="35">
        <f t="shared" ref="BP356:BP362" si="2654">((BO356+BQ356)/BM356)</f>
        <v>0</v>
      </c>
      <c r="BQ356" s="34"/>
      <c r="BR356" s="35" t="e">
        <f t="shared" ref="BR356:BR362" si="2655">BQ356/(BO356+BQ356)</f>
        <v>#DIV/0!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11">
        <f t="shared" si="2680"/>
        <v>2629</v>
      </c>
      <c r="HN356" s="34">
        <f t="shared" si="2680"/>
        <v>197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0</v>
      </c>
      <c r="HP356" s="88">
        <f t="shared" ref="HP356:HP362" si="2682">+(HO356)/HM356</f>
        <v>0</v>
      </c>
      <c r="HQ356" s="48">
        <f t="shared" ref="HQ356:HQ363" si="2683">+I356+U356+AG356+AS356+BE356+BQ356+CC356+CO356+DA356+DM356+DY356+EK356+EW356+FI356+FU356+GG356+GS356+HE356</f>
        <v>0</v>
      </c>
      <c r="HR356" s="35" t="e">
        <f>+(HQ356/(HO356))</f>
        <v>#DIV/0!</v>
      </c>
      <c r="HS356" s="49"/>
      <c r="HT356" s="50"/>
      <c r="HU356" s="49" t="e">
        <f t="shared" ref="HU356:HU362" si="2684">+HT356/HO356*100</f>
        <v>#DIV/0!</v>
      </c>
      <c r="HV356" s="48"/>
      <c r="HW356" s="37"/>
    </row>
    <row r="357" spans="1:231" ht="18.75" x14ac:dyDescent="0.25">
      <c r="A357" s="729"/>
      <c r="B357" s="41">
        <f t="shared" ref="B357:B361" si="2685">+B356+1</f>
        <v>45820</v>
      </c>
      <c r="C357" s="10"/>
      <c r="D357" s="11"/>
      <c r="E357" s="68">
        <f t="shared" ref="E357:E361" si="2686">E356-C357</f>
        <v>499</v>
      </c>
      <c r="F357" s="68">
        <f t="shared" ref="F357:F361" si="2687">F356-D357</f>
        <v>37</v>
      </c>
      <c r="G357" s="11"/>
      <c r="H357" s="12">
        <f t="shared" si="2645"/>
        <v>0</v>
      </c>
      <c r="I357" s="11"/>
      <c r="J357" s="12" t="e">
        <f t="shared" ref="J357:J362" si="2688">I357/(G357+I357)</f>
        <v>#DIV/0!</v>
      </c>
      <c r="K357" s="13"/>
      <c r="L357" s="11"/>
      <c r="M357" s="11"/>
      <c r="N357" s="14"/>
      <c r="O357" s="10"/>
      <c r="P357" s="11"/>
      <c r="Q357" s="68">
        <f t="shared" ref="Q357:Q362" si="2689">Q356-O357</f>
        <v>487</v>
      </c>
      <c r="R357" s="68">
        <f t="shared" ref="R357:R362" si="2690">R356-P357</f>
        <v>37</v>
      </c>
      <c r="S357" s="11"/>
      <c r="T357" s="12">
        <f t="shared" si="2646"/>
        <v>0</v>
      </c>
      <c r="U357" s="11"/>
      <c r="V357" s="12" t="e">
        <f t="shared" si="2647"/>
        <v>#DIV/0!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24</v>
      </c>
      <c r="AD357" s="68">
        <f t="shared" ref="AD357:AD362" si="2692">AD356-AB357</f>
        <v>3</v>
      </c>
      <c r="AE357" s="11"/>
      <c r="AF357" s="12">
        <f t="shared" si="2648"/>
        <v>0</v>
      </c>
      <c r="AG357" s="11"/>
      <c r="AH357" s="12" t="e">
        <f t="shared" si="2649"/>
        <v>#DIV/0!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530</v>
      </c>
      <c r="AP357" s="68">
        <f t="shared" ref="AP357:AP362" si="2694">AP356-AN357</f>
        <v>41</v>
      </c>
      <c r="AQ357" s="11"/>
      <c r="AR357" s="12">
        <f t="shared" si="2650"/>
        <v>0</v>
      </c>
      <c r="AS357" s="11"/>
      <c r="AT357" s="12" t="e">
        <f t="shared" si="2651"/>
        <v>#DIV/0!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541</v>
      </c>
      <c r="BB357" s="68">
        <f t="shared" ref="BB357:BB362" si="2696">BB356-AZ357</f>
        <v>40</v>
      </c>
      <c r="BC357" s="11"/>
      <c r="BD357" s="12">
        <f t="shared" si="2652"/>
        <v>0</v>
      </c>
      <c r="BE357" s="11"/>
      <c r="BF357" s="12" t="e">
        <f t="shared" si="2653"/>
        <v>#DIV/0!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548</v>
      </c>
      <c r="BN357" s="68">
        <f t="shared" ref="BN357:BN362" si="2698">BN356-BL357</f>
        <v>39</v>
      </c>
      <c r="BO357" s="11"/>
      <c r="BP357" s="12">
        <f t="shared" si="2654"/>
        <v>0</v>
      </c>
      <c r="BQ357" s="11"/>
      <c r="BR357" s="12" t="e">
        <f t="shared" si="2655"/>
        <v>#DIV/0!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12">
        <f t="shared" si="2680"/>
        <v>2629</v>
      </c>
      <c r="HN357" s="11">
        <f t="shared" si="2680"/>
        <v>197</v>
      </c>
      <c r="HO357" s="11">
        <f t="shared" si="2681"/>
        <v>0</v>
      </c>
      <c r="HP357" s="89">
        <f t="shared" si="2682"/>
        <v>0</v>
      </c>
      <c r="HQ357" s="15">
        <f t="shared" si="2683"/>
        <v>0</v>
      </c>
      <c r="HR357" s="12" t="e">
        <f t="shared" ref="HR357:HR363" si="2723">+(HQ357/(HO357))</f>
        <v>#DIV/0!</v>
      </c>
      <c r="HS357" s="16"/>
      <c r="HT357" s="17"/>
      <c r="HU357" s="16" t="e">
        <f t="shared" si="2684"/>
        <v>#DIV/0!</v>
      </c>
      <c r="HV357" s="15"/>
      <c r="HW357" s="14"/>
    </row>
    <row r="358" spans="1:231" ht="18.75" x14ac:dyDescent="0.25">
      <c r="A358" s="729"/>
      <c r="B358" s="41">
        <f t="shared" si="2685"/>
        <v>45821</v>
      </c>
      <c r="C358" s="10"/>
      <c r="D358" s="11"/>
      <c r="E358" s="68">
        <f t="shared" si="2686"/>
        <v>499</v>
      </c>
      <c r="F358" s="68">
        <f t="shared" si="2687"/>
        <v>37</v>
      </c>
      <c r="G358" s="11"/>
      <c r="H358" s="12">
        <f t="shared" si="2645"/>
        <v>0</v>
      </c>
      <c r="I358" s="11"/>
      <c r="J358" s="12" t="e">
        <f t="shared" si="2688"/>
        <v>#DIV/0!</v>
      </c>
      <c r="K358" s="13"/>
      <c r="L358" s="11"/>
      <c r="M358" s="11"/>
      <c r="N358" s="14"/>
      <c r="O358" s="10"/>
      <c r="P358" s="11"/>
      <c r="Q358" s="68">
        <f t="shared" si="2689"/>
        <v>487</v>
      </c>
      <c r="R358" s="68">
        <f t="shared" si="2690"/>
        <v>37</v>
      </c>
      <c r="S358" s="11"/>
      <c r="T358" s="12">
        <f t="shared" si="2646"/>
        <v>0</v>
      </c>
      <c r="U358" s="11"/>
      <c r="V358" s="12" t="e">
        <f t="shared" si="2647"/>
        <v>#DIV/0!</v>
      </c>
      <c r="W358" s="13"/>
      <c r="X358" s="11"/>
      <c r="Y358" s="11"/>
      <c r="Z358" s="14"/>
      <c r="AA358" s="10"/>
      <c r="AB358" s="11"/>
      <c r="AC358" s="68">
        <f t="shared" si="2691"/>
        <v>24</v>
      </c>
      <c r="AD358" s="68">
        <f t="shared" si="2692"/>
        <v>3</v>
      </c>
      <c r="AE358" s="11"/>
      <c r="AF358" s="12">
        <f t="shared" si="2648"/>
        <v>0</v>
      </c>
      <c r="AG358" s="11"/>
      <c r="AH358" s="12" t="e">
        <f t="shared" si="2649"/>
        <v>#DIV/0!</v>
      </c>
      <c r="AI358" s="13"/>
      <c r="AJ358" s="11"/>
      <c r="AK358" s="11"/>
      <c r="AL358" s="14"/>
      <c r="AM358" s="10"/>
      <c r="AN358" s="11"/>
      <c r="AO358" s="68">
        <f t="shared" si="2693"/>
        <v>530</v>
      </c>
      <c r="AP358" s="68">
        <f t="shared" si="2694"/>
        <v>41</v>
      </c>
      <c r="AQ358" s="11"/>
      <c r="AR358" s="12">
        <f t="shared" si="2650"/>
        <v>0</v>
      </c>
      <c r="AS358" s="11"/>
      <c r="AT358" s="12" t="e">
        <f t="shared" si="2651"/>
        <v>#DIV/0!</v>
      </c>
      <c r="AU358" s="13"/>
      <c r="AV358" s="11"/>
      <c r="AW358" s="11"/>
      <c r="AX358" s="14"/>
      <c r="AY358" s="10"/>
      <c r="AZ358" s="11"/>
      <c r="BA358" s="68">
        <f t="shared" si="2695"/>
        <v>541</v>
      </c>
      <c r="BB358" s="68">
        <f t="shared" si="2696"/>
        <v>40</v>
      </c>
      <c r="BC358" s="11"/>
      <c r="BD358" s="12">
        <f t="shared" si="2652"/>
        <v>0</v>
      </c>
      <c r="BE358" s="11"/>
      <c r="BF358" s="12" t="e">
        <f t="shared" si="2653"/>
        <v>#DIV/0!</v>
      </c>
      <c r="BG358" s="13"/>
      <c r="BH358" s="11"/>
      <c r="BI358" s="11"/>
      <c r="BJ358" s="14"/>
      <c r="BK358" s="10"/>
      <c r="BL358" s="11"/>
      <c r="BM358" s="68">
        <f t="shared" si="2697"/>
        <v>548</v>
      </c>
      <c r="BN358" s="68">
        <f t="shared" si="2698"/>
        <v>39</v>
      </c>
      <c r="BO358" s="11"/>
      <c r="BP358" s="12">
        <f t="shared" si="2654"/>
        <v>0</v>
      </c>
      <c r="BQ358" s="11"/>
      <c r="BR358" s="12" t="e">
        <f t="shared" si="2655"/>
        <v>#DIV/0!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0</v>
      </c>
      <c r="HL358" s="14">
        <f t="shared" si="2680"/>
        <v>0</v>
      </c>
      <c r="HM358" s="412">
        <f t="shared" si="2680"/>
        <v>2629</v>
      </c>
      <c r="HN358" s="11">
        <f t="shared" si="2680"/>
        <v>197</v>
      </c>
      <c r="HO358" s="11">
        <f t="shared" si="2681"/>
        <v>0</v>
      </c>
      <c r="HP358" s="89">
        <f t="shared" si="2682"/>
        <v>0</v>
      </c>
      <c r="HQ358" s="15">
        <f t="shared" si="2683"/>
        <v>0</v>
      </c>
      <c r="HR358" s="12" t="e">
        <f t="shared" si="2723"/>
        <v>#DIV/0!</v>
      </c>
      <c r="HS358" s="16"/>
      <c r="HT358" s="17"/>
      <c r="HU358" s="16" t="e">
        <f t="shared" si="2684"/>
        <v>#DIV/0!</v>
      </c>
      <c r="HV358" s="15"/>
      <c r="HW358" s="14"/>
    </row>
    <row r="359" spans="1:231" ht="18.75" x14ac:dyDescent="0.25">
      <c r="A359" s="729"/>
      <c r="B359" s="41">
        <f t="shared" si="2685"/>
        <v>45822</v>
      </c>
      <c r="C359" s="10"/>
      <c r="D359" s="11"/>
      <c r="E359" s="68">
        <f t="shared" si="2686"/>
        <v>499</v>
      </c>
      <c r="F359" s="68">
        <f t="shared" si="2687"/>
        <v>37</v>
      </c>
      <c r="G359" s="11"/>
      <c r="H359" s="12">
        <f t="shared" si="2645"/>
        <v>0</v>
      </c>
      <c r="I359" s="11"/>
      <c r="J359" s="12" t="e">
        <f t="shared" si="2688"/>
        <v>#DIV/0!</v>
      </c>
      <c r="K359" s="11"/>
      <c r="L359" s="11"/>
      <c r="M359" s="18"/>
      <c r="N359" s="20"/>
      <c r="O359" s="10"/>
      <c r="P359" s="11"/>
      <c r="Q359" s="68">
        <f t="shared" si="2689"/>
        <v>487</v>
      </c>
      <c r="R359" s="68">
        <f t="shared" si="2690"/>
        <v>37</v>
      </c>
      <c r="S359" s="11"/>
      <c r="T359" s="12">
        <f t="shared" si="2646"/>
        <v>0</v>
      </c>
      <c r="U359" s="11"/>
      <c r="V359" s="12" t="e">
        <f t="shared" si="2647"/>
        <v>#DIV/0!</v>
      </c>
      <c r="W359" s="11"/>
      <c r="X359" s="11"/>
      <c r="Y359" s="18"/>
      <c r="Z359" s="20"/>
      <c r="AA359" s="10"/>
      <c r="AB359" s="11"/>
      <c r="AC359" s="68">
        <f t="shared" si="2691"/>
        <v>24</v>
      </c>
      <c r="AD359" s="68">
        <f t="shared" si="2692"/>
        <v>3</v>
      </c>
      <c r="AE359" s="11"/>
      <c r="AF359" s="12">
        <f t="shared" si="2648"/>
        <v>0</v>
      </c>
      <c r="AG359" s="11"/>
      <c r="AH359" s="12" t="e">
        <f t="shared" si="2649"/>
        <v>#DIV/0!</v>
      </c>
      <c r="AI359" s="11"/>
      <c r="AJ359" s="11"/>
      <c r="AK359" s="18"/>
      <c r="AL359" s="20"/>
      <c r="AM359" s="10"/>
      <c r="AN359" s="11"/>
      <c r="AO359" s="68">
        <f t="shared" si="2693"/>
        <v>530</v>
      </c>
      <c r="AP359" s="68">
        <f t="shared" si="2694"/>
        <v>41</v>
      </c>
      <c r="AQ359" s="11"/>
      <c r="AR359" s="12">
        <f t="shared" si="2650"/>
        <v>0</v>
      </c>
      <c r="AS359" s="11"/>
      <c r="AT359" s="12" t="e">
        <f t="shared" si="2651"/>
        <v>#DIV/0!</v>
      </c>
      <c r="AU359" s="11"/>
      <c r="AV359" s="11"/>
      <c r="AW359" s="18"/>
      <c r="AX359" s="20"/>
      <c r="AY359" s="10"/>
      <c r="AZ359" s="11"/>
      <c r="BA359" s="68">
        <f t="shared" si="2695"/>
        <v>541</v>
      </c>
      <c r="BB359" s="68">
        <f t="shared" si="2696"/>
        <v>40</v>
      </c>
      <c r="BC359" s="11"/>
      <c r="BD359" s="12">
        <f t="shared" si="2652"/>
        <v>0</v>
      </c>
      <c r="BE359" s="11"/>
      <c r="BF359" s="12" t="e">
        <f t="shared" si="2653"/>
        <v>#DIV/0!</v>
      </c>
      <c r="BG359" s="11"/>
      <c r="BH359" s="11"/>
      <c r="BI359" s="18"/>
      <c r="BJ359" s="20"/>
      <c r="BK359" s="10"/>
      <c r="BL359" s="11"/>
      <c r="BM359" s="68">
        <f t="shared" si="2697"/>
        <v>548</v>
      </c>
      <c r="BN359" s="68">
        <f t="shared" si="2698"/>
        <v>39</v>
      </c>
      <c r="BO359" s="11"/>
      <c r="BP359" s="12">
        <f t="shared" si="2654"/>
        <v>0</v>
      </c>
      <c r="BQ359" s="11"/>
      <c r="BR359" s="12" t="e">
        <f t="shared" si="2655"/>
        <v>#DIV/0!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0</v>
      </c>
      <c r="HL359" s="14">
        <f t="shared" si="2680"/>
        <v>0</v>
      </c>
      <c r="HM359" s="412">
        <f t="shared" si="2680"/>
        <v>2629</v>
      </c>
      <c r="HN359" s="11">
        <f t="shared" si="2680"/>
        <v>197</v>
      </c>
      <c r="HO359" s="11">
        <f t="shared" si="2681"/>
        <v>0</v>
      </c>
      <c r="HP359" s="89">
        <f t="shared" si="2682"/>
        <v>0</v>
      </c>
      <c r="HQ359" s="15">
        <f t="shared" si="2683"/>
        <v>0</v>
      </c>
      <c r="HR359" s="12" t="e">
        <f t="shared" si="2723"/>
        <v>#DIV/0!</v>
      </c>
      <c r="HS359" s="16"/>
      <c r="HT359" s="17"/>
      <c r="HU359" s="16" t="e">
        <f t="shared" si="2684"/>
        <v>#DIV/0!</v>
      </c>
      <c r="HV359" s="18"/>
      <c r="HW359" s="20"/>
    </row>
    <row r="360" spans="1:231" ht="18.75" x14ac:dyDescent="0.25">
      <c r="A360" s="729"/>
      <c r="B360" s="41">
        <f t="shared" si="2685"/>
        <v>45823</v>
      </c>
      <c r="C360" s="10"/>
      <c r="D360" s="11"/>
      <c r="E360" s="68">
        <f t="shared" si="2686"/>
        <v>499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487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24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530</v>
      </c>
      <c r="AP360" s="68">
        <f t="shared" si="2694"/>
        <v>41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541</v>
      </c>
      <c r="BB360" s="68">
        <f t="shared" si="2696"/>
        <v>40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548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12">
        <f t="shared" si="2680"/>
        <v>2629</v>
      </c>
      <c r="HN360" s="11">
        <f t="shared" si="2680"/>
        <v>197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 x14ac:dyDescent="0.25">
      <c r="A361" s="729"/>
      <c r="B361" s="41">
        <f t="shared" si="2685"/>
        <v>45824</v>
      </c>
      <c r="C361" s="10"/>
      <c r="D361" s="11"/>
      <c r="E361" s="68">
        <f t="shared" si="2686"/>
        <v>499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487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24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530</v>
      </c>
      <c r="AP361" s="68">
        <f t="shared" si="2694"/>
        <v>41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541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548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12">
        <f t="shared" si="2680"/>
        <v>2629</v>
      </c>
      <c r="HN361" s="11">
        <f t="shared" si="2680"/>
        <v>197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 x14ac:dyDescent="0.25">
      <c r="A362" s="729"/>
      <c r="B362" s="41">
        <f>+B361+1</f>
        <v>45825</v>
      </c>
      <c r="C362" s="10"/>
      <c r="D362" s="11"/>
      <c r="E362" s="68">
        <f>E361-C362</f>
        <v>499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487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24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530</v>
      </c>
      <c r="AP362" s="68">
        <f t="shared" si="2694"/>
        <v>41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541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548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12">
        <f t="shared" si="2680"/>
        <v>2629</v>
      </c>
      <c r="HN362" s="11">
        <f t="shared" si="2680"/>
        <v>197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 x14ac:dyDescent="0.3">
      <c r="A363" s="729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0</v>
      </c>
      <c r="HL363" s="389">
        <f t="shared" si="2680"/>
        <v>0</v>
      </c>
      <c r="HM363" s="388">
        <f t="shared" si="2680"/>
        <v>0</v>
      </c>
      <c r="HN363" s="27">
        <f t="shared" si="2680"/>
        <v>0</v>
      </c>
      <c r="HO363" s="27">
        <f t="shared" si="2681"/>
        <v>0</v>
      </c>
      <c r="HP363" s="90">
        <f>+((HO363)/HM362)/7</f>
        <v>0</v>
      </c>
      <c r="HQ363" s="62">
        <f t="shared" si="2683"/>
        <v>0</v>
      </c>
      <c r="HR363" s="52" t="e">
        <f t="shared" si="2723"/>
        <v>#DIV/0!</v>
      </c>
      <c r="HS363" s="53">
        <f>SUM(HS356:HS362)/7</f>
        <v>0</v>
      </c>
      <c r="HT363" s="54">
        <f>SUM(HT356:HT362)</f>
        <v>0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 x14ac:dyDescent="0.3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0</v>
      </c>
      <c r="HL364" s="74">
        <f>HL363/HN353</f>
        <v>0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 x14ac:dyDescent="0.25">
      <c r="A365" s="728">
        <v>65</v>
      </c>
      <c r="B365" s="40">
        <f>B362+1</f>
        <v>45826</v>
      </c>
      <c r="C365" s="33"/>
      <c r="D365" s="34"/>
      <c r="E365" s="34">
        <f>E362-C365</f>
        <v>499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487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24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530</v>
      </c>
      <c r="AP365" s="34">
        <f>AP362-AN365</f>
        <v>41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541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548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11">
        <f t="shared" si="2759"/>
        <v>2629</v>
      </c>
      <c r="HN365" s="34">
        <f t="shared" si="2759"/>
        <v>197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 x14ac:dyDescent="0.25">
      <c r="A366" s="729"/>
      <c r="B366" s="41">
        <f t="shared" ref="B366:B370" si="2764">+B365+1</f>
        <v>45827</v>
      </c>
      <c r="C366" s="10"/>
      <c r="D366" s="11"/>
      <c r="E366" s="68">
        <f t="shared" ref="E366:E370" si="2765">E365-C366</f>
        <v>499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487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24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530</v>
      </c>
      <c r="AP366" s="68">
        <f t="shared" ref="AP366:AP371" si="2773">AP365-AN366</f>
        <v>41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541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548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12">
        <f t="shared" si="2759"/>
        <v>2629</v>
      </c>
      <c r="HN366" s="11">
        <f t="shared" si="2759"/>
        <v>197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 x14ac:dyDescent="0.25">
      <c r="A367" s="729"/>
      <c r="B367" s="41">
        <f t="shared" si="2764"/>
        <v>45828</v>
      </c>
      <c r="C367" s="10"/>
      <c r="D367" s="11"/>
      <c r="E367" s="68">
        <f t="shared" si="2765"/>
        <v>499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487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24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530</v>
      </c>
      <c r="AP367" s="68">
        <f t="shared" si="2773"/>
        <v>41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541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548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12">
        <f t="shared" si="2759"/>
        <v>2629</v>
      </c>
      <c r="HN367" s="11">
        <f t="shared" si="2759"/>
        <v>197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 x14ac:dyDescent="0.25">
      <c r="A368" s="729"/>
      <c r="B368" s="41">
        <f t="shared" si="2764"/>
        <v>45829</v>
      </c>
      <c r="C368" s="10"/>
      <c r="D368" s="11"/>
      <c r="E368" s="68">
        <f t="shared" si="2765"/>
        <v>499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487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24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530</v>
      </c>
      <c r="AP368" s="68">
        <f t="shared" si="2773"/>
        <v>41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541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548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12">
        <f t="shared" si="2759"/>
        <v>2629</v>
      </c>
      <c r="HN368" s="11">
        <f t="shared" si="2759"/>
        <v>197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 x14ac:dyDescent="0.25">
      <c r="A369" s="729"/>
      <c r="B369" s="41">
        <f t="shared" si="2764"/>
        <v>45830</v>
      </c>
      <c r="C369" s="10"/>
      <c r="D369" s="11"/>
      <c r="E369" s="68">
        <f t="shared" si="2765"/>
        <v>499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487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24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530</v>
      </c>
      <c r="AP369" s="68">
        <f t="shared" si="2773"/>
        <v>41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541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548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12">
        <f t="shared" si="2759"/>
        <v>2629</v>
      </c>
      <c r="HN369" s="11">
        <f t="shared" si="2759"/>
        <v>197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 x14ac:dyDescent="0.25">
      <c r="A370" s="729"/>
      <c r="B370" s="41">
        <f t="shared" si="2764"/>
        <v>45831</v>
      </c>
      <c r="C370" s="10"/>
      <c r="D370" s="11"/>
      <c r="E370" s="68">
        <f t="shared" si="2765"/>
        <v>499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487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24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530</v>
      </c>
      <c r="AP370" s="68">
        <f t="shared" si="2773"/>
        <v>41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541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548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12">
        <f t="shared" si="2759"/>
        <v>2629</v>
      </c>
      <c r="HN370" s="11">
        <f t="shared" si="2759"/>
        <v>197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 x14ac:dyDescent="0.25">
      <c r="A371" s="729"/>
      <c r="B371" s="41">
        <f>+B370+1</f>
        <v>45832</v>
      </c>
      <c r="C371" s="10"/>
      <c r="D371" s="11"/>
      <c r="E371" s="68">
        <f>E370-C371</f>
        <v>499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487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24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530</v>
      </c>
      <c r="AP371" s="68">
        <f t="shared" si="2773"/>
        <v>41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541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548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12">
        <f t="shared" si="2759"/>
        <v>2629</v>
      </c>
      <c r="HN371" s="11">
        <f t="shared" si="2759"/>
        <v>197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 x14ac:dyDescent="0.3">
      <c r="A372" s="729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9">
        <f t="shared" si="2759"/>
        <v>0</v>
      </c>
      <c r="HM372" s="388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 x14ac:dyDescent="0.3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EQ2:FB2"/>
    <mergeCell ref="EE2:EP2"/>
    <mergeCell ref="DS2:ED2"/>
    <mergeCell ref="FO1:HJ1"/>
    <mergeCell ref="DS1:FN1"/>
    <mergeCell ref="HZ2:IE2"/>
    <mergeCell ref="IF2:IK2"/>
    <mergeCell ref="IL2:IQ2"/>
    <mergeCell ref="IR2:IW2"/>
    <mergeCell ref="IX2:JC2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A86:A93"/>
    <mergeCell ref="A5:A12"/>
    <mergeCell ref="A14:A21"/>
    <mergeCell ref="A23:A30"/>
    <mergeCell ref="A32:A39"/>
    <mergeCell ref="A77:A84"/>
    <mergeCell ref="AY2:BJ2"/>
    <mergeCell ref="A41:A48"/>
    <mergeCell ref="A50:A57"/>
    <mergeCell ref="A59:A66"/>
    <mergeCell ref="A68:A75"/>
    <mergeCell ref="A1:B2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 x14ac:dyDescent="0.25"/>
  <cols>
    <col min="1" max="2" width="13.28515625" style="341" bestFit="1" customWidth="1"/>
    <col min="3" max="3" width="11" style="341" bestFit="1" customWidth="1"/>
    <col min="4" max="4" width="11.28515625" style="341" bestFit="1" customWidth="1"/>
    <col min="5" max="5" width="11" style="341" bestFit="1" customWidth="1"/>
    <col min="6" max="6" width="11.28515625" style="341" bestFit="1" customWidth="1"/>
    <col min="7" max="7" width="11" style="341" bestFit="1" customWidth="1"/>
    <col min="8" max="8" width="11.28515625" style="341" bestFit="1" customWidth="1"/>
    <col min="9" max="9" width="11" style="341" bestFit="1" customWidth="1"/>
    <col min="10" max="10" width="11.28515625" style="341" bestFit="1" customWidth="1"/>
    <col min="11" max="11" width="11" style="341" bestFit="1" customWidth="1"/>
    <col min="12" max="12" width="11.28515625" style="341" bestFit="1" customWidth="1"/>
    <col min="13" max="13" width="11" style="341" bestFit="1" customWidth="1"/>
    <col min="14" max="14" width="11.28515625" style="341" bestFit="1" customWidth="1"/>
    <col min="15" max="15" width="11" style="341" bestFit="1" customWidth="1"/>
    <col min="16" max="16" width="11.28515625" style="341" bestFit="1" customWidth="1"/>
    <col min="17" max="17" width="11" style="341" bestFit="1" customWidth="1"/>
    <col min="18" max="18" width="11.28515625" style="341" bestFit="1" customWidth="1"/>
    <col min="19" max="19" width="11" style="341" bestFit="1" customWidth="1"/>
    <col min="20" max="20" width="11.28515625" style="341" bestFit="1" customWidth="1"/>
    <col min="21" max="21" width="11" style="341" bestFit="1" customWidth="1"/>
    <col min="22" max="22" width="11.28515625" style="341" bestFit="1" customWidth="1"/>
    <col min="23" max="23" width="11" style="341" bestFit="1" customWidth="1"/>
    <col min="24" max="24" width="11.28515625" style="341" bestFit="1" customWidth="1"/>
    <col min="25" max="25" width="11" style="341" bestFit="1" customWidth="1"/>
    <col min="26" max="26" width="11.28515625" style="341" bestFit="1" customWidth="1"/>
    <col min="27" max="27" width="11" style="341" bestFit="1" customWidth="1"/>
    <col min="28" max="28" width="11.28515625" style="341" bestFit="1" customWidth="1"/>
    <col min="29" max="29" width="11" style="341" bestFit="1" customWidth="1"/>
    <col min="30" max="30" width="11.28515625" style="341" bestFit="1" customWidth="1"/>
    <col min="31" max="31" width="11" style="341" bestFit="1" customWidth="1"/>
    <col min="32" max="32" width="11.28515625" style="341" bestFit="1" customWidth="1"/>
    <col min="33" max="34" width="11.28515625" style="341" customWidth="1"/>
    <col min="35" max="35" width="11" style="341" bestFit="1" customWidth="1"/>
    <col min="36" max="36" width="11.28515625" style="341" bestFit="1" customWidth="1"/>
    <col min="37" max="37" width="11" style="341" bestFit="1" customWidth="1"/>
    <col min="38" max="38" width="11.28515625" style="341" bestFit="1" customWidth="1"/>
    <col min="39" max="39" width="11" style="341" bestFit="1" customWidth="1"/>
    <col min="40" max="40" width="11.28515625" style="341" bestFit="1" customWidth="1"/>
    <col min="41" max="41" width="11" style="341" bestFit="1" customWidth="1"/>
    <col min="42" max="42" width="11.28515625" style="341" bestFit="1" customWidth="1"/>
    <col min="43" max="43" width="11" style="341" customWidth="1"/>
    <col min="44" max="44" width="11.28515625" style="341" customWidth="1"/>
    <col min="45" max="45" width="11" style="341" hidden="1" customWidth="1"/>
    <col min="46" max="46" width="11.28515625" style="341" hidden="1" customWidth="1"/>
    <col min="47" max="47" width="11" style="341" hidden="1" customWidth="1"/>
    <col min="48" max="48" width="11.28515625" style="341" hidden="1" customWidth="1"/>
    <col min="49" max="49" width="11" style="341" hidden="1" customWidth="1"/>
    <col min="50" max="50" width="11.28515625" style="341" hidden="1" customWidth="1"/>
    <col min="51" max="51" width="11" style="341" hidden="1" customWidth="1"/>
    <col min="52" max="52" width="11.28515625" style="341" hidden="1" customWidth="1"/>
    <col min="53" max="53" width="11" style="341" hidden="1" customWidth="1"/>
    <col min="54" max="54" width="11.28515625" style="341" hidden="1" customWidth="1"/>
    <col min="55" max="55" width="10.85546875" style="341" hidden="1" customWidth="1"/>
    <col min="56" max="56" width="11" style="341" hidden="1" customWidth="1"/>
    <col min="57" max="16384" width="10.85546875" style="341"/>
  </cols>
  <sheetData>
    <row r="2" spans="1:56" s="340" customFormat="1" ht="21.75" thickBot="1" x14ac:dyDescent="0.4">
      <c r="A2" s="340" t="s">
        <v>123</v>
      </c>
      <c r="C2" s="786" t="s">
        <v>120</v>
      </c>
      <c r="D2" s="786"/>
      <c r="E2" s="786"/>
      <c r="F2" s="786"/>
      <c r="G2" s="786"/>
      <c r="H2" s="786"/>
      <c r="I2" s="786"/>
      <c r="J2" s="786"/>
      <c r="K2" s="786"/>
      <c r="L2" s="786"/>
      <c r="M2" s="786"/>
      <c r="N2" s="786"/>
      <c r="O2" s="786"/>
      <c r="P2" s="786"/>
      <c r="Q2" s="786"/>
      <c r="R2" s="786"/>
      <c r="S2" s="786"/>
      <c r="T2" s="786"/>
      <c r="U2" s="786"/>
      <c r="V2" s="786"/>
      <c r="W2" s="786"/>
      <c r="X2" s="786"/>
      <c r="Y2" s="786"/>
      <c r="Z2" s="786"/>
      <c r="AA2" s="786"/>
      <c r="AB2" s="786"/>
      <c r="AC2" s="786"/>
      <c r="AD2" s="786"/>
      <c r="AE2" s="786"/>
      <c r="AF2" s="786"/>
      <c r="AG2" s="786"/>
      <c r="AH2" s="786"/>
      <c r="AI2" s="786"/>
      <c r="AJ2" s="786"/>
      <c r="AK2" s="786"/>
      <c r="AL2" s="786"/>
      <c r="AM2" s="786"/>
      <c r="AN2" s="786"/>
      <c r="AO2" s="786"/>
      <c r="AP2" s="786"/>
      <c r="AQ2" s="384"/>
      <c r="AR2" s="384"/>
      <c r="AS2" s="384"/>
      <c r="AT2" s="384"/>
      <c r="AU2" s="384"/>
      <c r="AV2" s="384"/>
      <c r="AW2" s="384"/>
      <c r="AX2" s="384"/>
      <c r="AY2" s="384"/>
      <c r="AZ2" s="384"/>
      <c r="BA2" s="384"/>
      <c r="BB2" s="384"/>
    </row>
    <row r="3" spans="1:56" ht="15" customHeight="1" thickBot="1" x14ac:dyDescent="0.3">
      <c r="A3" s="793" t="s">
        <v>117</v>
      </c>
      <c r="B3" s="794"/>
      <c r="C3" s="795" t="s">
        <v>155</v>
      </c>
      <c r="D3" s="796"/>
      <c r="E3" s="797" t="s">
        <v>156</v>
      </c>
      <c r="F3" s="784"/>
      <c r="G3" s="795" t="s">
        <v>157</v>
      </c>
      <c r="H3" s="796"/>
      <c r="I3" s="787" t="s">
        <v>158</v>
      </c>
      <c r="J3" s="788"/>
      <c r="K3" s="791" t="s">
        <v>159</v>
      </c>
      <c r="L3" s="792"/>
      <c r="M3" s="787" t="s">
        <v>160</v>
      </c>
      <c r="N3" s="788"/>
      <c r="O3" s="787" t="s">
        <v>161</v>
      </c>
      <c r="P3" s="788"/>
      <c r="Q3" s="787" t="s">
        <v>162</v>
      </c>
      <c r="R3" s="788"/>
      <c r="S3" s="787" t="s">
        <v>163</v>
      </c>
      <c r="T3" s="788"/>
      <c r="U3" s="787" t="s">
        <v>164</v>
      </c>
      <c r="V3" s="788"/>
      <c r="W3" s="787" t="s">
        <v>165</v>
      </c>
      <c r="X3" s="788"/>
      <c r="Y3" s="787" t="s">
        <v>166</v>
      </c>
      <c r="Z3" s="788"/>
      <c r="AA3" s="787" t="s">
        <v>167</v>
      </c>
      <c r="AB3" s="788"/>
      <c r="AC3" s="787" t="s">
        <v>168</v>
      </c>
      <c r="AD3" s="788"/>
      <c r="AE3" s="787" t="s">
        <v>169</v>
      </c>
      <c r="AF3" s="788"/>
      <c r="AG3" s="787" t="s">
        <v>170</v>
      </c>
      <c r="AH3" s="788"/>
      <c r="AI3" s="787" t="s">
        <v>171</v>
      </c>
      <c r="AJ3" s="788"/>
      <c r="AK3" s="787" t="s">
        <v>172</v>
      </c>
      <c r="AL3" s="788"/>
      <c r="AM3" s="787" t="s">
        <v>173</v>
      </c>
      <c r="AN3" s="788"/>
      <c r="AO3" s="787" t="s">
        <v>174</v>
      </c>
      <c r="AP3" s="788"/>
      <c r="AQ3" s="787" t="s">
        <v>175</v>
      </c>
      <c r="AR3" s="788"/>
      <c r="AS3" s="783"/>
      <c r="AT3" s="784"/>
      <c r="AU3" s="789"/>
      <c r="AV3" s="790"/>
      <c r="AW3" s="783"/>
      <c r="AX3" s="784"/>
      <c r="AY3" s="789"/>
      <c r="AZ3" s="790"/>
      <c r="BA3" s="783"/>
      <c r="BB3" s="784"/>
      <c r="BC3" s="783"/>
      <c r="BD3" s="784"/>
    </row>
    <row r="4" spans="1:56" ht="15" customHeight="1" x14ac:dyDescent="0.25">
      <c r="A4" s="342"/>
      <c r="B4" s="342"/>
      <c r="C4" s="343" t="s">
        <v>106</v>
      </c>
      <c r="D4" s="344" t="s">
        <v>105</v>
      </c>
      <c r="E4" s="343" t="s">
        <v>106</v>
      </c>
      <c r="F4" s="344" t="s">
        <v>105</v>
      </c>
      <c r="G4" s="343" t="s">
        <v>106</v>
      </c>
      <c r="H4" s="344" t="s">
        <v>105</v>
      </c>
      <c r="I4" s="345" t="s">
        <v>106</v>
      </c>
      <c r="J4" s="346" t="s">
        <v>105</v>
      </c>
      <c r="K4" s="343" t="s">
        <v>106</v>
      </c>
      <c r="L4" s="344" t="s">
        <v>105</v>
      </c>
      <c r="M4" s="345" t="s">
        <v>106</v>
      </c>
      <c r="N4" s="346" t="s">
        <v>105</v>
      </c>
      <c r="O4" s="343" t="s">
        <v>106</v>
      </c>
      <c r="P4" s="344" t="s">
        <v>105</v>
      </c>
      <c r="Q4" s="345" t="s">
        <v>106</v>
      </c>
      <c r="R4" s="346" t="s">
        <v>105</v>
      </c>
      <c r="S4" s="343" t="s">
        <v>106</v>
      </c>
      <c r="T4" s="344" t="s">
        <v>105</v>
      </c>
      <c r="U4" s="343" t="s">
        <v>106</v>
      </c>
      <c r="V4" s="344" t="s">
        <v>105</v>
      </c>
      <c r="W4" s="345" t="s">
        <v>106</v>
      </c>
      <c r="X4" s="344" t="s">
        <v>105</v>
      </c>
      <c r="Y4" s="343" t="s">
        <v>106</v>
      </c>
      <c r="Z4" s="344" t="s">
        <v>105</v>
      </c>
      <c r="AA4" s="345" t="s">
        <v>106</v>
      </c>
      <c r="AB4" s="344" t="s">
        <v>105</v>
      </c>
      <c r="AC4" s="343" t="s">
        <v>106</v>
      </c>
      <c r="AD4" s="344" t="s">
        <v>105</v>
      </c>
      <c r="AE4" s="345" t="s">
        <v>106</v>
      </c>
      <c r="AF4" s="344" t="s">
        <v>105</v>
      </c>
      <c r="AG4" s="343" t="s">
        <v>106</v>
      </c>
      <c r="AH4" s="344" t="s">
        <v>105</v>
      </c>
      <c r="AI4" s="345" t="s">
        <v>106</v>
      </c>
      <c r="AJ4" s="344" t="s">
        <v>105</v>
      </c>
      <c r="AK4" s="343" t="s">
        <v>106</v>
      </c>
      <c r="AL4" s="344" t="s">
        <v>105</v>
      </c>
      <c r="AM4" s="343" t="s">
        <v>106</v>
      </c>
      <c r="AN4" s="344" t="s">
        <v>105</v>
      </c>
      <c r="AO4" s="343" t="s">
        <v>106</v>
      </c>
      <c r="AP4" s="344" t="s">
        <v>105</v>
      </c>
      <c r="AQ4" s="343" t="s">
        <v>106</v>
      </c>
      <c r="AR4" s="344" t="s">
        <v>105</v>
      </c>
      <c r="AS4" s="343" t="s">
        <v>106</v>
      </c>
      <c r="AT4" s="344" t="s">
        <v>105</v>
      </c>
      <c r="AU4" s="345" t="s">
        <v>106</v>
      </c>
      <c r="AV4" s="346" t="s">
        <v>105</v>
      </c>
      <c r="AW4" s="343" t="s">
        <v>106</v>
      </c>
      <c r="AX4" s="344" t="s">
        <v>105</v>
      </c>
      <c r="AY4" s="345" t="s">
        <v>106</v>
      </c>
      <c r="AZ4" s="346" t="s">
        <v>105</v>
      </c>
      <c r="BA4" s="343" t="s">
        <v>106</v>
      </c>
      <c r="BB4" s="344" t="s">
        <v>105</v>
      </c>
      <c r="BC4" s="343" t="s">
        <v>106</v>
      </c>
      <c r="BD4" s="344" t="s">
        <v>105</v>
      </c>
    </row>
    <row r="5" spans="1:56" s="354" customFormat="1" ht="30.75" customHeight="1" x14ac:dyDescent="0.25">
      <c r="A5" s="347" t="s">
        <v>104</v>
      </c>
      <c r="B5" s="347" t="s">
        <v>103</v>
      </c>
      <c r="C5" s="348">
        <v>132.5</v>
      </c>
      <c r="D5" s="349"/>
      <c r="E5" s="350">
        <v>133</v>
      </c>
      <c r="F5" s="351"/>
      <c r="G5" s="350">
        <v>134</v>
      </c>
      <c r="H5" s="351"/>
      <c r="I5" s="352">
        <v>130.5</v>
      </c>
      <c r="J5" s="353"/>
      <c r="K5" s="350">
        <v>131</v>
      </c>
      <c r="L5" s="351"/>
      <c r="M5" s="352">
        <v>132.5</v>
      </c>
      <c r="N5" s="353"/>
      <c r="O5" s="350">
        <v>130</v>
      </c>
      <c r="P5" s="351"/>
      <c r="Q5" s="352">
        <v>131</v>
      </c>
      <c r="R5" s="353"/>
      <c r="S5" s="350">
        <v>133</v>
      </c>
      <c r="T5" s="351"/>
      <c r="U5" s="350">
        <v>131.5</v>
      </c>
      <c r="V5" s="351"/>
      <c r="W5" s="352">
        <v>128</v>
      </c>
      <c r="X5" s="351"/>
      <c r="Y5" s="350">
        <v>131</v>
      </c>
      <c r="Z5" s="351"/>
      <c r="AA5" s="352">
        <v>128</v>
      </c>
      <c r="AB5" s="351"/>
      <c r="AC5" s="350">
        <v>125.5</v>
      </c>
      <c r="AD5" s="351"/>
      <c r="AE5" s="352">
        <v>133</v>
      </c>
      <c r="AF5" s="351"/>
      <c r="AG5" s="350">
        <v>133</v>
      </c>
      <c r="AH5" s="351">
        <v>0</v>
      </c>
      <c r="AI5" s="352">
        <v>134</v>
      </c>
      <c r="AJ5" s="351"/>
      <c r="AK5" s="350">
        <v>134</v>
      </c>
      <c r="AL5" s="351"/>
      <c r="AM5" s="350">
        <v>134</v>
      </c>
      <c r="AN5" s="351"/>
      <c r="AO5" s="350">
        <v>131</v>
      </c>
      <c r="AP5" s="351"/>
      <c r="AQ5" s="350">
        <v>128</v>
      </c>
      <c r="AR5" s="351"/>
      <c r="AS5" s="350"/>
      <c r="AT5" s="351"/>
      <c r="AU5" s="352"/>
      <c r="AV5" s="353"/>
      <c r="AW5" s="350"/>
      <c r="AX5" s="351"/>
      <c r="AY5" s="352"/>
      <c r="AZ5" s="353"/>
      <c r="BA5" s="350"/>
      <c r="BB5" s="351"/>
      <c r="BC5" s="350"/>
      <c r="BD5" s="351"/>
    </row>
    <row r="6" spans="1:56" s="354" customFormat="1" x14ac:dyDescent="0.25">
      <c r="A6" s="420">
        <v>5</v>
      </c>
      <c r="B6" s="401">
        <v>6.4000000000000001E-2</v>
      </c>
      <c r="C6" s="416">
        <f>(($C$15-$C$5)*B6)+C5</f>
        <v>134.50448</v>
      </c>
      <c r="D6" s="361">
        <f>C6-C5</f>
        <v>2.0044800000000009</v>
      </c>
      <c r="E6" s="416">
        <f>(($E$15-$E$5)*$B$6)+E5</f>
        <v>134.97247999999999</v>
      </c>
      <c r="F6" s="361">
        <f>E6-E5</f>
        <v>1.9724799999999902</v>
      </c>
      <c r="G6" s="416">
        <f>(($G$15-$G$5)*$B$6)+G5</f>
        <v>135.90848</v>
      </c>
      <c r="H6" s="361">
        <f>G6-G5</f>
        <v>1.9084799999999973</v>
      </c>
      <c r="I6" s="417">
        <f>(($I$15-$I$5)*$B$6)+I5</f>
        <v>132.63247999999999</v>
      </c>
      <c r="J6" s="363">
        <f>I6-I5</f>
        <v>2.1324799999999868</v>
      </c>
      <c r="K6" s="416">
        <f>(($K$15-$K$5)*$B$6)+K5</f>
        <v>133.10048</v>
      </c>
      <c r="L6" s="361">
        <f>K6-K5</f>
        <v>2.1004800000000046</v>
      </c>
      <c r="M6" s="417">
        <f>(($M$15-$M$5)*$B$6)+M5</f>
        <v>134.50448</v>
      </c>
      <c r="N6" s="363">
        <f>M6-M5</f>
        <v>2.0044800000000009</v>
      </c>
      <c r="O6" s="416">
        <f>(($O$15-$O$5)*$B$6)+O5</f>
        <v>132.16448</v>
      </c>
      <c r="P6" s="361">
        <f>O6-O5</f>
        <v>2.1644799999999975</v>
      </c>
      <c r="Q6" s="417">
        <f>(($Q$15-$Q$5)*$B$6)+Q5</f>
        <v>133.10048</v>
      </c>
      <c r="R6" s="363">
        <f>Q6-Q5</f>
        <v>2.1004800000000046</v>
      </c>
      <c r="S6" s="416">
        <f>(($S$15-$S$5)*$B$6)+S5</f>
        <v>134.97247999999999</v>
      </c>
      <c r="T6" s="361">
        <f>S6-S5</f>
        <v>1.9724799999999902</v>
      </c>
      <c r="U6" s="416">
        <f>(($U$15-$U$5)*$B$6)+U5</f>
        <v>133.56847999999999</v>
      </c>
      <c r="V6" s="361">
        <f>U6-U5</f>
        <v>2.0684799999999939</v>
      </c>
      <c r="W6" s="417">
        <f>(($W$15-$W$5)*$B$6)+W5</f>
        <v>130.29248000000001</v>
      </c>
      <c r="X6" s="361">
        <f>W6-W5</f>
        <v>2.2924800000000118</v>
      </c>
      <c r="Y6" s="416">
        <f>(($Y$15-$Y$5)*$B$6)+Y5</f>
        <v>133.10048</v>
      </c>
      <c r="Z6" s="361">
        <f>Y6-Y5</f>
        <v>2.1004800000000046</v>
      </c>
      <c r="AA6" s="417">
        <f>(($AA$15-$AA$5)*$B$6)+AA5</f>
        <v>130.29248000000001</v>
      </c>
      <c r="AB6" s="361">
        <f>AA6-AA5</f>
        <v>2.2924800000000118</v>
      </c>
      <c r="AC6" s="416">
        <f>(($AC$15-$AC$5)*$B$6)+AC5</f>
        <v>127.95247999999999</v>
      </c>
      <c r="AD6" s="361">
        <f>AC6-AC5</f>
        <v>2.4524799999999942</v>
      </c>
      <c r="AE6" s="417">
        <f>(($AE$15-$AE$5)*$B$6)+AE5</f>
        <v>134.97247999999999</v>
      </c>
      <c r="AF6" s="361">
        <f>AE6-AE5</f>
        <v>1.9724799999999902</v>
      </c>
      <c r="AG6" s="416">
        <f>(($AI$15-$AI$5)*$B$6)+AG5</f>
        <v>134.90848</v>
      </c>
      <c r="AH6" s="361">
        <f>AG6-AG5</f>
        <v>1.9084799999999973</v>
      </c>
      <c r="AI6" s="417">
        <f>(($AI$15-$AI$5)*$B$6)+AI5</f>
        <v>135.90848</v>
      </c>
      <c r="AJ6" s="361">
        <f>AI6-AI5</f>
        <v>1.9084799999999973</v>
      </c>
      <c r="AK6" s="416">
        <f>(($AK$15-$AK$5)*$B$6)+AK5</f>
        <v>135.90848</v>
      </c>
      <c r="AL6" s="361">
        <f>AK6-AK5</f>
        <v>1.9084799999999973</v>
      </c>
      <c r="AM6" s="416">
        <f>(($AM$15-$AM$5)*$B$6)+AM5</f>
        <v>135.90848</v>
      </c>
      <c r="AN6" s="361">
        <f>AM6-AM5</f>
        <v>1.9084799999999973</v>
      </c>
      <c r="AO6" s="416">
        <f>(($AO$15-$AO$5)*$B$6)+AO5</f>
        <v>133.10048</v>
      </c>
      <c r="AP6" s="361">
        <f>AO6-AO5</f>
        <v>2.1004800000000046</v>
      </c>
      <c r="AQ6" s="416">
        <f>(($AQ$15-$AQ$5)*$B$6)+AQ5</f>
        <v>130.29248000000001</v>
      </c>
      <c r="AR6" s="355">
        <f>AQ6-AQ5</f>
        <v>2.2924800000000118</v>
      </c>
      <c r="AS6" s="360">
        <f>(($AS$15-$AS$5)*$B$6)+AS5</f>
        <v>10.59328</v>
      </c>
      <c r="AT6" s="361">
        <f>AS6-AS5</f>
        <v>10.59328</v>
      </c>
      <c r="AU6" s="362">
        <f>(($AU$15-$AU$5)*$B$6)+AU5</f>
        <v>10.59328</v>
      </c>
      <c r="AV6" s="363">
        <f>AU6-AU5</f>
        <v>10.59328</v>
      </c>
      <c r="AW6" s="360">
        <f>(($AW$15-$AW$5)*$B$6)+AW5</f>
        <v>10.59328</v>
      </c>
      <c r="AX6" s="361">
        <f>AW6-AW5</f>
        <v>10.59328</v>
      </c>
      <c r="AY6" s="362">
        <f>(($AY$15-$AY$5)*$B$6)+AY5</f>
        <v>10.59328</v>
      </c>
      <c r="AZ6" s="363">
        <f>AY6-AY5</f>
        <v>10.59328</v>
      </c>
      <c r="BA6" s="360">
        <f>(($BA$15-$BA$5)*$B$6)+BA5</f>
        <v>10.59328</v>
      </c>
      <c r="BB6" s="364">
        <f>BA6-BA5</f>
        <v>10.59328</v>
      </c>
      <c r="BC6" s="360">
        <f>(($BA$15-$BA$5)*$B$6)+BC5</f>
        <v>10.59328</v>
      </c>
      <c r="BD6" s="351">
        <f>BC6-BC5</f>
        <v>10.59328</v>
      </c>
    </row>
    <row r="7" spans="1:56" s="354" customFormat="1" x14ac:dyDescent="0.25">
      <c r="A7" s="421">
        <v>15</v>
      </c>
      <c r="B7" s="401">
        <v>7.4999999999999997E-2</v>
      </c>
      <c r="C7" s="425">
        <f>(($C$15-$C$5)*B7)+C6</f>
        <v>136.85347999999999</v>
      </c>
      <c r="D7" s="361">
        <f t="shared" ref="D7:D14" si="0">C7-C6</f>
        <v>2.3489999999999895</v>
      </c>
      <c r="E7" s="425">
        <f>(($E$15-$E$5)*$B$7)+E6</f>
        <v>137.28397999999999</v>
      </c>
      <c r="F7" s="361">
        <f t="shared" ref="F7:F14" si="1">E7-E6</f>
        <v>2.3114999999999952</v>
      </c>
      <c r="G7" s="425">
        <f>(($G$15-$G$5)*$B$7)+G6</f>
        <v>138.14498</v>
      </c>
      <c r="H7" s="361">
        <f t="shared" ref="H7:H14" si="2">G7-G6</f>
        <v>2.2365000000000066</v>
      </c>
      <c r="I7" s="422">
        <f>(($I$15-$I$5)*$B$7)+I6</f>
        <v>135.13147999999998</v>
      </c>
      <c r="J7" s="363">
        <f t="shared" ref="J7:J14" si="3">I7-I6</f>
        <v>2.4989999999999952</v>
      </c>
      <c r="K7" s="425">
        <f>(($K$15-$K$5)*$B$7)+K6</f>
        <v>135.56198000000001</v>
      </c>
      <c r="L7" s="361">
        <f t="shared" ref="L7:L14" si="4">K7-K6</f>
        <v>2.4615000000000009</v>
      </c>
      <c r="M7" s="422">
        <f>(($M$15-$M$5)*$B$7)+M6</f>
        <v>136.85347999999999</v>
      </c>
      <c r="N7" s="363">
        <f t="shared" ref="N7:N14" si="5">M7-M6</f>
        <v>2.3489999999999895</v>
      </c>
      <c r="O7" s="425">
        <f>(($O$15-$O$5)*$B$7)+O6</f>
        <v>134.70097999999999</v>
      </c>
      <c r="P7" s="361">
        <f t="shared" ref="P7:P14" si="6">O7-O6</f>
        <v>2.5364999999999895</v>
      </c>
      <c r="Q7" s="422">
        <f>(($Q$15-$Q$5)*$B$7)+Q6</f>
        <v>135.56198000000001</v>
      </c>
      <c r="R7" s="363">
        <f t="shared" ref="R7:R14" si="7">Q7-Q6</f>
        <v>2.4615000000000009</v>
      </c>
      <c r="S7" s="425">
        <f>(($S$15-$S$5)*$B$7)+S6</f>
        <v>137.28397999999999</v>
      </c>
      <c r="T7" s="361">
        <f t="shared" ref="T7:T14" si="8">S7-S6</f>
        <v>2.3114999999999952</v>
      </c>
      <c r="U7" s="425">
        <f>(($U$15-$U$5)*$B$7)+U6</f>
        <v>135.99248</v>
      </c>
      <c r="V7" s="361">
        <f t="shared" ref="V7:V14" si="9">U7-U6</f>
        <v>2.4240000000000066</v>
      </c>
      <c r="W7" s="422">
        <f>(($W$15-$W$5)*$B$7)+W6</f>
        <v>132.97898000000001</v>
      </c>
      <c r="X7" s="361">
        <f t="shared" ref="X7:X14" si="10">W7-W6</f>
        <v>2.6864999999999952</v>
      </c>
      <c r="Y7" s="425">
        <f>(($Y$15-$Y$5)*$B$7)+Y6</f>
        <v>135.56198000000001</v>
      </c>
      <c r="Z7" s="361">
        <f t="shared" ref="Z7:Z14" si="11">Y7-Y6</f>
        <v>2.4615000000000009</v>
      </c>
      <c r="AA7" s="422">
        <f>(($AA$15-$AA$5)*$B$7)+AA6</f>
        <v>132.97898000000001</v>
      </c>
      <c r="AB7" s="361">
        <f t="shared" ref="AB7:AB14" si="12">AA7-AA6</f>
        <v>2.6864999999999952</v>
      </c>
      <c r="AC7" s="425">
        <f>(($AC$15-$AC$5)*$B$7)+AC6</f>
        <v>130.82648</v>
      </c>
      <c r="AD7" s="361">
        <f t="shared" ref="AD7:AD14" si="13">AC7-AC6</f>
        <v>2.8740000000000094</v>
      </c>
      <c r="AE7" s="422">
        <f>(($AE$15-$AE$5)*$B$7)+AE6</f>
        <v>137.28397999999999</v>
      </c>
      <c r="AF7" s="361">
        <f t="shared" ref="AF7:AF14" si="14">AE7-AE6</f>
        <v>2.3114999999999952</v>
      </c>
      <c r="AG7" s="425">
        <f>(($AI$15-$AI$5)*$B$7)+AG6</f>
        <v>137.14498</v>
      </c>
      <c r="AH7" s="361">
        <f t="shared" ref="AH7:AH14" si="15">AG7-AG6</f>
        <v>2.2365000000000066</v>
      </c>
      <c r="AI7" s="422">
        <f>(($AI$15-$AI$5)*$B$7)+AI6</f>
        <v>138.14498</v>
      </c>
      <c r="AJ7" s="361">
        <f t="shared" ref="AJ7:AJ14" si="16">AI7-AI6</f>
        <v>2.2365000000000066</v>
      </c>
      <c r="AK7" s="425">
        <f>(($AK$15-$AK$5)*$B$7)+AK6</f>
        <v>138.14498</v>
      </c>
      <c r="AL7" s="361">
        <f t="shared" ref="AL7:AL14" si="17">AK7-AK6</f>
        <v>2.2365000000000066</v>
      </c>
      <c r="AM7" s="425">
        <f>(($AM$15-$AM$5)*$B$7)+AM6</f>
        <v>138.14498</v>
      </c>
      <c r="AN7" s="361">
        <f t="shared" ref="AN7:AN14" si="18">AM7-AM6</f>
        <v>2.2365000000000066</v>
      </c>
      <c r="AO7" s="425">
        <f>(($AO$15-$AO$5)*$B$7)+AO6</f>
        <v>135.56198000000001</v>
      </c>
      <c r="AP7" s="361">
        <f t="shared" ref="AP7:AP14" si="19">AO7-AO6</f>
        <v>2.4615000000000009</v>
      </c>
      <c r="AQ7" s="425">
        <f>(($AQ$15-$AQ$5)*$B$7)+AQ6</f>
        <v>132.97898000000001</v>
      </c>
      <c r="AR7" s="355">
        <f t="shared" ref="AR7:AR14" si="20">AQ7-AQ6</f>
        <v>2.6864999999999952</v>
      </c>
      <c r="AS7" s="360">
        <f>(($AS$15-$AS$5)*$B$7)+AS6</f>
        <v>23.007280000000002</v>
      </c>
      <c r="AT7" s="361">
        <f t="shared" ref="AT7:AT14" si="21">AS7-AS6</f>
        <v>12.414000000000001</v>
      </c>
      <c r="AU7" s="362">
        <f>(($AU$15-$AU$5)*$B$7)+AU6</f>
        <v>23.007280000000002</v>
      </c>
      <c r="AV7" s="363">
        <f t="shared" ref="AV7:AV14" si="22">AU7-AU6</f>
        <v>12.414000000000001</v>
      </c>
      <c r="AW7" s="360">
        <f>(($AW$15-$AW$5)*$B$7)+AW6</f>
        <v>23.007280000000002</v>
      </c>
      <c r="AX7" s="361">
        <f t="shared" ref="AX7:AX14" si="23">AW7-AW6</f>
        <v>12.414000000000001</v>
      </c>
      <c r="AY7" s="362">
        <f>(($AY$15-$AY$5)*$B$7)+AY6</f>
        <v>23.007280000000002</v>
      </c>
      <c r="AZ7" s="363">
        <f t="shared" ref="AZ7:AZ14" si="24">AY7-AY6</f>
        <v>12.414000000000001</v>
      </c>
      <c r="BA7" s="360">
        <f>(($BA$15-$BA$5)*$B$7)+BA6</f>
        <v>23.007280000000002</v>
      </c>
      <c r="BB7" s="364">
        <f t="shared" ref="BB7:BB14" si="25">BA7-BA6</f>
        <v>12.414000000000001</v>
      </c>
      <c r="BC7" s="360">
        <f>(($BA$15-$BA$5)*$B$7)+BC6</f>
        <v>23.007280000000002</v>
      </c>
      <c r="BD7" s="351">
        <f t="shared" ref="BD7:BD14" si="26">BC7-BC6</f>
        <v>12.414000000000001</v>
      </c>
    </row>
    <row r="8" spans="1:56" s="354" customFormat="1" x14ac:dyDescent="0.25">
      <c r="A8" s="431">
        <v>25</v>
      </c>
      <c r="B8" s="401">
        <v>8.6999999999999994E-2</v>
      </c>
      <c r="C8" s="434">
        <f>(($C$15-$C$5)*B8)+C7</f>
        <v>139.57831999999999</v>
      </c>
      <c r="D8" s="361">
        <f t="shared" si="0"/>
        <v>2.7248400000000004</v>
      </c>
      <c r="E8" s="434">
        <f>(($E$15-$E$5)*$B$8)+E7</f>
        <v>139.96531999999999</v>
      </c>
      <c r="F8" s="361">
        <f t="shared" si="1"/>
        <v>2.6813400000000058</v>
      </c>
      <c r="G8" s="434">
        <f>(($G$15-$G$5)*$B$8)+G7</f>
        <v>140.73931999999999</v>
      </c>
      <c r="H8" s="361">
        <f t="shared" si="2"/>
        <v>2.5943399999999883</v>
      </c>
      <c r="I8" s="439">
        <f>(($I$15-$I$5)*$B$8)+I7</f>
        <v>138.03031999999999</v>
      </c>
      <c r="J8" s="363">
        <f t="shared" si="3"/>
        <v>2.898840000000007</v>
      </c>
      <c r="K8" s="434">
        <f>(($K$15-$K$5)*$B$8)+K7</f>
        <v>138.41732000000002</v>
      </c>
      <c r="L8" s="361">
        <f t="shared" si="4"/>
        <v>2.8553400000000124</v>
      </c>
      <c r="M8" s="439">
        <f>(($M$15-$M$5)*$B$8)+M7</f>
        <v>139.57831999999999</v>
      </c>
      <c r="N8" s="363">
        <f t="shared" si="5"/>
        <v>2.7248400000000004</v>
      </c>
      <c r="O8" s="434">
        <f>(($O$15-$O$5)*$B$8)+O7</f>
        <v>137.64331999999999</v>
      </c>
      <c r="P8" s="361">
        <f t="shared" si="6"/>
        <v>2.9423400000000015</v>
      </c>
      <c r="Q8" s="434">
        <f>(($Q$15-$Q$5)*$B$8)+Q7</f>
        <v>138.41732000000002</v>
      </c>
      <c r="R8" s="363">
        <f t="shared" si="7"/>
        <v>2.8553400000000124</v>
      </c>
      <c r="S8" s="434">
        <f>(($S$15-$S$5)*$B$8)+S7</f>
        <v>139.96531999999999</v>
      </c>
      <c r="T8" s="361">
        <f t="shared" si="8"/>
        <v>2.6813400000000058</v>
      </c>
      <c r="U8" s="434">
        <f>(($U$15-$U$5)*$B$8)+U7</f>
        <v>138.80431999999999</v>
      </c>
      <c r="V8" s="361">
        <f t="shared" si="9"/>
        <v>2.8118399999999895</v>
      </c>
      <c r="W8" s="439">
        <f>(($W$15-$W$5)*$B$8)+W7</f>
        <v>136.09532000000002</v>
      </c>
      <c r="X8" s="361">
        <f t="shared" si="10"/>
        <v>3.1163400000000081</v>
      </c>
      <c r="Y8" s="434">
        <f>(($Y$15-$Y$5)*$B$8)+Y7</f>
        <v>138.41732000000002</v>
      </c>
      <c r="Z8" s="361">
        <f t="shared" si="11"/>
        <v>2.8553400000000124</v>
      </c>
      <c r="AA8" s="439">
        <f>(($AA$15-$AA$5)*$B$8)+AA7</f>
        <v>136.09532000000002</v>
      </c>
      <c r="AB8" s="361">
        <f t="shared" si="12"/>
        <v>3.1163400000000081</v>
      </c>
      <c r="AC8" s="434">
        <f>(($AC$15-$AC$5)*$B$8)+AC7</f>
        <v>134.16032000000001</v>
      </c>
      <c r="AD8" s="361">
        <f t="shared" si="13"/>
        <v>3.3338400000000092</v>
      </c>
      <c r="AE8" s="439">
        <f>(($AE$15-$AE$5)*$B$8)+AE7</f>
        <v>139.96531999999999</v>
      </c>
      <c r="AF8" s="361">
        <f t="shared" si="14"/>
        <v>2.6813400000000058</v>
      </c>
      <c r="AG8" s="434">
        <f>(($AI$15-$AI$5)*$B$8)+AG7</f>
        <v>139.73931999999999</v>
      </c>
      <c r="AH8" s="361">
        <f t="shared" si="15"/>
        <v>2.5943399999999883</v>
      </c>
      <c r="AI8" s="439">
        <f>(($AI$15-$AI$5)*$B$8)+AI7</f>
        <v>140.73931999999999</v>
      </c>
      <c r="AJ8" s="361">
        <f t="shared" si="16"/>
        <v>2.5943399999999883</v>
      </c>
      <c r="AK8" s="434">
        <f>(($AK$15-$AK$5)*$B$8)+AK7</f>
        <v>140.73931999999999</v>
      </c>
      <c r="AL8" s="361">
        <f t="shared" si="17"/>
        <v>2.5943399999999883</v>
      </c>
      <c r="AM8" s="434">
        <f>(($AM$15-$AM$5)*$B$8)+AM7</f>
        <v>140.73931999999999</v>
      </c>
      <c r="AN8" s="361">
        <f t="shared" si="18"/>
        <v>2.5943399999999883</v>
      </c>
      <c r="AO8" s="434">
        <f>(($AO$15-$AO$5)*$B$8)+AO7</f>
        <v>138.41732000000002</v>
      </c>
      <c r="AP8" s="361">
        <f t="shared" si="19"/>
        <v>2.8553400000000124</v>
      </c>
      <c r="AQ8" s="434">
        <f>(($AQ$15-$AQ$5)*$B$8)+AQ7</f>
        <v>136.09532000000002</v>
      </c>
      <c r="AR8" s="355">
        <f t="shared" si="20"/>
        <v>3.1163400000000081</v>
      </c>
      <c r="AS8" s="360">
        <f>(($AS$15-$AS$5)*$B$8)+AS7</f>
        <v>37.407520000000005</v>
      </c>
      <c r="AT8" s="361">
        <f t="shared" si="21"/>
        <v>14.400240000000004</v>
      </c>
      <c r="AU8" s="362">
        <f>(($AU$15-$AU$5)*$B$8)+AU7</f>
        <v>37.407520000000005</v>
      </c>
      <c r="AV8" s="363">
        <f t="shared" si="22"/>
        <v>14.400240000000004</v>
      </c>
      <c r="AW8" s="360">
        <f>(($AW$15-$AW$5)*$B$8)+AW7</f>
        <v>37.407520000000005</v>
      </c>
      <c r="AX8" s="361">
        <f t="shared" si="23"/>
        <v>14.400240000000004</v>
      </c>
      <c r="AY8" s="362">
        <f>(($AY$15-$AY$5)*$B$8)+AY7</f>
        <v>37.407520000000005</v>
      </c>
      <c r="AZ8" s="363">
        <f t="shared" si="24"/>
        <v>14.400240000000004</v>
      </c>
      <c r="BA8" s="360">
        <f>(($BA$15-$BA$5)*$B$8)+BA7</f>
        <v>37.407520000000005</v>
      </c>
      <c r="BB8" s="364">
        <f t="shared" si="25"/>
        <v>14.400240000000004</v>
      </c>
      <c r="BC8" s="360">
        <f>(($BA$15-$BA$5)*$B$8)+BC7</f>
        <v>37.407520000000005</v>
      </c>
      <c r="BD8" s="351">
        <f t="shared" si="26"/>
        <v>14.400240000000004</v>
      </c>
    </row>
    <row r="9" spans="1:56" s="354" customFormat="1" x14ac:dyDescent="0.25">
      <c r="A9" s="441">
        <v>35</v>
      </c>
      <c r="B9" s="401">
        <v>9.9000000000000005E-2</v>
      </c>
      <c r="C9" s="442">
        <f t="shared" ref="C9:C14" si="27">(($C$15-$C$5)*B9)+C8</f>
        <v>142.679</v>
      </c>
      <c r="D9" s="361">
        <f t="shared" si="0"/>
        <v>3.1006800000000112</v>
      </c>
      <c r="E9" s="442">
        <f>(($E$15-$E$5)*$B$9)+E8</f>
        <v>143.01649999999998</v>
      </c>
      <c r="F9" s="361">
        <f t="shared" si="1"/>
        <v>3.051179999999988</v>
      </c>
      <c r="G9" s="442">
        <f>(($G$15-$G$5)*$B$9)+G8</f>
        <v>143.69149999999999</v>
      </c>
      <c r="H9" s="361">
        <f t="shared" si="2"/>
        <v>2.9521799999999985</v>
      </c>
      <c r="I9" s="445">
        <f>(($I$15-$I$5)*$B$9)+I8</f>
        <v>141.32899999999998</v>
      </c>
      <c r="J9" s="363">
        <f t="shared" si="3"/>
        <v>3.2986799999999903</v>
      </c>
      <c r="K9" s="442">
        <f>(($K$15-$K$5)*$B$9)+K8</f>
        <v>141.66650000000001</v>
      </c>
      <c r="L9" s="361">
        <f t="shared" si="4"/>
        <v>3.2491799999999955</v>
      </c>
      <c r="M9" s="442">
        <f>(($M$15-$M$5)*$B$9)+M8</f>
        <v>142.679</v>
      </c>
      <c r="N9" s="363">
        <f t="shared" si="5"/>
        <v>3.1006800000000112</v>
      </c>
      <c r="O9" s="442">
        <f>(($O$15-$O$5)*$B$9)+O8</f>
        <v>140.99149999999997</v>
      </c>
      <c r="P9" s="361">
        <f t="shared" si="6"/>
        <v>3.3481799999999851</v>
      </c>
      <c r="Q9" s="442">
        <f>(($Q$15-$Q$5)*$B$9)+Q8</f>
        <v>141.66650000000001</v>
      </c>
      <c r="R9" s="363">
        <f t="shared" si="7"/>
        <v>3.2491799999999955</v>
      </c>
      <c r="S9" s="442">
        <f>(($S$15-$S$5)*$B$9)+S8</f>
        <v>143.01649999999998</v>
      </c>
      <c r="T9" s="361">
        <f t="shared" si="8"/>
        <v>3.051179999999988</v>
      </c>
      <c r="U9" s="442">
        <f>(($U$15-$U$5)*$B$9)+U8</f>
        <v>142.00399999999999</v>
      </c>
      <c r="V9" s="361">
        <f t="shared" si="9"/>
        <v>3.1996800000000007</v>
      </c>
      <c r="W9" s="445">
        <f>(($W$15-$W$5)*$B$9)+W8</f>
        <v>139.64150000000001</v>
      </c>
      <c r="X9" s="361">
        <f t="shared" si="10"/>
        <v>3.5461799999999926</v>
      </c>
      <c r="Y9" s="442">
        <f>(($Y$15-$Y$5)*$B$9)+Y8</f>
        <v>141.66650000000001</v>
      </c>
      <c r="Z9" s="361">
        <f t="shared" si="11"/>
        <v>3.2491799999999955</v>
      </c>
      <c r="AA9" s="445">
        <f>(($AA$15-$AA$5)*$B$9)+AA8</f>
        <v>139.64150000000001</v>
      </c>
      <c r="AB9" s="361">
        <f t="shared" si="12"/>
        <v>3.5461799999999926</v>
      </c>
      <c r="AC9" s="462">
        <f>(($AC$15-$AC$5)*$B$9)+AC8</f>
        <v>137.95400000000001</v>
      </c>
      <c r="AD9" s="361">
        <f t="shared" si="13"/>
        <v>3.7936799999999948</v>
      </c>
      <c r="AE9" s="445">
        <f>(($AE$15-$AE$5)*$B$9)+AE8</f>
        <v>143.01649999999998</v>
      </c>
      <c r="AF9" s="361">
        <f t="shared" si="14"/>
        <v>3.051179999999988</v>
      </c>
      <c r="AG9" s="442">
        <f>(($AI$15-$AI$5)*$B$9)+AG8</f>
        <v>142.69149999999999</v>
      </c>
      <c r="AH9" s="361">
        <f t="shared" si="15"/>
        <v>2.9521799999999985</v>
      </c>
      <c r="AI9" s="445">
        <f>(($AI$15-$AI$5)*$B$9)+AI8</f>
        <v>143.69149999999999</v>
      </c>
      <c r="AJ9" s="361">
        <f t="shared" si="16"/>
        <v>2.9521799999999985</v>
      </c>
      <c r="AK9" s="442">
        <f>(($AK$15-$AK$5)*$B$9)+AK8</f>
        <v>143.69149999999999</v>
      </c>
      <c r="AL9" s="361">
        <f t="shared" si="17"/>
        <v>2.9521799999999985</v>
      </c>
      <c r="AM9" s="442">
        <f>(($AM$15-$AM$5)*$B$9)+AM8</f>
        <v>143.69149999999999</v>
      </c>
      <c r="AN9" s="361">
        <f t="shared" si="18"/>
        <v>2.9521799999999985</v>
      </c>
      <c r="AO9" s="442">
        <f>(($AO$15-$AO$5)*$B$9)+AO8</f>
        <v>141.66650000000001</v>
      </c>
      <c r="AP9" s="361">
        <f t="shared" si="19"/>
        <v>3.2491799999999955</v>
      </c>
      <c r="AQ9" s="462">
        <f>(($AQ$15-$AQ$5)*$B$9)+AQ8</f>
        <v>139.64150000000001</v>
      </c>
      <c r="AR9" s="355">
        <f t="shared" si="20"/>
        <v>3.5461799999999926</v>
      </c>
      <c r="AS9" s="360">
        <f>(($AS$15-$AS$5)*$B$9)+AS8</f>
        <v>53.794000000000011</v>
      </c>
      <c r="AT9" s="361">
        <f t="shared" si="21"/>
        <v>16.386480000000006</v>
      </c>
      <c r="AU9" s="362">
        <f>(($AU$15-$AU$5)*$B$9)+AU8</f>
        <v>53.794000000000011</v>
      </c>
      <c r="AV9" s="363">
        <f t="shared" si="22"/>
        <v>16.386480000000006</v>
      </c>
      <c r="AW9" s="360">
        <f>(($AW$15-$AW$5)*$B$9)+AW8</f>
        <v>53.794000000000011</v>
      </c>
      <c r="AX9" s="361">
        <f t="shared" si="23"/>
        <v>16.386480000000006</v>
      </c>
      <c r="AY9" s="362">
        <f>(($AY$15-$AY$5)*$B$9)+AY8</f>
        <v>53.794000000000011</v>
      </c>
      <c r="AZ9" s="363">
        <f t="shared" si="24"/>
        <v>16.386480000000006</v>
      </c>
      <c r="BA9" s="360">
        <f>(($BA$15-$BA$5)*$B$9)+BA8</f>
        <v>53.794000000000011</v>
      </c>
      <c r="BB9" s="364">
        <f t="shared" si="25"/>
        <v>16.386480000000006</v>
      </c>
      <c r="BC9" s="360">
        <f>(($BA$15-$BA$5)*$B$9)+BC8</f>
        <v>53.794000000000011</v>
      </c>
      <c r="BD9" s="351">
        <f t="shared" si="26"/>
        <v>16.386480000000006</v>
      </c>
    </row>
    <row r="10" spans="1:56" s="354" customFormat="1" x14ac:dyDescent="0.25">
      <c r="A10" s="447">
        <v>45</v>
      </c>
      <c r="B10" s="401">
        <v>0.111</v>
      </c>
      <c r="C10" s="452">
        <f t="shared" si="27"/>
        <v>146.15552</v>
      </c>
      <c r="D10" s="361">
        <f t="shared" si="0"/>
        <v>3.4765199999999936</v>
      </c>
      <c r="E10" s="452">
        <f>(($E$15-$E$5)*$B$10)+E9</f>
        <v>146.43751999999998</v>
      </c>
      <c r="F10" s="361">
        <f t="shared" si="1"/>
        <v>3.4210199999999986</v>
      </c>
      <c r="G10" s="452">
        <f>(($G$15-$G$5)*$B$10)+G9</f>
        <v>147.00152</v>
      </c>
      <c r="H10" s="361">
        <f t="shared" si="2"/>
        <v>3.3100200000000086</v>
      </c>
      <c r="I10" s="448">
        <f>(($I$15-$I$5)*$B$10)+I9</f>
        <v>145.02751999999998</v>
      </c>
      <c r="J10" s="363">
        <f t="shared" si="3"/>
        <v>3.698520000000002</v>
      </c>
      <c r="K10" s="452">
        <f>(($K$15-$K$5)*$B$10)+K9</f>
        <v>145.30952000000002</v>
      </c>
      <c r="L10" s="361">
        <f t="shared" si="4"/>
        <v>3.643020000000007</v>
      </c>
      <c r="M10" s="452">
        <f>(($M$15-$M$5)*$B$10)+M9</f>
        <v>146.15552</v>
      </c>
      <c r="N10" s="363">
        <f t="shared" si="5"/>
        <v>3.4765199999999936</v>
      </c>
      <c r="O10" s="452">
        <f>(($O$15-$O$5)*$B$10)+O9</f>
        <v>144.74551999999997</v>
      </c>
      <c r="P10" s="361">
        <f t="shared" si="6"/>
        <v>3.754019999999997</v>
      </c>
      <c r="Q10" s="448">
        <f>(($Q$15-$Q$5)*$B$10)+Q9</f>
        <v>145.30952000000002</v>
      </c>
      <c r="R10" s="363">
        <f t="shared" si="7"/>
        <v>3.643020000000007</v>
      </c>
      <c r="S10" s="452">
        <f>(($S$15-$S$5)*$B$10)+S9</f>
        <v>146.43751999999998</v>
      </c>
      <c r="T10" s="361">
        <f t="shared" si="8"/>
        <v>3.4210199999999986</v>
      </c>
      <c r="U10" s="452">
        <f>(($U$15-$U$5)*$B$10)+U9</f>
        <v>145.59152</v>
      </c>
      <c r="V10" s="361">
        <f t="shared" si="9"/>
        <v>3.587520000000012</v>
      </c>
      <c r="W10" s="448">
        <f>(($W$15-$W$5)*$B$10)+W9</f>
        <v>143.61752000000001</v>
      </c>
      <c r="X10" s="361">
        <f t="shared" si="10"/>
        <v>3.9760200000000054</v>
      </c>
      <c r="Y10" s="452">
        <f>(($Y$15-$Y$5)*$B$10)+Y9</f>
        <v>145.30952000000002</v>
      </c>
      <c r="Z10" s="361">
        <f t="shared" si="11"/>
        <v>3.643020000000007</v>
      </c>
      <c r="AA10" s="448">
        <f>(($AA$15-$AA$5)*$B$10)+AA9</f>
        <v>143.61752000000001</v>
      </c>
      <c r="AB10" s="361">
        <f t="shared" si="12"/>
        <v>3.9760200000000054</v>
      </c>
      <c r="AC10" s="452">
        <f>(($AC$15-$AC$5)*$B$10)+AC9</f>
        <v>142.20752000000002</v>
      </c>
      <c r="AD10" s="361">
        <f t="shared" si="13"/>
        <v>4.2535200000000088</v>
      </c>
      <c r="AE10" s="448">
        <f>(($AE$15-$AE$5)*$B$10)+AE9</f>
        <v>146.43751999999998</v>
      </c>
      <c r="AF10" s="361">
        <f t="shared" si="14"/>
        <v>3.4210199999999986</v>
      </c>
      <c r="AG10" s="452">
        <f>(($AI$15-$AI$5)*$B$10)+AG9</f>
        <v>146.00152</v>
      </c>
      <c r="AH10" s="361">
        <f t="shared" si="15"/>
        <v>3.3100200000000086</v>
      </c>
      <c r="AI10" s="448">
        <f>(($AI$15-$AI$5)*$B$10)+AI9</f>
        <v>147.00152</v>
      </c>
      <c r="AJ10" s="361">
        <f t="shared" si="16"/>
        <v>3.3100200000000086</v>
      </c>
      <c r="AK10" s="452">
        <f>(($AK$15-$AK$5)*$B$10)+AK9</f>
        <v>147.00152</v>
      </c>
      <c r="AL10" s="361">
        <f t="shared" si="17"/>
        <v>3.3100200000000086</v>
      </c>
      <c r="AM10" s="452">
        <f>(($AM$15-$AM$5)*$B$10)+AM9</f>
        <v>147.00152</v>
      </c>
      <c r="AN10" s="361">
        <f t="shared" si="18"/>
        <v>3.3100200000000086</v>
      </c>
      <c r="AO10" s="452">
        <f>(($AO$15-$AO$5)*$B$10)+AO9</f>
        <v>145.30952000000002</v>
      </c>
      <c r="AP10" s="361">
        <f t="shared" si="19"/>
        <v>3.643020000000007</v>
      </c>
      <c r="AQ10" s="452">
        <f>(($AQ$15-$AQ$5)*$B$10)+AQ9</f>
        <v>143.61752000000001</v>
      </c>
      <c r="AR10" s="355">
        <f t="shared" si="20"/>
        <v>3.9760200000000054</v>
      </c>
      <c r="AS10" s="360">
        <f>(($AS$15-$AS$5)*$B$10)+AS9</f>
        <v>72.166720000000012</v>
      </c>
      <c r="AT10" s="361">
        <f t="shared" si="21"/>
        <v>18.372720000000001</v>
      </c>
      <c r="AU10" s="362">
        <f>(($AU$15-$AU$5)*$B$10)+AU9</f>
        <v>72.166720000000012</v>
      </c>
      <c r="AV10" s="363">
        <f t="shared" si="22"/>
        <v>18.372720000000001</v>
      </c>
      <c r="AW10" s="360">
        <f>(($AW$15-$AW$5)*$B$10)+AW9</f>
        <v>72.166720000000012</v>
      </c>
      <c r="AX10" s="361">
        <f t="shared" si="23"/>
        <v>18.372720000000001</v>
      </c>
      <c r="AY10" s="362">
        <f>(($AY$15-$AY$5)*$B$10)+AY9</f>
        <v>72.166720000000012</v>
      </c>
      <c r="AZ10" s="363">
        <f t="shared" si="24"/>
        <v>18.372720000000001</v>
      </c>
      <c r="BA10" s="360">
        <f>(($BA$15-$BA$5)*$B$10)+BA9</f>
        <v>72.166720000000012</v>
      </c>
      <c r="BB10" s="364">
        <f t="shared" si="25"/>
        <v>18.372720000000001</v>
      </c>
      <c r="BC10" s="360">
        <f>(($BA$15-$BA$5)*$B$10)+BC9</f>
        <v>72.166720000000012</v>
      </c>
      <c r="BD10" s="351">
        <f t="shared" si="26"/>
        <v>18.372720000000001</v>
      </c>
    </row>
    <row r="11" spans="1:56" s="354" customFormat="1" x14ac:dyDescent="0.25">
      <c r="A11" s="456">
        <v>55</v>
      </c>
      <c r="B11" s="401">
        <v>0.123</v>
      </c>
      <c r="C11" s="479">
        <f t="shared" si="27"/>
        <v>150.00788</v>
      </c>
      <c r="D11" s="361">
        <f t="shared" si="0"/>
        <v>3.8523600000000044</v>
      </c>
      <c r="E11" s="479">
        <f>(($E$15-$E$5)*$B$11)+E10</f>
        <v>150.22837999999999</v>
      </c>
      <c r="F11" s="361">
        <f t="shared" si="1"/>
        <v>3.7908600000000092</v>
      </c>
      <c r="G11" s="479">
        <f>(($G$15-$G$5)*$B$11)+G10</f>
        <v>150.66937999999999</v>
      </c>
      <c r="H11" s="361">
        <f t="shared" si="2"/>
        <v>3.6678599999999904</v>
      </c>
      <c r="I11" s="457">
        <f>(($I$15-$I$5)*$B$11)+I10</f>
        <v>149.12587999999997</v>
      </c>
      <c r="J11" s="363">
        <f t="shared" si="3"/>
        <v>4.0983599999999853</v>
      </c>
      <c r="K11" s="479">
        <f>(($K$15-$K$5)*$B$11)+K10</f>
        <v>149.34638000000001</v>
      </c>
      <c r="L11" s="361">
        <f t="shared" si="4"/>
        <v>4.0368599999999901</v>
      </c>
      <c r="M11" s="457">
        <f>(($M$15-$M$5)*$B$11)+M10</f>
        <v>150.00788</v>
      </c>
      <c r="N11" s="363">
        <f t="shared" si="5"/>
        <v>3.8523600000000044</v>
      </c>
      <c r="O11" s="479">
        <f>(($O$15-$O$5)*$B$11)+O10</f>
        <v>148.90537999999998</v>
      </c>
      <c r="P11" s="361">
        <f t="shared" si="6"/>
        <v>4.159860000000009</v>
      </c>
      <c r="Q11" s="457">
        <f>(($Q$15-$Q$5)*$B$11)+Q10</f>
        <v>149.34638000000001</v>
      </c>
      <c r="R11" s="363">
        <f t="shared" si="7"/>
        <v>4.0368599999999901</v>
      </c>
      <c r="S11" s="479">
        <f>(($S$15-$S$5)*$B$11)+S10</f>
        <v>150.22837999999999</v>
      </c>
      <c r="T11" s="361">
        <f t="shared" si="8"/>
        <v>3.7908600000000092</v>
      </c>
      <c r="U11" s="479">
        <f>(($U$15-$U5)*$B$11)+U10</f>
        <v>149.56688</v>
      </c>
      <c r="V11" s="361">
        <f t="shared" si="9"/>
        <v>3.9753599999999949</v>
      </c>
      <c r="W11" s="457">
        <f>(($W$15-$W5)*$B$11)+W10</f>
        <v>148.02338</v>
      </c>
      <c r="X11" s="361">
        <f t="shared" si="10"/>
        <v>4.4058599999999899</v>
      </c>
      <c r="Y11" s="479">
        <f>(($Y$15-$Y5)*$B$11)+Y10</f>
        <v>149.34638000000001</v>
      </c>
      <c r="Z11" s="361">
        <f t="shared" si="11"/>
        <v>4.0368599999999901</v>
      </c>
      <c r="AA11" s="457">
        <f>(($AA$15-$AA5)*$B$11)+AA10</f>
        <v>148.02338</v>
      </c>
      <c r="AB11" s="361">
        <f t="shared" si="12"/>
        <v>4.4058599999999899</v>
      </c>
      <c r="AC11" s="479">
        <f>(($AC$15-$AC5)*$B$11)+AC10</f>
        <v>146.92088000000001</v>
      </c>
      <c r="AD11" s="361">
        <f t="shared" si="13"/>
        <v>4.7133599999999944</v>
      </c>
      <c r="AE11" s="457">
        <f>(($AE$15-$AE5)*$B$11)+AE10</f>
        <v>150.22837999999999</v>
      </c>
      <c r="AF11" s="361">
        <f t="shared" si="14"/>
        <v>3.7908600000000092</v>
      </c>
      <c r="AG11" s="479">
        <f>(($AI$15-$AI5)*$B$11)+AG10</f>
        <v>149.66937999999999</v>
      </c>
      <c r="AH11" s="361">
        <f t="shared" si="15"/>
        <v>3.6678599999999904</v>
      </c>
      <c r="AI11" s="457">
        <f>(($AI$15-$AI5)*$B$11)+AI10</f>
        <v>150.66937999999999</v>
      </c>
      <c r="AJ11" s="361">
        <f t="shared" si="16"/>
        <v>3.6678599999999904</v>
      </c>
      <c r="AK11" s="479">
        <f>(($AK$15-$AK5)*$B$11)+AK10</f>
        <v>150.66937999999999</v>
      </c>
      <c r="AL11" s="361">
        <f t="shared" si="17"/>
        <v>3.6678599999999904</v>
      </c>
      <c r="AM11" s="479">
        <f>(($AM$15-$AM5)*$B$11)+AM10</f>
        <v>150.66937999999999</v>
      </c>
      <c r="AN11" s="361">
        <f t="shared" si="18"/>
        <v>3.6678599999999904</v>
      </c>
      <c r="AO11" s="479">
        <f>(($AO$15-$AO5)*$B$11)+AO10</f>
        <v>149.34638000000001</v>
      </c>
      <c r="AP11" s="361">
        <f t="shared" si="19"/>
        <v>4.0368599999999901</v>
      </c>
      <c r="AQ11" s="479">
        <f>(($AQ$15-$AQ5)*$B$11)+AQ10</f>
        <v>148.02338</v>
      </c>
      <c r="AR11" s="355">
        <f t="shared" si="20"/>
        <v>4.4058599999999899</v>
      </c>
      <c r="AS11" s="360">
        <f>(($AS$15-$AS5)*$B$11)+AS10</f>
        <v>92.525680000000008</v>
      </c>
      <c r="AT11" s="361">
        <f t="shared" si="21"/>
        <v>20.358959999999996</v>
      </c>
      <c r="AU11" s="362">
        <f>(($AU$15-$AU5)*$B$11)+AU10</f>
        <v>92.525680000000008</v>
      </c>
      <c r="AV11" s="363">
        <f t="shared" si="22"/>
        <v>20.358959999999996</v>
      </c>
      <c r="AW11" s="360">
        <f>(($AW$15-$AW5)*$B$11)+AW10</f>
        <v>92.525680000000008</v>
      </c>
      <c r="AX11" s="361">
        <f t="shared" si="23"/>
        <v>20.358959999999996</v>
      </c>
      <c r="AY11" s="362">
        <f>(($AY$15-$AY5)*$B$11)+AY10</f>
        <v>92.525680000000008</v>
      </c>
      <c r="AZ11" s="363">
        <f t="shared" si="24"/>
        <v>20.358959999999996</v>
      </c>
      <c r="BA11" s="360">
        <f>(($BA$15-$BA$5)*$B$11)+BA10</f>
        <v>92.525680000000008</v>
      </c>
      <c r="BB11" s="364">
        <f t="shared" si="25"/>
        <v>20.358959999999996</v>
      </c>
      <c r="BC11" s="360">
        <f>(($BA$15-$BA$5)*$B$11)+BC10</f>
        <v>92.525680000000008</v>
      </c>
      <c r="BD11" s="351">
        <f t="shared" si="26"/>
        <v>20.358959999999996</v>
      </c>
    </row>
    <row r="12" spans="1:56" s="354" customFormat="1" x14ac:dyDescent="0.25">
      <c r="A12" s="481">
        <v>60</v>
      </c>
      <c r="B12" s="401">
        <v>0.13500000000000001</v>
      </c>
      <c r="C12" s="485">
        <f t="shared" si="27"/>
        <v>154.23607999999999</v>
      </c>
      <c r="D12" s="361">
        <f t="shared" si="0"/>
        <v>4.2281999999999869</v>
      </c>
      <c r="E12" s="485">
        <f>(($E$15-$E$5)*$B$12)+E11</f>
        <v>154.38907999999998</v>
      </c>
      <c r="F12" s="361">
        <f t="shared" si="1"/>
        <v>4.1606999999999914</v>
      </c>
      <c r="G12" s="485">
        <f>(($G$15-$G$5)*$B$12)+G11</f>
        <v>154.69507999999999</v>
      </c>
      <c r="H12" s="361">
        <f t="shared" si="2"/>
        <v>4.0257000000000005</v>
      </c>
      <c r="I12" s="482">
        <f>(($I$15-$I$5)*$B$12)+I11</f>
        <v>153.62407999999996</v>
      </c>
      <c r="J12" s="363">
        <f t="shared" si="3"/>
        <v>4.4981999999999971</v>
      </c>
      <c r="K12" s="485">
        <f>(($K$15-$K$5)*$B$12)+K11</f>
        <v>153.77708000000001</v>
      </c>
      <c r="L12" s="361">
        <f t="shared" si="4"/>
        <v>4.4307000000000016</v>
      </c>
      <c r="M12" s="482">
        <f>(($M$15-$M$5)*$B$12)+M11</f>
        <v>154.23607999999999</v>
      </c>
      <c r="N12" s="363">
        <f t="shared" si="5"/>
        <v>4.2281999999999869</v>
      </c>
      <c r="O12" s="485">
        <f>(($O$15-$O$5)*$B$12)+O11</f>
        <v>153.47107999999997</v>
      </c>
      <c r="P12" s="361">
        <f t="shared" si="6"/>
        <v>4.5656999999999925</v>
      </c>
      <c r="Q12" s="482">
        <f>(($Q$15-$Q$5)*$B$12)+Q11</f>
        <v>153.77708000000001</v>
      </c>
      <c r="R12" s="363">
        <f t="shared" si="7"/>
        <v>4.4307000000000016</v>
      </c>
      <c r="S12" s="485">
        <f>(($S$15-$S$5)*$B$12)+S11</f>
        <v>154.38907999999998</v>
      </c>
      <c r="T12" s="361">
        <f t="shared" si="8"/>
        <v>4.1606999999999914</v>
      </c>
      <c r="U12" s="485">
        <f>(($U$15-$U$5)*$B$12)+U11</f>
        <v>153.93008</v>
      </c>
      <c r="V12" s="361">
        <f t="shared" si="9"/>
        <v>4.3632000000000062</v>
      </c>
      <c r="W12" s="482">
        <f>(($W$15-$W$5)*$B$12)+W11</f>
        <v>152.85908000000001</v>
      </c>
      <c r="X12" s="361">
        <f t="shared" si="10"/>
        <v>4.8357000000000028</v>
      </c>
      <c r="Y12" s="485">
        <f>(($Y$15-$Y$5)*$B$12)+Y11</f>
        <v>153.77708000000001</v>
      </c>
      <c r="Z12" s="361">
        <f t="shared" si="11"/>
        <v>4.4307000000000016</v>
      </c>
      <c r="AA12" s="482">
        <f>(($AA$15-$AA$5)*$B$12)+AA11</f>
        <v>152.85908000000001</v>
      </c>
      <c r="AB12" s="361">
        <f t="shared" si="12"/>
        <v>4.8357000000000028</v>
      </c>
      <c r="AC12" s="485">
        <f>(($AC$15-$AC$5)*$B$12)+AC11</f>
        <v>152.09408000000002</v>
      </c>
      <c r="AD12" s="361">
        <f t="shared" si="13"/>
        <v>5.1732000000000085</v>
      </c>
      <c r="AE12" s="482">
        <f>(($AE$15-$AE$5)*$B$12)+AE11</f>
        <v>154.38907999999998</v>
      </c>
      <c r="AF12" s="361">
        <f t="shared" si="14"/>
        <v>4.1606999999999914</v>
      </c>
      <c r="AG12" s="485">
        <f>(($AI$15-$AI$5)*$B$12)+AG11</f>
        <v>153.69507999999999</v>
      </c>
      <c r="AH12" s="361">
        <f t="shared" si="15"/>
        <v>4.0257000000000005</v>
      </c>
      <c r="AI12" s="482">
        <f>(($AI$15-$AI$5)*$B$12)+AI11</f>
        <v>154.69507999999999</v>
      </c>
      <c r="AJ12" s="361">
        <f t="shared" si="16"/>
        <v>4.0257000000000005</v>
      </c>
      <c r="AK12" s="485">
        <f>(($AK$15-$AK$5)*$B$12)+AK11</f>
        <v>154.69507999999999</v>
      </c>
      <c r="AL12" s="361">
        <f t="shared" si="17"/>
        <v>4.0257000000000005</v>
      </c>
      <c r="AM12" s="485">
        <f>(($AM$15-$AM$5)*$B$12)+AM11</f>
        <v>154.69507999999999</v>
      </c>
      <c r="AN12" s="361">
        <f t="shared" si="18"/>
        <v>4.0257000000000005</v>
      </c>
      <c r="AO12" s="485">
        <f>(($AO$15-$AO$5)*$B$12)+AO11</f>
        <v>153.77708000000001</v>
      </c>
      <c r="AP12" s="361">
        <f t="shared" si="19"/>
        <v>4.4307000000000016</v>
      </c>
      <c r="AQ12" s="485">
        <f>(($AQ$15-$AQ$5)*$B$12)+AQ11</f>
        <v>152.85908000000001</v>
      </c>
      <c r="AR12" s="355">
        <f t="shared" si="20"/>
        <v>4.8357000000000028</v>
      </c>
      <c r="AS12" s="360">
        <f>(($AS$15-$AS$5)*$B$12)+AS11</f>
        <v>114.87088000000001</v>
      </c>
      <c r="AT12" s="361">
        <f t="shared" si="21"/>
        <v>22.345200000000006</v>
      </c>
      <c r="AU12" s="362">
        <f>(($AU$15-$AU$5)*$B$12)+AU11</f>
        <v>114.87088000000001</v>
      </c>
      <c r="AV12" s="363">
        <f t="shared" si="22"/>
        <v>22.345200000000006</v>
      </c>
      <c r="AW12" s="360">
        <f>(($AW$15-$AW$5)*$B$12)+AW11</f>
        <v>114.87088000000001</v>
      </c>
      <c r="AX12" s="361">
        <f t="shared" si="23"/>
        <v>22.345200000000006</v>
      </c>
      <c r="AY12" s="362">
        <f>(($AY$15-$AY$5)*$B$12)+AY11</f>
        <v>114.87088000000001</v>
      </c>
      <c r="AZ12" s="363">
        <f t="shared" si="24"/>
        <v>22.345200000000006</v>
      </c>
      <c r="BA12" s="360">
        <f>(($BA$15-$BA$5)*$B$12)+BA11</f>
        <v>114.87088000000001</v>
      </c>
      <c r="BB12" s="364">
        <f t="shared" si="25"/>
        <v>22.345200000000006</v>
      </c>
      <c r="BC12" s="360">
        <f>(($BA$15-$BA$5)*$B$12)+BC11</f>
        <v>114.87088000000001</v>
      </c>
      <c r="BD12" s="351">
        <f t="shared" si="26"/>
        <v>22.345200000000006</v>
      </c>
    </row>
    <row r="13" spans="1:56" s="354" customFormat="1" x14ac:dyDescent="0.25">
      <c r="A13" s="491">
        <v>65</v>
      </c>
      <c r="B13" s="401">
        <v>0.14699999999999999</v>
      </c>
      <c r="C13" s="501">
        <f t="shared" si="27"/>
        <v>158.84011999999998</v>
      </c>
      <c r="D13" s="361">
        <f t="shared" si="0"/>
        <v>4.6040399999999977</v>
      </c>
      <c r="E13" s="501">
        <f>(($E$15-$E$5)*$B$13)+E12</f>
        <v>158.91961999999998</v>
      </c>
      <c r="F13" s="361">
        <f t="shared" si="1"/>
        <v>4.530540000000002</v>
      </c>
      <c r="G13" s="501">
        <f>(($G$15-$G$5)*$B$13)+G12</f>
        <v>159.07862</v>
      </c>
      <c r="H13" s="361">
        <f t="shared" si="2"/>
        <v>4.3835400000000107</v>
      </c>
      <c r="I13" s="495">
        <f>(($I$15-$I$5)*$B$13)+I12</f>
        <v>158.52211999999997</v>
      </c>
      <c r="J13" s="363">
        <f t="shared" si="3"/>
        <v>4.8980400000000088</v>
      </c>
      <c r="K13" s="501">
        <f>(($K$15-$K$5)*$B$13)+K12</f>
        <v>158.60162000000003</v>
      </c>
      <c r="L13" s="361">
        <f t="shared" si="4"/>
        <v>4.8245400000000132</v>
      </c>
      <c r="M13" s="495">
        <f>(($M$15-$M$5)*$B$13)+M12</f>
        <v>158.84011999999998</v>
      </c>
      <c r="N13" s="363">
        <f t="shared" si="5"/>
        <v>4.6040399999999977</v>
      </c>
      <c r="O13" s="501">
        <f>(($O$15-$O$5)*$B$13)+O12</f>
        <v>158.44261999999998</v>
      </c>
      <c r="P13" s="361">
        <f t="shared" si="6"/>
        <v>4.9715400000000045</v>
      </c>
      <c r="Q13" s="495">
        <f>(($Q$15-$Q$5)*$B$13)+Q12</f>
        <v>158.60162000000003</v>
      </c>
      <c r="R13" s="363">
        <f t="shared" si="7"/>
        <v>4.8245400000000132</v>
      </c>
      <c r="S13" s="501">
        <f>(($S$15-$S$5)*$B$13)+S12</f>
        <v>158.91961999999998</v>
      </c>
      <c r="T13" s="361">
        <f t="shared" si="8"/>
        <v>4.530540000000002</v>
      </c>
      <c r="U13" s="501">
        <f>(($U$15-$U$5)*$B$13)+U12</f>
        <v>158.68111999999999</v>
      </c>
      <c r="V13" s="361">
        <f t="shared" si="9"/>
        <v>4.751039999999989</v>
      </c>
      <c r="W13" s="495">
        <f>(($W$15-$W$5)*$B$13)+W12</f>
        <v>158.12461999999999</v>
      </c>
      <c r="X13" s="361">
        <f t="shared" si="10"/>
        <v>5.2655399999999872</v>
      </c>
      <c r="Y13" s="501">
        <f>(($Y$15-$Y$5)*$B$13)+Y12</f>
        <v>158.60162000000003</v>
      </c>
      <c r="Z13" s="361">
        <f t="shared" si="11"/>
        <v>4.8245400000000132</v>
      </c>
      <c r="AA13" s="495">
        <f>(($AA$15-$AA$5)*$B$13)+AA12</f>
        <v>158.12461999999999</v>
      </c>
      <c r="AB13" s="361">
        <f t="shared" si="12"/>
        <v>5.2655399999999872</v>
      </c>
      <c r="AC13" s="501">
        <f>(($AC$15-$AC$5)*$B$13)+AC12</f>
        <v>157.72712000000001</v>
      </c>
      <c r="AD13" s="361">
        <f t="shared" si="13"/>
        <v>5.6330399999999941</v>
      </c>
      <c r="AE13" s="495">
        <f>(($AE$15-$AE$5)*$B$13)+AE12</f>
        <v>158.91961999999998</v>
      </c>
      <c r="AF13" s="361">
        <f t="shared" si="14"/>
        <v>4.530540000000002</v>
      </c>
      <c r="AG13" s="501">
        <f>(($AI$15-$AI$5)*$B$13)+AG12</f>
        <v>158.07862</v>
      </c>
      <c r="AH13" s="361">
        <f t="shared" si="15"/>
        <v>4.3835400000000107</v>
      </c>
      <c r="AI13" s="495">
        <f>(($AI$15-$AI$5)*$B$13)+AI12</f>
        <v>159.07862</v>
      </c>
      <c r="AJ13" s="361">
        <f t="shared" si="16"/>
        <v>4.3835400000000107</v>
      </c>
      <c r="AK13" s="501">
        <f>(($AK$15-$AK$5)*$B$13)+AK12</f>
        <v>159.07862</v>
      </c>
      <c r="AL13" s="361">
        <f t="shared" si="17"/>
        <v>4.3835400000000107</v>
      </c>
      <c r="AM13" s="501">
        <f>(($AM$15-$AM$5)*$B$13)+AM12</f>
        <v>159.07862</v>
      </c>
      <c r="AN13" s="361">
        <f t="shared" si="18"/>
        <v>4.3835400000000107</v>
      </c>
      <c r="AO13" s="501">
        <f>(($AO$15-$AO$5)*$B$13)+AO12</f>
        <v>158.60162000000003</v>
      </c>
      <c r="AP13" s="361">
        <f t="shared" si="19"/>
        <v>4.8245400000000132</v>
      </c>
      <c r="AQ13" s="501">
        <f>(($AQ$15-$AQ$5)*$B$13)+AQ12</f>
        <v>158.12461999999999</v>
      </c>
      <c r="AR13" s="355">
        <f t="shared" si="20"/>
        <v>5.2655399999999872</v>
      </c>
      <c r="AS13" s="360">
        <f>(($AS$15-$AS$5)*$B$13)+AS12</f>
        <v>139.20232000000001</v>
      </c>
      <c r="AT13" s="361">
        <f t="shared" si="21"/>
        <v>24.331440000000001</v>
      </c>
      <c r="AU13" s="362">
        <f>(($AU$15-$AU$5)*$B$13)+AU12</f>
        <v>139.20232000000001</v>
      </c>
      <c r="AV13" s="363">
        <f t="shared" si="22"/>
        <v>24.331440000000001</v>
      </c>
      <c r="AW13" s="360">
        <f>(($AW$15-$AW$5)*$B$13)+AW12</f>
        <v>139.20232000000001</v>
      </c>
      <c r="AX13" s="361">
        <f t="shared" si="23"/>
        <v>24.331440000000001</v>
      </c>
      <c r="AY13" s="362">
        <f>(($AY$15-$AY$5)*$B$13)+AY12</f>
        <v>139.20232000000001</v>
      </c>
      <c r="AZ13" s="363">
        <f t="shared" si="24"/>
        <v>24.331440000000001</v>
      </c>
      <c r="BA13" s="360">
        <f>(($BA$15-$BA$5)*$B$13)+BA12</f>
        <v>139.20232000000001</v>
      </c>
      <c r="BB13" s="364">
        <f t="shared" si="25"/>
        <v>24.331440000000001</v>
      </c>
      <c r="BC13" s="360">
        <f>(($BA$15-$BA$5)*$B$13)+BC12</f>
        <v>139.20232000000001</v>
      </c>
      <c r="BD13" s="351">
        <f t="shared" si="26"/>
        <v>24.331440000000001</v>
      </c>
    </row>
    <row r="14" spans="1:56" s="354" customFormat="1" x14ac:dyDescent="0.25">
      <c r="A14" s="497">
        <v>70</v>
      </c>
      <c r="B14" s="401">
        <v>0.159</v>
      </c>
      <c r="C14" s="510">
        <f t="shared" si="27"/>
        <v>163.82</v>
      </c>
      <c r="D14" s="361">
        <f t="shared" si="0"/>
        <v>4.9798800000000085</v>
      </c>
      <c r="E14" s="510">
        <f>(($E$15-$E$5)*$B$14)+E13</f>
        <v>163.82</v>
      </c>
      <c r="F14" s="361">
        <f t="shared" si="1"/>
        <v>4.9003800000000126</v>
      </c>
      <c r="G14" s="510">
        <f>(($G$15-$G$5)*$B$14)+G13</f>
        <v>163.82</v>
      </c>
      <c r="H14" s="361">
        <f t="shared" si="2"/>
        <v>4.7413799999999924</v>
      </c>
      <c r="I14" s="513">
        <f>(($I$15-$I$5)*$B$14)+I13</f>
        <v>163.81999999999996</v>
      </c>
      <c r="J14" s="363">
        <f t="shared" si="3"/>
        <v>5.2978799999999922</v>
      </c>
      <c r="K14" s="510">
        <f>(($K$15-$K$5)*$B$14)+K13</f>
        <v>163.82000000000002</v>
      </c>
      <c r="L14" s="361">
        <f t="shared" si="4"/>
        <v>5.2183799999999962</v>
      </c>
      <c r="M14" s="513">
        <f>(($M$15-$M$5)*$B$14)+M13</f>
        <v>163.82</v>
      </c>
      <c r="N14" s="363">
        <f t="shared" si="5"/>
        <v>4.9798800000000085</v>
      </c>
      <c r="O14" s="510">
        <f>(($O$15-$O$5)*$B$14)+O13</f>
        <v>163.81999999999996</v>
      </c>
      <c r="P14" s="361">
        <f t="shared" si="6"/>
        <v>5.3773799999999881</v>
      </c>
      <c r="Q14" s="500">
        <f>(($Q$15-$Q$5)*$B$14)+Q13</f>
        <v>163.82000000000002</v>
      </c>
      <c r="R14" s="363">
        <f t="shared" si="7"/>
        <v>5.2183799999999962</v>
      </c>
      <c r="S14" s="510">
        <f>(($S$15-$S$5)*$B$14)+S13</f>
        <v>163.82</v>
      </c>
      <c r="T14" s="361">
        <f t="shared" si="8"/>
        <v>4.9003800000000126</v>
      </c>
      <c r="U14" s="510">
        <f>(($U$15-$U$5)*$B$14)+U13</f>
        <v>163.82</v>
      </c>
      <c r="V14" s="361">
        <f t="shared" si="9"/>
        <v>5.1388800000000003</v>
      </c>
      <c r="W14" s="513">
        <f>(($W$15-$W$5)*$B$14)+W13</f>
        <v>163.82</v>
      </c>
      <c r="X14" s="361">
        <f t="shared" si="10"/>
        <v>5.6953800000000001</v>
      </c>
      <c r="Y14" s="510">
        <f>(($Y$15-$Y$5)*$B$14)+Y13</f>
        <v>163.82000000000002</v>
      </c>
      <c r="Z14" s="361">
        <f t="shared" si="11"/>
        <v>5.2183799999999962</v>
      </c>
      <c r="AA14" s="513">
        <f>(($AA$15-$AA$5)*$B$14)+AA13</f>
        <v>163.82</v>
      </c>
      <c r="AB14" s="361">
        <f t="shared" si="12"/>
        <v>5.6953800000000001</v>
      </c>
      <c r="AC14" s="510">
        <f>(($AC$15-$AC$5)*$B$14)+AC13</f>
        <v>163.82000000000002</v>
      </c>
      <c r="AD14" s="361">
        <f t="shared" si="13"/>
        <v>6.0928800000000081</v>
      </c>
      <c r="AE14" s="513">
        <f>(($AE$15-$AE$5)*$B$14)+AE13</f>
        <v>163.82</v>
      </c>
      <c r="AF14" s="361">
        <f t="shared" si="14"/>
        <v>4.9003800000000126</v>
      </c>
      <c r="AG14" s="510">
        <f>(($AG$15-$AG$5)*$B$14)+AG13</f>
        <v>162.97900000000001</v>
      </c>
      <c r="AH14" s="361">
        <f t="shared" si="15"/>
        <v>4.9003800000000126</v>
      </c>
      <c r="AI14" s="513">
        <f>(($AI$15-$AI$5)*$B$14)+AI13</f>
        <v>163.82</v>
      </c>
      <c r="AJ14" s="361">
        <f t="shared" si="16"/>
        <v>4.7413799999999924</v>
      </c>
      <c r="AK14" s="510">
        <f>(($AK$15-$AK$5)*$B$14)+AK13</f>
        <v>163.82</v>
      </c>
      <c r="AL14" s="361">
        <f t="shared" si="17"/>
        <v>4.7413799999999924</v>
      </c>
      <c r="AM14" s="510">
        <f>(($AM$15-$AM$5)*$B$14)+AM13</f>
        <v>163.82</v>
      </c>
      <c r="AN14" s="361">
        <f t="shared" si="18"/>
        <v>4.7413799999999924</v>
      </c>
      <c r="AO14" s="510">
        <f>(($AO$15-$AO$5)*$B$14)+AO13</f>
        <v>163.82000000000002</v>
      </c>
      <c r="AP14" s="361">
        <f t="shared" si="19"/>
        <v>5.2183799999999962</v>
      </c>
      <c r="AQ14" s="510">
        <f>(($AQ$15-$AQ$5)*$B$14)+AQ13</f>
        <v>163.82</v>
      </c>
      <c r="AR14" s="355">
        <f t="shared" si="20"/>
        <v>5.6953800000000001</v>
      </c>
      <c r="AS14" s="360">
        <f>(($AS$15-$AS$5)*$B$14)+AS13</f>
        <v>165.52</v>
      </c>
      <c r="AT14" s="361">
        <f t="shared" si="21"/>
        <v>26.317679999999996</v>
      </c>
      <c r="AU14" s="362">
        <f>(($AU$15-$AU$5)*$B$14)+AU13</f>
        <v>165.52</v>
      </c>
      <c r="AV14" s="363">
        <f t="shared" si="22"/>
        <v>26.317679999999996</v>
      </c>
      <c r="AW14" s="360">
        <f>(($AW$15-$AW$5)*$B$14)+AW13</f>
        <v>165.52</v>
      </c>
      <c r="AX14" s="361">
        <f t="shared" si="23"/>
        <v>26.317679999999996</v>
      </c>
      <c r="AY14" s="362">
        <f>(($AY$15-$AY$5)*$B$14)+AY13</f>
        <v>165.52</v>
      </c>
      <c r="AZ14" s="363">
        <f t="shared" si="24"/>
        <v>26.317679999999996</v>
      </c>
      <c r="BA14" s="360">
        <f>(($BA$15-$BA$5)*$B$14)+BA13</f>
        <v>165.52</v>
      </c>
      <c r="BB14" s="364">
        <f t="shared" si="25"/>
        <v>26.317679999999996</v>
      </c>
      <c r="BC14" s="360">
        <f>(($BA$15-$BA$5)*$B$14)+BC13</f>
        <v>165.52</v>
      </c>
      <c r="BD14" s="351">
        <f t="shared" si="26"/>
        <v>26.317679999999996</v>
      </c>
    </row>
    <row r="15" spans="1:56" s="354" customFormat="1" ht="15.75" thickBot="1" x14ac:dyDescent="0.3">
      <c r="B15" s="354" t="s">
        <v>102</v>
      </c>
      <c r="C15" s="356">
        <v>163.82</v>
      </c>
      <c r="D15" s="357"/>
      <c r="E15" s="356">
        <v>163.82</v>
      </c>
      <c r="F15" s="357"/>
      <c r="G15" s="356">
        <v>163.82</v>
      </c>
      <c r="H15" s="357"/>
      <c r="I15" s="356">
        <v>163.82</v>
      </c>
      <c r="J15" s="358"/>
      <c r="K15" s="356">
        <v>163.82</v>
      </c>
      <c r="L15" s="357"/>
      <c r="M15" s="356">
        <v>163.82</v>
      </c>
      <c r="N15" s="358"/>
      <c r="O15" s="397">
        <v>163.82</v>
      </c>
      <c r="P15" s="398"/>
      <c r="Q15" s="399">
        <v>163.82</v>
      </c>
      <c r="R15" s="400"/>
      <c r="S15" s="397">
        <v>163.82</v>
      </c>
      <c r="T15" s="398"/>
      <c r="U15" s="397">
        <v>163.82</v>
      </c>
      <c r="V15" s="398"/>
      <c r="W15" s="399">
        <v>163.82</v>
      </c>
      <c r="X15" s="398"/>
      <c r="Y15" s="397">
        <v>163.82</v>
      </c>
      <c r="Z15" s="398"/>
      <c r="AA15" s="399">
        <v>163.82</v>
      </c>
      <c r="AB15" s="398"/>
      <c r="AC15" s="397">
        <v>163.82</v>
      </c>
      <c r="AD15" s="398"/>
      <c r="AE15" s="399">
        <v>163.82</v>
      </c>
      <c r="AF15" s="398"/>
      <c r="AG15" s="397">
        <v>163.82</v>
      </c>
      <c r="AH15" s="398"/>
      <c r="AI15" s="399">
        <v>163.82</v>
      </c>
      <c r="AJ15" s="398"/>
      <c r="AK15" s="399">
        <v>163.82</v>
      </c>
      <c r="AL15" s="398"/>
      <c r="AM15" s="397">
        <v>163.82</v>
      </c>
      <c r="AN15" s="398"/>
      <c r="AO15" s="397">
        <v>163.82</v>
      </c>
      <c r="AP15" s="398"/>
      <c r="AQ15" s="356">
        <v>163.82</v>
      </c>
      <c r="AR15" s="357"/>
      <c r="AS15" s="356">
        <v>165.52</v>
      </c>
      <c r="AT15" s="357"/>
      <c r="AU15" s="356">
        <v>165.52</v>
      </c>
      <c r="AV15" s="358"/>
      <c r="AW15" s="356">
        <v>165.52</v>
      </c>
      <c r="AX15" s="357"/>
      <c r="AY15" s="356">
        <v>165.52</v>
      </c>
      <c r="AZ15" s="358"/>
      <c r="BA15" s="356">
        <v>165.52</v>
      </c>
      <c r="BB15" s="357"/>
      <c r="BC15" s="356">
        <v>165.52</v>
      </c>
      <c r="BD15" s="357"/>
    </row>
    <row r="16" spans="1:56" ht="24" customHeight="1" x14ac:dyDescent="0.25">
      <c r="C16" s="342"/>
      <c r="D16" s="342"/>
      <c r="AI16" s="785"/>
      <c r="AJ16" s="785"/>
    </row>
    <row r="17" spans="2:2" x14ac:dyDescent="0.25">
      <c r="B17" s="359"/>
    </row>
    <row r="18" spans="2:2" x14ac:dyDescent="0.25">
      <c r="B18" s="359"/>
    </row>
    <row r="19" spans="2:2" x14ac:dyDescent="0.25">
      <c r="B19" s="359"/>
    </row>
    <row r="20" spans="2:2" x14ac:dyDescent="0.25">
      <c r="B20" s="359"/>
    </row>
    <row r="21" spans="2:2" x14ac:dyDescent="0.25">
      <c r="B21" s="359"/>
    </row>
    <row r="22" spans="2:2" x14ac:dyDescent="0.25">
      <c r="B22" s="359"/>
    </row>
  </sheetData>
  <mergeCells count="30">
    <mergeCell ref="K3:L3"/>
    <mergeCell ref="M3:N3"/>
    <mergeCell ref="O3:P3"/>
    <mergeCell ref="Q3:R3"/>
    <mergeCell ref="A3:B3"/>
    <mergeCell ref="C3:D3"/>
    <mergeCell ref="E3:F3"/>
    <mergeCell ref="G3:H3"/>
    <mergeCell ref="I3:J3"/>
    <mergeCell ref="U3:V3"/>
    <mergeCell ref="W3:X3"/>
    <mergeCell ref="Y3:Z3"/>
    <mergeCell ref="AA3:AB3"/>
    <mergeCell ref="AC3:AD3"/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 x14ac:dyDescent="0.3"/>
  <cols>
    <col min="1" max="1" width="13.5703125" style="367" customWidth="1"/>
    <col min="2" max="2" width="14.28515625" style="367" customWidth="1"/>
    <col min="3" max="3" width="12" style="367" bestFit="1" customWidth="1"/>
    <col min="4" max="11" width="11.42578125" style="367"/>
    <col min="12" max="12" width="14" style="367" bestFit="1" customWidth="1"/>
    <col min="13" max="13" width="13.7109375" style="367" bestFit="1" customWidth="1"/>
    <col min="14" max="14" width="14" style="367" bestFit="1" customWidth="1"/>
    <col min="15" max="15" width="13.7109375" style="367" hidden="1" customWidth="1"/>
    <col min="16" max="16" width="14" style="367" hidden="1" customWidth="1"/>
    <col min="17" max="17" width="13.7109375" style="367" hidden="1" customWidth="1"/>
    <col min="18" max="18" width="14" style="367" hidden="1" customWidth="1"/>
    <col min="19" max="19" width="13.7109375" style="367" hidden="1" customWidth="1"/>
    <col min="20" max="20" width="14" style="367" hidden="1" customWidth="1"/>
    <col min="21" max="21" width="13.7109375" style="367" hidden="1" customWidth="1"/>
    <col min="22" max="22" width="14" style="367" hidden="1" customWidth="1"/>
    <col min="23" max="23" width="13.7109375" style="367" hidden="1" customWidth="1"/>
    <col min="24" max="24" width="14" style="367" hidden="1" customWidth="1"/>
    <col min="25" max="16384" width="11.42578125" style="367"/>
  </cols>
  <sheetData>
    <row r="3" spans="1:24" s="366" customFormat="1" ht="19.5" thickBot="1" x14ac:dyDescent="0.35">
      <c r="A3" s="365" t="s">
        <v>115</v>
      </c>
      <c r="C3" s="806" t="s">
        <v>114</v>
      </c>
      <c r="D3" s="806"/>
      <c r="E3" s="806"/>
      <c r="F3" s="806"/>
      <c r="G3" s="806"/>
      <c r="H3" s="806"/>
      <c r="I3" s="806"/>
      <c r="J3" s="806"/>
      <c r="K3" s="806"/>
      <c r="L3" s="806"/>
      <c r="M3" s="806"/>
      <c r="N3" s="806"/>
      <c r="O3" s="806"/>
      <c r="P3" s="806"/>
      <c r="Q3" s="806"/>
      <c r="R3" s="806"/>
      <c r="S3" s="806"/>
      <c r="T3" s="806"/>
      <c r="U3" s="806"/>
      <c r="V3" s="806"/>
    </row>
    <row r="4" spans="1:24" ht="19.5" thickBot="1" x14ac:dyDescent="0.35">
      <c r="A4" s="798" t="s">
        <v>113</v>
      </c>
      <c r="B4" s="799"/>
      <c r="C4" s="800" t="s">
        <v>127</v>
      </c>
      <c r="D4" s="801"/>
      <c r="E4" s="802" t="s">
        <v>128</v>
      </c>
      <c r="F4" s="803"/>
      <c r="G4" s="800" t="s">
        <v>129</v>
      </c>
      <c r="H4" s="801"/>
      <c r="I4" s="804" t="s">
        <v>130</v>
      </c>
      <c r="J4" s="805"/>
      <c r="K4" s="800" t="s">
        <v>131</v>
      </c>
      <c r="L4" s="801"/>
      <c r="M4" s="807" t="s">
        <v>107</v>
      </c>
      <c r="N4" s="808"/>
      <c r="O4" s="800" t="s">
        <v>132</v>
      </c>
      <c r="P4" s="801"/>
      <c r="Q4" s="802" t="s">
        <v>133</v>
      </c>
      <c r="R4" s="803"/>
      <c r="S4" s="800" t="s">
        <v>134</v>
      </c>
      <c r="T4" s="801"/>
      <c r="U4" s="802" t="s">
        <v>135</v>
      </c>
      <c r="V4" s="805"/>
      <c r="W4" s="804" t="s">
        <v>132</v>
      </c>
      <c r="X4" s="805"/>
    </row>
    <row r="5" spans="1:24" s="374" customFormat="1" ht="31.5" x14ac:dyDescent="0.25">
      <c r="A5" s="368"/>
      <c r="B5" s="368"/>
      <c r="C5" s="369" t="s">
        <v>106</v>
      </c>
      <c r="D5" s="370" t="s">
        <v>105</v>
      </c>
      <c r="E5" s="371" t="s">
        <v>106</v>
      </c>
      <c r="F5" s="372" t="s">
        <v>105</v>
      </c>
      <c r="G5" s="373" t="s">
        <v>106</v>
      </c>
      <c r="H5" s="370" t="s">
        <v>105</v>
      </c>
      <c r="I5" s="371" t="s">
        <v>106</v>
      </c>
      <c r="J5" s="372" t="s">
        <v>105</v>
      </c>
      <c r="K5" s="373" t="s">
        <v>106</v>
      </c>
      <c r="L5" s="383" t="s">
        <v>105</v>
      </c>
      <c r="M5" s="371" t="s">
        <v>106</v>
      </c>
      <c r="N5" s="372" t="s">
        <v>105</v>
      </c>
      <c r="O5" s="373" t="s">
        <v>106</v>
      </c>
      <c r="P5" s="370" t="s">
        <v>105</v>
      </c>
      <c r="Q5" s="371" t="s">
        <v>106</v>
      </c>
      <c r="R5" s="372" t="s">
        <v>105</v>
      </c>
      <c r="S5" s="373" t="s">
        <v>106</v>
      </c>
      <c r="T5" s="370" t="s">
        <v>105</v>
      </c>
      <c r="U5" s="371" t="s">
        <v>106</v>
      </c>
      <c r="V5" s="372" t="s">
        <v>105</v>
      </c>
      <c r="W5" s="371" t="s">
        <v>106</v>
      </c>
      <c r="X5" s="372" t="s">
        <v>105</v>
      </c>
    </row>
    <row r="6" spans="1:24" s="382" customFormat="1" ht="36.6" customHeight="1" x14ac:dyDescent="0.3">
      <c r="A6" s="375" t="s">
        <v>104</v>
      </c>
      <c r="B6" s="375" t="s">
        <v>103</v>
      </c>
      <c r="C6" s="376">
        <v>137</v>
      </c>
      <c r="D6" s="377"/>
      <c r="E6" s="376">
        <v>135</v>
      </c>
      <c r="F6" s="378"/>
      <c r="G6" s="379">
        <v>135</v>
      </c>
      <c r="H6" s="377"/>
      <c r="I6" s="380">
        <v>132</v>
      </c>
      <c r="J6" s="381"/>
      <c r="K6" s="379">
        <v>132</v>
      </c>
      <c r="L6" s="378"/>
      <c r="M6" s="380">
        <v>132</v>
      </c>
      <c r="N6" s="381"/>
      <c r="O6" s="379"/>
      <c r="P6" s="377"/>
      <c r="Q6" s="380"/>
      <c r="R6" s="381"/>
      <c r="S6" s="379"/>
      <c r="T6" s="377"/>
      <c r="U6" s="380"/>
      <c r="V6" s="381"/>
      <c r="W6" s="380"/>
      <c r="X6" s="381"/>
    </row>
    <row r="7" spans="1:24" s="382" customFormat="1" x14ac:dyDescent="0.3">
      <c r="A7" s="440">
        <v>5</v>
      </c>
      <c r="B7" s="402">
        <v>7.9000000000000001E-2</v>
      </c>
      <c r="C7" s="466">
        <f>(($C$15-$C$6)*$B$7)+C6</f>
        <v>138.71430000000001</v>
      </c>
      <c r="D7" s="467">
        <f t="shared" ref="D7:D15" si="0">C7-C6</f>
        <v>1.7143000000000086</v>
      </c>
      <c r="E7" s="466">
        <f>(($E$15-$E$6)*$B$7)+E6</f>
        <v>136.8723</v>
      </c>
      <c r="F7" s="468">
        <f t="shared" ref="F7:F14" si="1">E7-E6</f>
        <v>1.8722999999999956</v>
      </c>
      <c r="G7" s="469">
        <f>(($G$15-$G$6)*$B$7)+G6</f>
        <v>136.8723</v>
      </c>
      <c r="H7" s="467">
        <f t="shared" ref="H7:H14" si="2">G7-G6</f>
        <v>1.8722999999999956</v>
      </c>
      <c r="I7" s="466">
        <f>(($I$15-$I$6)*$B$7)+I6</f>
        <v>134.10929999999999</v>
      </c>
      <c r="J7" s="468">
        <f t="shared" ref="J7:J14" si="3">I7-I6</f>
        <v>2.1092999999999904</v>
      </c>
      <c r="K7" s="469">
        <f>(($K$15-$K$6)*$B$7)+K6</f>
        <v>134.10929999999999</v>
      </c>
      <c r="L7" s="468">
        <f t="shared" ref="L7:L14" si="4">K7-K6</f>
        <v>2.1092999999999904</v>
      </c>
      <c r="M7" s="466">
        <f>(($M$15-$M$6)*$B$7)+M6</f>
        <v>134.10929999999999</v>
      </c>
      <c r="N7" s="468">
        <f t="shared" ref="N7:N14" si="5">M7-M6</f>
        <v>2.1092999999999904</v>
      </c>
      <c r="O7" s="471">
        <f>(($O$15-$O$6)*$B$7)+O6</f>
        <v>12.5373</v>
      </c>
      <c r="P7" s="467">
        <f t="shared" ref="P7:P14" si="6">O7-O6</f>
        <v>12.5373</v>
      </c>
      <c r="Q7" s="470">
        <f>(($Q$15-$Q$6)*$B$7)+Q6</f>
        <v>12.5373</v>
      </c>
      <c r="R7" s="468">
        <f t="shared" ref="R7:R14" si="7">Q7-Q6</f>
        <v>12.5373</v>
      </c>
      <c r="S7" s="471">
        <f>(($S$15-$S$6)*$B$7)+S6</f>
        <v>12.5373</v>
      </c>
      <c r="T7" s="467">
        <f t="shared" ref="T7:T14" si="8">S7-S6</f>
        <v>12.5373</v>
      </c>
      <c r="U7" s="470">
        <f>(($U$15-$U$6)*$B$7)+U6</f>
        <v>12.5373</v>
      </c>
      <c r="V7" s="468">
        <f t="shared" ref="V7:V14" si="9">U7-U6</f>
        <v>12.5373</v>
      </c>
      <c r="W7" s="470">
        <f>(($M$15-$M$6)*$B$7)+W6</f>
        <v>2.1092999999999993</v>
      </c>
      <c r="X7" s="472">
        <f t="shared" ref="X7:X14" si="10">W7-W6</f>
        <v>2.1092999999999993</v>
      </c>
    </row>
    <row r="8" spans="1:24" s="382" customFormat="1" x14ac:dyDescent="0.3">
      <c r="A8" s="463">
        <v>15</v>
      </c>
      <c r="B8" s="402">
        <v>9.1999999999999998E-2</v>
      </c>
      <c r="C8" s="473">
        <f>(($C$15-$C$6)*$B$8)+C7</f>
        <v>140.7107</v>
      </c>
      <c r="D8" s="467">
        <f t="shared" si="0"/>
        <v>1.9963999999999942</v>
      </c>
      <c r="E8" s="473">
        <f>(($E$15-$E$6)*$B$8)+E7</f>
        <v>139.05269999999999</v>
      </c>
      <c r="F8" s="468">
        <f t="shared" si="1"/>
        <v>2.1803999999999917</v>
      </c>
      <c r="G8" s="474">
        <f>(($G$15-$G$6)*$B$8)+G7</f>
        <v>139.05269999999999</v>
      </c>
      <c r="H8" s="467">
        <f t="shared" si="2"/>
        <v>2.1803999999999917</v>
      </c>
      <c r="I8" s="473">
        <f>(($I$15-$I$6)*$B$8)+I7</f>
        <v>136.56569999999999</v>
      </c>
      <c r="J8" s="468">
        <f t="shared" si="3"/>
        <v>2.4564000000000021</v>
      </c>
      <c r="K8" s="474">
        <f>(($K$15-$K$6)*$B$8)+K7</f>
        <v>136.56569999999999</v>
      </c>
      <c r="L8" s="468">
        <f t="shared" si="4"/>
        <v>2.4564000000000021</v>
      </c>
      <c r="M8" s="473">
        <f>(($M$15-$M$6)*$B$8)+M7</f>
        <v>136.56569999999999</v>
      </c>
      <c r="N8" s="468">
        <f t="shared" si="5"/>
        <v>2.4564000000000021</v>
      </c>
      <c r="O8" s="471">
        <f>(($O$15-$O$6)*$B$8)+O7</f>
        <v>27.137699999999999</v>
      </c>
      <c r="P8" s="467">
        <f t="shared" si="6"/>
        <v>14.600399999999999</v>
      </c>
      <c r="Q8" s="470">
        <f>(($Q$15-$Q$6)*$B$8)+Q7</f>
        <v>27.137699999999999</v>
      </c>
      <c r="R8" s="468">
        <f t="shared" si="7"/>
        <v>14.600399999999999</v>
      </c>
      <c r="S8" s="471">
        <f>(($S$15-$S$6)*$B$8)+S7</f>
        <v>27.137699999999999</v>
      </c>
      <c r="T8" s="467">
        <f t="shared" si="8"/>
        <v>14.600399999999999</v>
      </c>
      <c r="U8" s="470">
        <f>(($U$15-$U$6)*$B$8)+U7</f>
        <v>27.137699999999999</v>
      </c>
      <c r="V8" s="468">
        <f t="shared" si="9"/>
        <v>14.600399999999999</v>
      </c>
      <c r="W8" s="470">
        <f>(($M$15-$M$6)*$B$8)+W7</f>
        <v>4.5656999999999979</v>
      </c>
      <c r="X8" s="472">
        <f t="shared" si="10"/>
        <v>2.4563999999999986</v>
      </c>
    </row>
    <row r="9" spans="1:24" s="382" customFormat="1" x14ac:dyDescent="0.3">
      <c r="A9" s="487">
        <v>25</v>
      </c>
      <c r="B9" s="402">
        <v>0.105</v>
      </c>
      <c r="C9" s="488">
        <f>(($C$15-$C$6)*$B$9)+C8</f>
        <v>142.98920000000001</v>
      </c>
      <c r="D9" s="467">
        <f t="shared" si="0"/>
        <v>2.2785000000000082</v>
      </c>
      <c r="E9" s="488">
        <f>(($E$15-$E$6)*$B$9)+E8</f>
        <v>141.54119999999998</v>
      </c>
      <c r="F9" s="468">
        <f t="shared" si="1"/>
        <v>2.4884999999999877</v>
      </c>
      <c r="G9" s="489">
        <f>(($G$15-$G$6)*$B$9)+G8</f>
        <v>141.54119999999998</v>
      </c>
      <c r="H9" s="467">
        <f t="shared" si="2"/>
        <v>2.4884999999999877</v>
      </c>
      <c r="I9" s="488">
        <f>(($I$15-$I$6)*$B$9)+I8</f>
        <v>139.36919999999998</v>
      </c>
      <c r="J9" s="468">
        <f t="shared" si="3"/>
        <v>2.8034999999999854</v>
      </c>
      <c r="K9" s="489">
        <f>(($K$15-$K$6)*$B$9)+K8</f>
        <v>139.36919999999998</v>
      </c>
      <c r="L9" s="468">
        <f t="shared" si="4"/>
        <v>2.8034999999999854</v>
      </c>
      <c r="M9" s="488">
        <f>(($M$15-$M$6)*$B$9)+M8</f>
        <v>139.36919999999998</v>
      </c>
      <c r="N9" s="468">
        <f t="shared" si="5"/>
        <v>2.8034999999999854</v>
      </c>
      <c r="O9" s="471">
        <f>(($O$15-$O$6)*$B$9)+O8</f>
        <v>43.801199999999994</v>
      </c>
      <c r="P9" s="467">
        <f t="shared" si="6"/>
        <v>16.663499999999996</v>
      </c>
      <c r="Q9" s="470">
        <f>(($Q$15-$Q$6)*$B$9)+Q8</f>
        <v>43.801199999999994</v>
      </c>
      <c r="R9" s="468">
        <f t="shared" si="7"/>
        <v>16.663499999999996</v>
      </c>
      <c r="S9" s="471">
        <f>(($S$15-$S$6)*$B$9)+S8</f>
        <v>43.801199999999994</v>
      </c>
      <c r="T9" s="467">
        <f t="shared" si="8"/>
        <v>16.663499999999996</v>
      </c>
      <c r="U9" s="470">
        <f>(($U$15-$U$6)*$B$9)+U8</f>
        <v>43.801199999999994</v>
      </c>
      <c r="V9" s="468">
        <f t="shared" si="9"/>
        <v>16.663499999999996</v>
      </c>
      <c r="W9" s="470">
        <f>(($M$15-$M$6)*$B$9)+W8</f>
        <v>7.3691999999999966</v>
      </c>
      <c r="X9" s="472">
        <f t="shared" si="10"/>
        <v>2.8034999999999988</v>
      </c>
    </row>
    <row r="10" spans="1:24" s="382" customFormat="1" x14ac:dyDescent="0.3">
      <c r="A10" s="507">
        <v>35</v>
      </c>
      <c r="B10" s="402">
        <v>0.11799999999999999</v>
      </c>
      <c r="C10" s="508">
        <f>(($C$15-$C$6)*$B$10)+C9</f>
        <v>145.5498</v>
      </c>
      <c r="D10" s="467">
        <f t="shared" si="0"/>
        <v>2.5605999999999938</v>
      </c>
      <c r="E10" s="508">
        <f>(($E$15-$E$6)*$B$10)+E9</f>
        <v>144.33779999999999</v>
      </c>
      <c r="F10" s="468">
        <f t="shared" si="1"/>
        <v>2.7966000000000122</v>
      </c>
      <c r="G10" s="509">
        <f>(($G$15-$G$6)*$B$10)+G9</f>
        <v>144.33779999999999</v>
      </c>
      <c r="H10" s="467">
        <f t="shared" si="2"/>
        <v>2.7966000000000122</v>
      </c>
      <c r="I10" s="508">
        <f>(($I$15-$I$6)*$B$10)+I9</f>
        <v>142.51979999999998</v>
      </c>
      <c r="J10" s="468">
        <f t="shared" si="3"/>
        <v>3.1505999999999972</v>
      </c>
      <c r="K10" s="509">
        <f>(($K$15-$K$6)*$B$10)+K9</f>
        <v>142.51979999999998</v>
      </c>
      <c r="L10" s="468">
        <f t="shared" si="4"/>
        <v>3.1505999999999972</v>
      </c>
      <c r="M10" s="508">
        <f>(($M$15-$M$6)*$B$10)+M9</f>
        <v>142.51979999999998</v>
      </c>
      <c r="N10" s="468">
        <f t="shared" si="5"/>
        <v>3.1505999999999972</v>
      </c>
      <c r="O10" s="471">
        <f>(($O$15-$O$6)*$B$10)+O9</f>
        <v>62.527799999999992</v>
      </c>
      <c r="P10" s="467">
        <f t="shared" si="6"/>
        <v>18.726599999999998</v>
      </c>
      <c r="Q10" s="470">
        <f>(($Q$15-$Q$6)*$B$10)+Q9</f>
        <v>62.527799999999992</v>
      </c>
      <c r="R10" s="468">
        <f t="shared" si="7"/>
        <v>18.726599999999998</v>
      </c>
      <c r="S10" s="471">
        <f>(($S$15-$S$6)*$B$10)+S9</f>
        <v>62.527799999999992</v>
      </c>
      <c r="T10" s="467">
        <f t="shared" si="8"/>
        <v>18.726599999999998</v>
      </c>
      <c r="U10" s="470">
        <f>(($U$15-$U$6)*$B$10)+U9</f>
        <v>62.527799999999992</v>
      </c>
      <c r="V10" s="468">
        <f t="shared" si="9"/>
        <v>18.726599999999998</v>
      </c>
      <c r="W10" s="470">
        <f>(($M$15-$M$6)*$B$10)+W9</f>
        <v>10.519799999999995</v>
      </c>
      <c r="X10" s="472">
        <f t="shared" si="10"/>
        <v>3.1505999999999981</v>
      </c>
    </row>
    <row r="11" spans="1:24" s="382" customFormat="1" x14ac:dyDescent="0.3">
      <c r="A11" s="514">
        <v>40</v>
      </c>
      <c r="B11" s="402">
        <v>0.13200000000000001</v>
      </c>
      <c r="C11" s="516">
        <f>(($C$15-$C$6)*$B$11)+C10</f>
        <v>148.41419999999999</v>
      </c>
      <c r="D11" s="467">
        <f t="shared" si="0"/>
        <v>2.8643999999999892</v>
      </c>
      <c r="E11" s="516">
        <f>(($E$15-$E$6)*$B$11)+E10</f>
        <v>147.46619999999999</v>
      </c>
      <c r="F11" s="468">
        <f t="shared" si="1"/>
        <v>3.1283999999999992</v>
      </c>
      <c r="G11" s="515">
        <f>(($G$15-$G$6)*$B$11)+G10</f>
        <v>147.46619999999999</v>
      </c>
      <c r="H11" s="467">
        <f t="shared" si="2"/>
        <v>3.1283999999999992</v>
      </c>
      <c r="I11" s="516">
        <f>(($I$15-$I$6)*$B$11)+I10</f>
        <v>146.04419999999996</v>
      </c>
      <c r="J11" s="468">
        <f t="shared" si="3"/>
        <v>3.5243999999999858</v>
      </c>
      <c r="K11" s="515">
        <f>(($K$15-$K$6)*$B$11)+K10</f>
        <v>146.04419999999996</v>
      </c>
      <c r="L11" s="468">
        <f t="shared" si="4"/>
        <v>3.5243999999999858</v>
      </c>
      <c r="M11" s="516">
        <f>(($M$15-$M$6)*$B$11)+M10</f>
        <v>146.04419999999996</v>
      </c>
      <c r="N11" s="468">
        <f t="shared" si="5"/>
        <v>3.5243999999999858</v>
      </c>
      <c r="O11" s="471">
        <f>(($O$15-$O$6)*$B$11)+O10</f>
        <v>83.476199999999992</v>
      </c>
      <c r="P11" s="467">
        <f t="shared" si="6"/>
        <v>20.948399999999999</v>
      </c>
      <c r="Q11" s="470">
        <f>(($Q$15-$Q$6)*$B$11)+Q10</f>
        <v>83.476199999999992</v>
      </c>
      <c r="R11" s="468">
        <f t="shared" si="7"/>
        <v>20.948399999999999</v>
      </c>
      <c r="S11" s="471">
        <f>(($S$15-$S$6)*$B$11)+S10</f>
        <v>83.476199999999992</v>
      </c>
      <c r="T11" s="467">
        <f t="shared" si="8"/>
        <v>20.948399999999999</v>
      </c>
      <c r="U11" s="470">
        <f>(($U$15-$U$6)*$B$11)+U10</f>
        <v>83.476199999999992</v>
      </c>
      <c r="V11" s="468">
        <f t="shared" si="9"/>
        <v>20.948399999999999</v>
      </c>
      <c r="W11" s="470">
        <f>(($M$15-$M$6)*$B$11)+W10</f>
        <v>14.044199999999993</v>
      </c>
      <c r="X11" s="472">
        <f t="shared" si="10"/>
        <v>3.5243999999999982</v>
      </c>
    </row>
    <row r="12" spans="1:24" s="382" customFormat="1" x14ac:dyDescent="0.3">
      <c r="A12" s="518">
        <v>44</v>
      </c>
      <c r="B12" s="402">
        <v>0.14499999999999999</v>
      </c>
      <c r="C12" s="519">
        <f>(($C$15-$C$6)*$B$12)+C11</f>
        <v>151.5607</v>
      </c>
      <c r="D12" s="467">
        <f t="shared" si="0"/>
        <v>3.1465000000000032</v>
      </c>
      <c r="E12" s="519">
        <f>(($E$15-$E$6)*$B$12)+E11</f>
        <v>150.90269999999998</v>
      </c>
      <c r="F12" s="468">
        <f t="shared" si="1"/>
        <v>3.4364999999999952</v>
      </c>
      <c r="G12" s="520">
        <f>(($G$15-$G$6)*$B$12)+G11</f>
        <v>150.90269999999998</v>
      </c>
      <c r="H12" s="467">
        <f t="shared" si="2"/>
        <v>3.4364999999999952</v>
      </c>
      <c r="I12" s="519">
        <f>(($I$15-$I$6)*$B$12)+I11</f>
        <v>149.91569999999996</v>
      </c>
      <c r="J12" s="468">
        <f t="shared" si="3"/>
        <v>3.8714999999999975</v>
      </c>
      <c r="K12" s="520">
        <f>(($K$15-$K$6)*$B$12)+K11</f>
        <v>149.91569999999996</v>
      </c>
      <c r="L12" s="468">
        <f t="shared" si="4"/>
        <v>3.8714999999999975</v>
      </c>
      <c r="M12" s="519">
        <f>(($M$15-$M$6)*$B$12)+M11</f>
        <v>149.91569999999996</v>
      </c>
      <c r="N12" s="468">
        <f t="shared" si="5"/>
        <v>3.8714999999999975</v>
      </c>
      <c r="O12" s="471">
        <f>(($O$15-$O$6)*$B$12)+O11</f>
        <v>106.48769999999999</v>
      </c>
      <c r="P12" s="467">
        <f t="shared" si="6"/>
        <v>23.011499999999998</v>
      </c>
      <c r="Q12" s="470">
        <f>(($Q$15-$Q$6)*$B$12)+Q11</f>
        <v>106.48769999999999</v>
      </c>
      <c r="R12" s="468">
        <f t="shared" si="7"/>
        <v>23.011499999999998</v>
      </c>
      <c r="S12" s="471">
        <f>(($S$15-$S$6)*$B$12)+S11</f>
        <v>106.48769999999999</v>
      </c>
      <c r="T12" s="467">
        <f t="shared" si="8"/>
        <v>23.011499999999998</v>
      </c>
      <c r="U12" s="470">
        <f>(($U$15-$U$6)*$B$12)+U11</f>
        <v>106.48769999999999</v>
      </c>
      <c r="V12" s="468">
        <f t="shared" si="9"/>
        <v>23.011499999999998</v>
      </c>
      <c r="W12" s="470">
        <f>(($M$15-$M$6)*$B$12)+W11</f>
        <v>17.91569999999999</v>
      </c>
      <c r="X12" s="472">
        <f t="shared" si="10"/>
        <v>3.8714999999999975</v>
      </c>
    </row>
    <row r="13" spans="1:24" s="382" customFormat="1" x14ac:dyDescent="0.3">
      <c r="A13" s="541">
        <v>48</v>
      </c>
      <c r="B13" s="402">
        <v>0.158</v>
      </c>
      <c r="C13" s="542">
        <f>(($C$15-$C$6)*$B$13)+C12</f>
        <v>154.98929999999999</v>
      </c>
      <c r="D13" s="467">
        <f t="shared" si="0"/>
        <v>3.4285999999999888</v>
      </c>
      <c r="E13" s="542">
        <f>(($E$15-$E$6)*$B$13)+E12</f>
        <v>154.64729999999997</v>
      </c>
      <c r="F13" s="468">
        <f t="shared" si="1"/>
        <v>3.7445999999999913</v>
      </c>
      <c r="G13" s="543">
        <f>(($G$15-$G$6)*$B$13)+G12</f>
        <v>154.64729999999997</v>
      </c>
      <c r="H13" s="467">
        <f t="shared" si="2"/>
        <v>3.7445999999999913</v>
      </c>
      <c r="I13" s="542">
        <f>(($I$15-$I$6)*$B$13)+I12</f>
        <v>154.13429999999997</v>
      </c>
      <c r="J13" s="468">
        <f t="shared" si="3"/>
        <v>4.2186000000000092</v>
      </c>
      <c r="K13" s="543">
        <f>(($K$15-$K$6)*$B$13)+K12</f>
        <v>154.13429999999997</v>
      </c>
      <c r="L13" s="468">
        <f t="shared" si="4"/>
        <v>4.2186000000000092</v>
      </c>
      <c r="M13" s="542">
        <f>(($M$15-$M$6)*$B$13)+M12</f>
        <v>154.13429999999997</v>
      </c>
      <c r="N13" s="468">
        <f t="shared" si="5"/>
        <v>4.2186000000000092</v>
      </c>
      <c r="O13" s="471">
        <f>(($O$15-$O$6)*$B$13)+O12</f>
        <v>131.56229999999999</v>
      </c>
      <c r="P13" s="467">
        <f t="shared" si="6"/>
        <v>25.074600000000004</v>
      </c>
      <c r="Q13" s="470">
        <f>(($Q$15-$Q$6)*$B$13)+Q12</f>
        <v>131.56229999999999</v>
      </c>
      <c r="R13" s="468">
        <f t="shared" si="7"/>
        <v>25.074600000000004</v>
      </c>
      <c r="S13" s="471">
        <f>(($S$15-$S$6)*$B$13)+S12</f>
        <v>131.56229999999999</v>
      </c>
      <c r="T13" s="467">
        <f t="shared" si="8"/>
        <v>25.074600000000004</v>
      </c>
      <c r="U13" s="470">
        <f>(($U$15-$U$6)*$B$13)+U12</f>
        <v>131.56229999999999</v>
      </c>
      <c r="V13" s="468">
        <f t="shared" si="9"/>
        <v>25.074600000000004</v>
      </c>
      <c r="W13" s="470">
        <f>(($M$15-$M$6)*$B$13)+W12</f>
        <v>22.134299999999989</v>
      </c>
      <c r="X13" s="472">
        <f t="shared" si="10"/>
        <v>4.2185999999999986</v>
      </c>
    </row>
    <row r="14" spans="1:24" s="382" customFormat="1" x14ac:dyDescent="0.3">
      <c r="A14" s="548">
        <v>52</v>
      </c>
      <c r="B14" s="402">
        <v>0.17100000000000001</v>
      </c>
      <c r="C14" s="549">
        <f>(($C$15-$C$6)*$B$14)+C13</f>
        <v>158.69999999999999</v>
      </c>
      <c r="D14" s="467">
        <f t="shared" si="0"/>
        <v>3.7107000000000028</v>
      </c>
      <c r="E14" s="549">
        <f>(($E$15-$E$6)*$B$14)+E13</f>
        <v>158.69999999999996</v>
      </c>
      <c r="F14" s="468">
        <f t="shared" si="1"/>
        <v>4.0526999999999873</v>
      </c>
      <c r="G14" s="552">
        <f>(($G$15-$G$6)*$B$14)+G13</f>
        <v>158.69999999999996</v>
      </c>
      <c r="H14" s="467">
        <f t="shared" si="2"/>
        <v>4.0526999999999873</v>
      </c>
      <c r="I14" s="549">
        <f>(($I$15-$I$6)*$B$14)+I13</f>
        <v>158.69999999999996</v>
      </c>
      <c r="J14" s="468">
        <f t="shared" si="3"/>
        <v>4.5656999999999925</v>
      </c>
      <c r="K14" s="552">
        <f>(($K$15-$K$6)*$B$14)+K13</f>
        <v>158.69999999999996</v>
      </c>
      <c r="L14" s="468">
        <f t="shared" si="4"/>
        <v>4.5656999999999925</v>
      </c>
      <c r="M14" s="549">
        <f>(($M$15-$M$6)*$B$14)+M13</f>
        <v>158.69999999999996</v>
      </c>
      <c r="N14" s="468">
        <f t="shared" si="5"/>
        <v>4.5656999999999925</v>
      </c>
      <c r="O14" s="471">
        <f>(($O$15-$O$6)*$B$14)+O13</f>
        <v>158.69999999999999</v>
      </c>
      <c r="P14" s="467">
        <f t="shared" si="6"/>
        <v>27.137699999999995</v>
      </c>
      <c r="Q14" s="470">
        <f>(($Q$15-$Q$6)*$B$14)+Q13</f>
        <v>158.69999999999999</v>
      </c>
      <c r="R14" s="468">
        <f t="shared" si="7"/>
        <v>27.137699999999995</v>
      </c>
      <c r="S14" s="471">
        <f>(($S$15-$S$6)*$B$14)+S13</f>
        <v>158.69999999999999</v>
      </c>
      <c r="T14" s="467">
        <f t="shared" si="8"/>
        <v>27.137699999999995</v>
      </c>
      <c r="U14" s="470">
        <f>(($U$15-$U$6)*$B$14)+U13</f>
        <v>158.69999999999999</v>
      </c>
      <c r="V14" s="468">
        <f t="shared" si="9"/>
        <v>27.137699999999995</v>
      </c>
      <c r="W14" s="470">
        <f>(($M$15-$M$6)*$B$14)+W13</f>
        <v>26.699999999999989</v>
      </c>
      <c r="X14" s="472">
        <f t="shared" si="10"/>
        <v>4.5656999999999996</v>
      </c>
    </row>
    <row r="15" spans="1:24" s="382" customFormat="1" ht="19.5" thickBot="1" x14ac:dyDescent="0.35">
      <c r="B15" s="382" t="s">
        <v>102</v>
      </c>
      <c r="C15" s="475">
        <v>158.69999999999999</v>
      </c>
      <c r="D15" s="476">
        <f t="shared" si="0"/>
        <v>0</v>
      </c>
      <c r="E15" s="475">
        <v>158.69999999999999</v>
      </c>
      <c r="F15" s="477"/>
      <c r="G15" s="478">
        <v>158.69999999999999</v>
      </c>
      <c r="H15" s="476"/>
      <c r="I15" s="475">
        <v>158.69999999999999</v>
      </c>
      <c r="J15" s="477"/>
      <c r="K15" s="478">
        <v>158.69999999999999</v>
      </c>
      <c r="L15" s="477"/>
      <c r="M15" s="475">
        <v>158.69999999999999</v>
      </c>
      <c r="N15" s="477"/>
      <c r="O15" s="478">
        <v>158.69999999999999</v>
      </c>
      <c r="P15" s="476"/>
      <c r="Q15" s="475">
        <v>158.69999999999999</v>
      </c>
      <c r="R15" s="477"/>
      <c r="S15" s="478">
        <v>158.69999999999999</v>
      </c>
      <c r="T15" s="476"/>
      <c r="U15" s="475">
        <v>158.69999999999999</v>
      </c>
      <c r="V15" s="477"/>
      <c r="W15" s="475">
        <v>158.69999999999999</v>
      </c>
      <c r="X15" s="477"/>
    </row>
    <row r="16" spans="1:24" s="382" customFormat="1" x14ac:dyDescent="0.3"/>
    <row r="17" spans="2:24" s="382" customFormat="1" x14ac:dyDescent="0.3"/>
    <row r="18" spans="2:24" s="382" customFormat="1" x14ac:dyDescent="0.3"/>
    <row r="21" spans="2:24" x14ac:dyDescent="0.3">
      <c r="B21" s="464"/>
      <c r="C21" s="465"/>
      <c r="D21" s="465"/>
      <c r="E21" s="465"/>
      <c r="F21" s="465"/>
      <c r="G21" s="465"/>
      <c r="H21" s="465"/>
      <c r="I21" s="465"/>
      <c r="J21" s="465"/>
      <c r="K21" s="465"/>
      <c r="L21" s="465"/>
      <c r="M21" s="465"/>
      <c r="N21" s="465"/>
      <c r="O21" s="465"/>
      <c r="P21" s="465"/>
      <c r="Q21" s="465"/>
      <c r="R21" s="465"/>
      <c r="S21" s="465"/>
      <c r="T21" s="465"/>
      <c r="U21" s="465"/>
      <c r="V21" s="465"/>
      <c r="W21" s="465"/>
      <c r="X21" s="465"/>
    </row>
    <row r="22" spans="2:24" x14ac:dyDescent="0.3">
      <c r="B22" s="464"/>
      <c r="C22" s="465"/>
      <c r="D22" s="465"/>
      <c r="E22" s="465"/>
      <c r="F22" s="465"/>
      <c r="G22" s="465"/>
      <c r="H22" s="465"/>
      <c r="I22" s="465"/>
      <c r="J22" s="465"/>
      <c r="K22" s="465"/>
      <c r="L22" s="465"/>
      <c r="M22" s="465"/>
      <c r="N22" s="465"/>
      <c r="O22" s="465"/>
      <c r="P22" s="465"/>
      <c r="Q22" s="465"/>
      <c r="R22" s="465"/>
      <c r="S22" s="465"/>
      <c r="T22" s="465"/>
      <c r="U22" s="465"/>
      <c r="V22" s="465"/>
      <c r="W22" s="465"/>
      <c r="X22" s="465"/>
    </row>
    <row r="23" spans="2:24" x14ac:dyDescent="0.3">
      <c r="B23" s="464"/>
      <c r="C23" s="465"/>
      <c r="D23" s="465"/>
      <c r="E23" s="465"/>
      <c r="F23" s="465"/>
      <c r="G23" s="465"/>
      <c r="H23" s="465"/>
      <c r="I23" s="465"/>
      <c r="J23" s="465"/>
      <c r="K23" s="465"/>
      <c r="L23" s="465"/>
      <c r="M23" s="465"/>
      <c r="N23" s="465"/>
      <c r="O23" s="465"/>
      <c r="P23" s="465"/>
      <c r="Q23" s="465"/>
      <c r="R23" s="465"/>
      <c r="S23" s="465"/>
      <c r="T23" s="465"/>
      <c r="U23" s="465"/>
      <c r="V23" s="465"/>
      <c r="W23" s="465"/>
      <c r="X23" s="465"/>
    </row>
    <row r="24" spans="2:24" x14ac:dyDescent="0.3">
      <c r="B24" s="464"/>
      <c r="C24" s="465"/>
      <c r="D24" s="465"/>
      <c r="E24" s="465"/>
      <c r="F24" s="465"/>
      <c r="G24" s="465"/>
      <c r="H24" s="465"/>
      <c r="I24" s="465"/>
      <c r="J24" s="465"/>
      <c r="K24" s="465"/>
      <c r="L24" s="465"/>
      <c r="M24" s="465"/>
      <c r="N24" s="465"/>
      <c r="O24" s="465"/>
      <c r="P24" s="465"/>
      <c r="Q24" s="465"/>
      <c r="R24" s="465"/>
      <c r="S24" s="465"/>
      <c r="T24" s="465"/>
      <c r="U24" s="465"/>
      <c r="V24" s="465"/>
      <c r="W24" s="465"/>
      <c r="X24" s="465"/>
    </row>
    <row r="25" spans="2:24" x14ac:dyDescent="0.3">
      <c r="B25" s="464"/>
      <c r="C25" s="465"/>
      <c r="D25" s="465"/>
      <c r="E25" s="465"/>
      <c r="F25" s="465"/>
      <c r="G25" s="465"/>
      <c r="H25" s="465"/>
      <c r="I25" s="465"/>
      <c r="J25" s="465"/>
      <c r="K25" s="465"/>
      <c r="L25" s="465"/>
      <c r="M25" s="465"/>
      <c r="N25" s="465"/>
      <c r="O25" s="465"/>
      <c r="P25" s="465"/>
      <c r="Q25" s="465"/>
      <c r="R25" s="465"/>
      <c r="S25" s="465"/>
      <c r="T25" s="465"/>
      <c r="U25" s="465"/>
      <c r="V25" s="465"/>
      <c r="W25" s="465"/>
      <c r="X25" s="465"/>
    </row>
    <row r="26" spans="2:24" x14ac:dyDescent="0.3">
      <c r="B26" s="464"/>
      <c r="C26" s="465"/>
      <c r="D26" s="465"/>
      <c r="E26" s="465"/>
      <c r="F26" s="465"/>
      <c r="G26" s="465"/>
      <c r="H26" s="465"/>
      <c r="I26" s="465"/>
      <c r="J26" s="465"/>
      <c r="K26" s="465"/>
      <c r="L26" s="465"/>
      <c r="M26" s="465"/>
      <c r="N26" s="465"/>
      <c r="O26" s="465"/>
      <c r="P26" s="465"/>
      <c r="Q26" s="465"/>
      <c r="R26" s="465"/>
      <c r="S26" s="465"/>
      <c r="T26" s="465"/>
      <c r="U26" s="465"/>
      <c r="V26" s="465"/>
      <c r="W26" s="465"/>
      <c r="X26" s="465"/>
    </row>
    <row r="27" spans="2:24" x14ac:dyDescent="0.3">
      <c r="B27" s="464"/>
      <c r="C27" s="465"/>
      <c r="D27" s="465"/>
      <c r="E27" s="465"/>
      <c r="F27" s="465"/>
      <c r="G27" s="465"/>
      <c r="H27" s="465"/>
      <c r="I27" s="465"/>
      <c r="J27" s="465"/>
      <c r="K27" s="465"/>
      <c r="L27" s="465"/>
      <c r="M27" s="465"/>
      <c r="N27" s="465"/>
      <c r="O27" s="465"/>
      <c r="P27" s="465"/>
      <c r="Q27" s="465"/>
      <c r="R27" s="465"/>
      <c r="S27" s="465"/>
      <c r="T27" s="465"/>
      <c r="U27" s="465"/>
      <c r="V27" s="465"/>
      <c r="W27" s="465"/>
      <c r="X27" s="465"/>
    </row>
    <row r="28" spans="2:24" x14ac:dyDescent="0.3">
      <c r="C28" s="465"/>
      <c r="D28" s="465"/>
      <c r="E28" s="465"/>
      <c r="F28" s="465"/>
      <c r="G28" s="465"/>
      <c r="H28" s="465"/>
      <c r="I28" s="465"/>
      <c r="J28" s="465"/>
      <c r="K28" s="465"/>
      <c r="L28" s="465"/>
      <c r="M28" s="465"/>
      <c r="N28" s="465"/>
      <c r="O28" s="465"/>
      <c r="P28" s="465"/>
      <c r="Q28" s="465"/>
      <c r="R28" s="465"/>
      <c r="S28" s="465"/>
      <c r="T28" s="465"/>
      <c r="U28" s="465"/>
      <c r="V28" s="465"/>
      <c r="W28" s="465"/>
      <c r="X28" s="465"/>
    </row>
    <row r="29" spans="2:24" x14ac:dyDescent="0.3">
      <c r="C29" s="465"/>
      <c r="E29" s="465"/>
      <c r="G29" s="465"/>
      <c r="H29" s="465"/>
      <c r="I29" s="465"/>
      <c r="J29" s="465"/>
      <c r="K29" s="465"/>
      <c r="L29" s="465"/>
      <c r="M29" s="465"/>
      <c r="N29" s="465"/>
      <c r="O29" s="465"/>
      <c r="P29" s="465"/>
      <c r="Q29" s="465"/>
      <c r="R29" s="465"/>
      <c r="S29" s="465"/>
      <c r="T29" s="465"/>
      <c r="U29" s="465"/>
      <c r="V29" s="465"/>
      <c r="W29" s="465"/>
      <c r="X29" s="465"/>
    </row>
  </sheetData>
  <mergeCells count="13">
    <mergeCell ref="S4:T4"/>
    <mergeCell ref="U4:V4"/>
    <mergeCell ref="W4:X4"/>
    <mergeCell ref="C3:V3"/>
    <mergeCell ref="K4:L4"/>
    <mergeCell ref="M4:N4"/>
    <mergeCell ref="O4:P4"/>
    <mergeCell ref="Q4:R4"/>
    <mergeCell ref="A4:B4"/>
    <mergeCell ref="C4:D4"/>
    <mergeCell ref="E4:F4"/>
    <mergeCell ref="G4:H4"/>
    <mergeCell ref="I4:J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 x14ac:dyDescent="0.25"/>
  <cols>
    <col min="1" max="1" width="10.28515625" style="590" customWidth="1"/>
    <col min="2" max="3" width="10.28515625" style="69" customWidth="1"/>
    <col min="4" max="4" width="11.42578125" style="69"/>
    <col min="5" max="5" width="10.28515625" style="590" customWidth="1"/>
    <col min="6" max="7" width="10.28515625" style="69" customWidth="1"/>
    <col min="8" max="16384" width="11.42578125" style="69"/>
  </cols>
  <sheetData>
    <row r="1" spans="1:7" ht="34.5" thickBot="1" x14ac:dyDescent="0.3">
      <c r="A1" s="809" t="s">
        <v>187</v>
      </c>
      <c r="B1" s="810"/>
      <c r="C1" s="811"/>
      <c r="D1" s="79"/>
      <c r="E1" s="809" t="s">
        <v>188</v>
      </c>
      <c r="F1" s="810"/>
      <c r="G1" s="810"/>
    </row>
    <row r="2" spans="1:7" x14ac:dyDescent="0.25">
      <c r="A2" s="591"/>
      <c r="B2" s="812" t="s">
        <v>192</v>
      </c>
      <c r="C2" s="813"/>
      <c r="E2" s="591"/>
      <c r="F2" s="812" t="s">
        <v>119</v>
      </c>
      <c r="G2" s="813"/>
    </row>
    <row r="3" spans="1:7" x14ac:dyDescent="0.25">
      <c r="A3" s="592"/>
      <c r="B3" s="84" t="s">
        <v>61</v>
      </c>
      <c r="C3" s="85" t="s">
        <v>62</v>
      </c>
      <c r="E3" s="592"/>
      <c r="F3" s="84" t="s">
        <v>61</v>
      </c>
      <c r="G3" s="85" t="s">
        <v>62</v>
      </c>
    </row>
    <row r="4" spans="1:7" x14ac:dyDescent="0.25">
      <c r="A4" s="592" t="s">
        <v>63</v>
      </c>
      <c r="B4" s="594">
        <v>163.82</v>
      </c>
      <c r="C4" s="85"/>
      <c r="E4" s="592" t="s">
        <v>36</v>
      </c>
      <c r="F4" s="594">
        <v>158.69999999999999</v>
      </c>
      <c r="G4" s="85"/>
    </row>
    <row r="5" spans="1:7" x14ac:dyDescent="0.25">
      <c r="A5" s="592" t="s">
        <v>34</v>
      </c>
      <c r="B5" s="594">
        <f>B4-C5</f>
        <v>163.29999999999998</v>
      </c>
      <c r="C5" s="85">
        <v>0.52</v>
      </c>
      <c r="E5" s="592" t="s">
        <v>37</v>
      </c>
      <c r="F5" s="594">
        <f>F4-G5</f>
        <v>158.35999999999999</v>
      </c>
      <c r="G5" s="85">
        <v>0.34</v>
      </c>
    </row>
    <row r="6" spans="1:7" x14ac:dyDescent="0.25">
      <c r="A6" s="592" t="s">
        <v>35</v>
      </c>
      <c r="B6" s="594">
        <f t="shared" ref="B6:B31" si="0">B5-C6</f>
        <v>162.77999999999997</v>
      </c>
      <c r="C6" s="85">
        <v>0.52</v>
      </c>
      <c r="E6" s="592" t="s">
        <v>38</v>
      </c>
      <c r="F6" s="594">
        <f t="shared" ref="F6:F31" si="1">F5-G6</f>
        <v>158.01999999999998</v>
      </c>
      <c r="G6" s="85">
        <v>0.34</v>
      </c>
    </row>
    <row r="7" spans="1:7" x14ac:dyDescent="0.25">
      <c r="A7" s="592" t="s">
        <v>36</v>
      </c>
      <c r="B7" s="594">
        <f t="shared" si="0"/>
        <v>162.25999999999996</v>
      </c>
      <c r="C7" s="85">
        <v>0.52</v>
      </c>
      <c r="E7" s="592" t="s">
        <v>39</v>
      </c>
      <c r="F7" s="594">
        <f t="shared" si="1"/>
        <v>157.67999999999998</v>
      </c>
      <c r="G7" s="85">
        <v>0.34</v>
      </c>
    </row>
    <row r="8" spans="1:7" x14ac:dyDescent="0.25">
      <c r="A8" s="592" t="s">
        <v>37</v>
      </c>
      <c r="B8" s="594">
        <f t="shared" si="0"/>
        <v>161.73999999999995</v>
      </c>
      <c r="C8" s="85">
        <v>0.52</v>
      </c>
      <c r="E8" s="592" t="s">
        <v>40</v>
      </c>
      <c r="F8" s="594">
        <f t="shared" si="1"/>
        <v>157.33999999999997</v>
      </c>
      <c r="G8" s="85">
        <v>0.34</v>
      </c>
    </row>
    <row r="9" spans="1:7" x14ac:dyDescent="0.25">
      <c r="A9" s="592" t="s">
        <v>38</v>
      </c>
      <c r="B9" s="594">
        <f t="shared" si="0"/>
        <v>161.21999999999994</v>
      </c>
      <c r="C9" s="85">
        <v>0.52</v>
      </c>
      <c r="E9" s="592" t="s">
        <v>41</v>
      </c>
      <c r="F9" s="594">
        <f t="shared" si="1"/>
        <v>156.99999999999997</v>
      </c>
      <c r="G9" s="85">
        <v>0.34</v>
      </c>
    </row>
    <row r="10" spans="1:7" x14ac:dyDescent="0.25">
      <c r="A10" s="592" t="s">
        <v>39</v>
      </c>
      <c r="B10" s="594">
        <f t="shared" si="0"/>
        <v>160.69999999999993</v>
      </c>
      <c r="C10" s="85">
        <v>0.52</v>
      </c>
      <c r="E10" s="592" t="s">
        <v>42</v>
      </c>
      <c r="F10" s="594">
        <f t="shared" si="1"/>
        <v>156.65999999999997</v>
      </c>
      <c r="G10" s="85">
        <v>0.34</v>
      </c>
    </row>
    <row r="11" spans="1:7" x14ac:dyDescent="0.25">
      <c r="A11" s="592" t="s">
        <v>40</v>
      </c>
      <c r="B11" s="594">
        <f t="shared" si="0"/>
        <v>160.17999999999992</v>
      </c>
      <c r="C11" s="85">
        <v>0.52</v>
      </c>
      <c r="E11" s="592" t="s">
        <v>43</v>
      </c>
      <c r="F11" s="594">
        <f t="shared" si="1"/>
        <v>156.31999999999996</v>
      </c>
      <c r="G11" s="85">
        <v>0.34</v>
      </c>
    </row>
    <row r="12" spans="1:7" x14ac:dyDescent="0.25">
      <c r="A12" s="592" t="s">
        <v>41</v>
      </c>
      <c r="B12" s="594">
        <f t="shared" si="0"/>
        <v>159.65999999999991</v>
      </c>
      <c r="C12" s="85">
        <v>0.52</v>
      </c>
      <c r="E12" s="592" t="s">
        <v>44</v>
      </c>
      <c r="F12" s="594">
        <f t="shared" si="1"/>
        <v>155.97999999999996</v>
      </c>
      <c r="G12" s="85">
        <v>0.34</v>
      </c>
    </row>
    <row r="13" spans="1:7" x14ac:dyDescent="0.25">
      <c r="A13" s="592" t="s">
        <v>42</v>
      </c>
      <c r="B13" s="594">
        <f t="shared" si="0"/>
        <v>159.1399999999999</v>
      </c>
      <c r="C13" s="85">
        <v>0.52</v>
      </c>
      <c r="E13" s="592" t="s">
        <v>45</v>
      </c>
      <c r="F13" s="594">
        <f t="shared" si="1"/>
        <v>155.63999999999996</v>
      </c>
      <c r="G13" s="85">
        <v>0.34</v>
      </c>
    </row>
    <row r="14" spans="1:7" x14ac:dyDescent="0.25">
      <c r="A14" s="592" t="s">
        <v>43</v>
      </c>
      <c r="B14" s="594">
        <f t="shared" si="0"/>
        <v>158.61999999999989</v>
      </c>
      <c r="C14" s="85">
        <v>0.52</v>
      </c>
      <c r="E14" s="592" t="s">
        <v>46</v>
      </c>
      <c r="F14" s="594">
        <f t="shared" si="1"/>
        <v>155.29999999999995</v>
      </c>
      <c r="G14" s="85">
        <v>0.34</v>
      </c>
    </row>
    <row r="15" spans="1:7" x14ac:dyDescent="0.25">
      <c r="A15" s="592" t="s">
        <v>44</v>
      </c>
      <c r="B15" s="594">
        <f t="shared" si="0"/>
        <v>158.09999999999988</v>
      </c>
      <c r="C15" s="85">
        <v>0.52</v>
      </c>
      <c r="E15" s="592" t="s">
        <v>47</v>
      </c>
      <c r="F15" s="594">
        <f t="shared" si="1"/>
        <v>154.95999999999995</v>
      </c>
      <c r="G15" s="85">
        <v>0.34</v>
      </c>
    </row>
    <row r="16" spans="1:7" x14ac:dyDescent="0.25">
      <c r="A16" s="592" t="s">
        <v>45</v>
      </c>
      <c r="B16" s="594">
        <f t="shared" si="0"/>
        <v>157.57999999999987</v>
      </c>
      <c r="C16" s="85">
        <v>0.52</v>
      </c>
      <c r="E16" s="592" t="s">
        <v>48</v>
      </c>
      <c r="F16" s="594">
        <f t="shared" si="1"/>
        <v>154.61999999999995</v>
      </c>
      <c r="G16" s="85">
        <v>0.34</v>
      </c>
    </row>
    <row r="17" spans="1:7" x14ac:dyDescent="0.25">
      <c r="A17" s="592" t="s">
        <v>46</v>
      </c>
      <c r="B17" s="594">
        <f t="shared" si="0"/>
        <v>157.05999999999986</v>
      </c>
      <c r="C17" s="85">
        <v>0.52</v>
      </c>
      <c r="E17" s="592" t="s">
        <v>49</v>
      </c>
      <c r="F17" s="594">
        <f t="shared" si="1"/>
        <v>154.27999999999994</v>
      </c>
      <c r="G17" s="85">
        <v>0.34</v>
      </c>
    </row>
    <row r="18" spans="1:7" x14ac:dyDescent="0.25">
      <c r="A18" s="592" t="s">
        <v>47</v>
      </c>
      <c r="B18" s="594">
        <f t="shared" si="0"/>
        <v>156.53999999999985</v>
      </c>
      <c r="C18" s="85">
        <v>0.52</v>
      </c>
      <c r="E18" s="592" t="s">
        <v>50</v>
      </c>
      <c r="F18" s="594">
        <f t="shared" si="1"/>
        <v>153.93999999999994</v>
      </c>
      <c r="G18" s="85">
        <v>0.34</v>
      </c>
    </row>
    <row r="19" spans="1:7" x14ac:dyDescent="0.25">
      <c r="A19" s="592" t="s">
        <v>48</v>
      </c>
      <c r="B19" s="594">
        <f t="shared" si="0"/>
        <v>156.01999999999984</v>
      </c>
      <c r="C19" s="85">
        <v>0.52</v>
      </c>
      <c r="E19" s="592" t="s">
        <v>51</v>
      </c>
      <c r="F19" s="594">
        <f t="shared" si="1"/>
        <v>153.59999999999994</v>
      </c>
      <c r="G19" s="85">
        <v>0.34</v>
      </c>
    </row>
    <row r="20" spans="1:7" x14ac:dyDescent="0.25">
      <c r="A20" s="592" t="s">
        <v>49</v>
      </c>
      <c r="B20" s="594">
        <f t="shared" si="0"/>
        <v>155.49999999999983</v>
      </c>
      <c r="C20" s="85">
        <v>0.52</v>
      </c>
      <c r="E20" s="592" t="s">
        <v>52</v>
      </c>
      <c r="F20" s="594">
        <f t="shared" si="1"/>
        <v>153.25999999999993</v>
      </c>
      <c r="G20" s="85">
        <v>0.34</v>
      </c>
    </row>
    <row r="21" spans="1:7" x14ac:dyDescent="0.25">
      <c r="A21" s="592" t="s">
        <v>50</v>
      </c>
      <c r="B21" s="594">
        <f t="shared" si="0"/>
        <v>154.97999999999982</v>
      </c>
      <c r="C21" s="85">
        <v>0.52</v>
      </c>
      <c r="E21" s="592" t="s">
        <v>53</v>
      </c>
      <c r="F21" s="594">
        <f t="shared" si="1"/>
        <v>152.91999999999993</v>
      </c>
      <c r="G21" s="85">
        <v>0.34</v>
      </c>
    </row>
    <row r="22" spans="1:7" x14ac:dyDescent="0.25">
      <c r="A22" s="592" t="s">
        <v>51</v>
      </c>
      <c r="B22" s="594">
        <f t="shared" si="0"/>
        <v>154.45999999999981</v>
      </c>
      <c r="C22" s="85">
        <v>0.52</v>
      </c>
      <c r="E22" s="592" t="s">
        <v>54</v>
      </c>
      <c r="F22" s="594">
        <f t="shared" si="1"/>
        <v>152.57999999999993</v>
      </c>
      <c r="G22" s="85">
        <v>0.34</v>
      </c>
    </row>
    <row r="23" spans="1:7" x14ac:dyDescent="0.25">
      <c r="A23" s="592" t="s">
        <v>52</v>
      </c>
      <c r="B23" s="594">
        <f t="shared" si="0"/>
        <v>153.9399999999998</v>
      </c>
      <c r="C23" s="85">
        <v>0.52</v>
      </c>
      <c r="E23" s="592" t="s">
        <v>55</v>
      </c>
      <c r="F23" s="594">
        <f t="shared" si="1"/>
        <v>152.23999999999992</v>
      </c>
      <c r="G23" s="85">
        <v>0.34</v>
      </c>
    </row>
    <row r="24" spans="1:7" x14ac:dyDescent="0.25">
      <c r="A24" s="592" t="s">
        <v>53</v>
      </c>
      <c r="B24" s="75">
        <f t="shared" si="0"/>
        <v>153.9399999999998</v>
      </c>
      <c r="C24" s="85"/>
      <c r="E24" s="592" t="s">
        <v>56</v>
      </c>
      <c r="F24" s="75">
        <f t="shared" si="1"/>
        <v>152.23999999999992</v>
      </c>
      <c r="G24" s="85"/>
    </row>
    <row r="25" spans="1:7" x14ac:dyDescent="0.25">
      <c r="A25" s="592" t="s">
        <v>54</v>
      </c>
      <c r="B25" s="75">
        <f t="shared" si="0"/>
        <v>153.9399999999998</v>
      </c>
      <c r="C25" s="85"/>
      <c r="E25" s="592" t="s">
        <v>57</v>
      </c>
      <c r="F25" s="75">
        <f t="shared" si="1"/>
        <v>152.23999999999992</v>
      </c>
      <c r="G25" s="85"/>
    </row>
    <row r="26" spans="1:7" x14ac:dyDescent="0.25">
      <c r="A26" s="592" t="s">
        <v>55</v>
      </c>
      <c r="B26" s="75">
        <f t="shared" si="0"/>
        <v>153.9399999999998</v>
      </c>
      <c r="C26" s="85"/>
      <c r="E26" s="592" t="s">
        <v>58</v>
      </c>
      <c r="F26" s="75">
        <f t="shared" si="1"/>
        <v>152.23999999999992</v>
      </c>
      <c r="G26" s="85"/>
    </row>
    <row r="27" spans="1:7" x14ac:dyDescent="0.25">
      <c r="A27" s="592" t="s">
        <v>56</v>
      </c>
      <c r="B27" s="75">
        <f t="shared" si="0"/>
        <v>153.9399999999998</v>
      </c>
      <c r="C27" s="85"/>
      <c r="E27" s="592" t="s">
        <v>59</v>
      </c>
      <c r="F27" s="75">
        <f t="shared" si="1"/>
        <v>152.23999999999992</v>
      </c>
      <c r="G27" s="85"/>
    </row>
    <row r="28" spans="1:7" x14ac:dyDescent="0.25">
      <c r="A28" s="592" t="s">
        <v>57</v>
      </c>
      <c r="B28" s="75">
        <f t="shared" si="0"/>
        <v>153.9399999999998</v>
      </c>
      <c r="C28" s="85"/>
      <c r="E28" s="592" t="s">
        <v>60</v>
      </c>
      <c r="F28" s="75">
        <f t="shared" si="1"/>
        <v>152.23999999999992</v>
      </c>
      <c r="G28" s="85"/>
    </row>
    <row r="29" spans="1:7" x14ac:dyDescent="0.25">
      <c r="A29" s="592" t="s">
        <v>58</v>
      </c>
      <c r="B29" s="75">
        <f t="shared" si="0"/>
        <v>153.9399999999998</v>
      </c>
      <c r="C29" s="85"/>
      <c r="E29" s="592" t="s">
        <v>189</v>
      </c>
      <c r="F29" s="75">
        <f t="shared" si="1"/>
        <v>152.23999999999992</v>
      </c>
      <c r="G29" s="85"/>
    </row>
    <row r="30" spans="1:7" x14ac:dyDescent="0.25">
      <c r="A30" s="592" t="s">
        <v>59</v>
      </c>
      <c r="B30" s="75">
        <f t="shared" si="0"/>
        <v>153.9399999999998</v>
      </c>
      <c r="C30" s="85"/>
      <c r="E30" s="592" t="s">
        <v>190</v>
      </c>
      <c r="F30" s="75">
        <f t="shared" si="1"/>
        <v>152.23999999999992</v>
      </c>
      <c r="G30" s="85"/>
    </row>
    <row r="31" spans="1:7" ht="15.75" thickBot="1" x14ac:dyDescent="0.3">
      <c r="A31" s="593" t="s">
        <v>60</v>
      </c>
      <c r="B31" s="77">
        <f t="shared" si="0"/>
        <v>153.9399999999998</v>
      </c>
      <c r="C31" s="78"/>
      <c r="D31" s="321"/>
      <c r="E31" s="592" t="s">
        <v>191</v>
      </c>
      <c r="F31" s="75">
        <f t="shared" si="1"/>
        <v>152.23999999999992</v>
      </c>
      <c r="G31" s="85"/>
    </row>
    <row r="333" spans="140:140" x14ac:dyDescent="0.25">
      <c r="EJ333" s="69">
        <v>4625</v>
      </c>
    </row>
    <row r="334" spans="140:140" x14ac:dyDescent="0.25">
      <c r="EJ334" s="69">
        <v>5249.375</v>
      </c>
    </row>
    <row r="335" spans="140:140" x14ac:dyDescent="0.25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workbookViewId="0"/>
  </sheetViews>
  <sheetFormatPr baseColWidth="10" defaultRowHeight="15.75" x14ac:dyDescent="0.25"/>
  <cols>
    <col min="1" max="1" width="7.85546875" style="135" customWidth="1"/>
    <col min="2" max="2" width="12.14062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310" t="s">
        <v>83</v>
      </c>
      <c r="D1" s="310"/>
      <c r="E1" s="310"/>
      <c r="F1" s="310"/>
      <c r="G1" s="310"/>
      <c r="H1" s="310"/>
      <c r="I1" s="310"/>
      <c r="J1" s="310"/>
      <c r="K1" s="310"/>
      <c r="L1" s="310"/>
      <c r="N1" s="816" t="s">
        <v>84</v>
      </c>
      <c r="O1" s="816"/>
      <c r="P1" s="816"/>
      <c r="Q1" s="816"/>
      <c r="R1" s="816"/>
      <c r="S1" s="816"/>
      <c r="T1" s="816"/>
      <c r="U1" s="816"/>
      <c r="V1" s="816"/>
      <c r="W1" s="816"/>
    </row>
    <row r="2" spans="1:25" ht="15.75" customHeight="1" thickBot="1" x14ac:dyDescent="0.3">
      <c r="A2" s="314"/>
      <c r="B2" s="312"/>
      <c r="E2" s="814" t="s">
        <v>87</v>
      </c>
      <c r="F2" s="815"/>
      <c r="G2" s="814" t="s">
        <v>88</v>
      </c>
      <c r="H2" s="815"/>
      <c r="I2" s="814" t="s">
        <v>89</v>
      </c>
      <c r="J2" s="815"/>
      <c r="K2" s="824" t="s">
        <v>90</v>
      </c>
      <c r="L2" s="815"/>
      <c r="N2" s="817" t="s">
        <v>91</v>
      </c>
      <c r="O2" s="819" t="s">
        <v>86</v>
      </c>
      <c r="P2" s="821" t="s">
        <v>87</v>
      </c>
      <c r="Q2" s="822"/>
      <c r="R2" s="821" t="s">
        <v>88</v>
      </c>
      <c r="S2" s="822"/>
      <c r="T2" s="821" t="s">
        <v>89</v>
      </c>
      <c r="U2" s="822"/>
      <c r="V2" s="823" t="s">
        <v>90</v>
      </c>
      <c r="W2" s="822"/>
      <c r="Y2" s="153"/>
    </row>
    <row r="3" spans="1:25" ht="15.75" customHeight="1" thickBot="1" x14ac:dyDescent="0.3">
      <c r="A3" s="313" t="s">
        <v>4</v>
      </c>
      <c r="B3" s="311" t="s">
        <v>92</v>
      </c>
      <c r="C3" s="316" t="s">
        <v>91</v>
      </c>
      <c r="D3" s="315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18"/>
      <c r="O3" s="820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 x14ac:dyDescent="0.25">
      <c r="A4" s="139">
        <f>LF!A5</f>
        <v>25</v>
      </c>
      <c r="B4" s="138">
        <f>LF!B11</f>
        <v>45552</v>
      </c>
      <c r="C4" s="291">
        <f>F4+H4+J4+L4</f>
        <v>9652</v>
      </c>
      <c r="D4" s="290">
        <f>E4+G4+I4+K4</f>
        <v>5</v>
      </c>
      <c r="E4" s="289">
        <f>LF!C12+LF!AA12+LF!BK12+LF!CI12+LF!DS12+LF!EQ12+LF!GA12+LF!GY12</f>
        <v>2</v>
      </c>
      <c r="F4" s="290">
        <f>LF!E11+LF!AC11+LF!BM11+LF!CK11+LF!DU11+LF!ES11+LF!GC11+LF!HA11</f>
        <v>3993</v>
      </c>
      <c r="G4" s="289">
        <f>LF!O12+LF!BW12+LF!EE12+LF!GM12</f>
        <v>2</v>
      </c>
      <c r="H4" s="290">
        <f>LF!Q11+LF!BY11+LF!EG11+LF!GO11</f>
        <v>2417</v>
      </c>
      <c r="I4" s="291">
        <f>LF!AM12+LF!CU12</f>
        <v>0</v>
      </c>
      <c r="J4" s="290">
        <f>LF!AO11+LF!CW11</f>
        <v>790</v>
      </c>
      <c r="K4" s="293">
        <f>LF!AY12+LF!DG12+LF!FC12+LF!HK12</f>
        <v>1</v>
      </c>
      <c r="L4" s="290">
        <f>LF!BA11+LF!DI11+LF!FE11+LF!HM11</f>
        <v>2452</v>
      </c>
      <c r="N4" s="294">
        <f>Q4+S4+U4+W4</f>
        <v>3371</v>
      </c>
      <c r="O4" s="288">
        <f>P4+R4+T4+V4+X4</f>
        <v>3</v>
      </c>
      <c r="P4" s="289">
        <f>LM!C12+LM!AA12</f>
        <v>1</v>
      </c>
      <c r="Q4" s="290">
        <f>LM!E11+LM!AC11</f>
        <v>827</v>
      </c>
      <c r="R4" s="291">
        <f>LM!O12</f>
        <v>0</v>
      </c>
      <c r="S4" s="290">
        <f>LM!Q11</f>
        <v>636</v>
      </c>
      <c r="T4" s="289">
        <f>LM!AM12+LM!AY12</f>
        <v>2</v>
      </c>
      <c r="U4" s="290">
        <f>LM!AO11+LM!BA11</f>
        <v>1271</v>
      </c>
      <c r="V4" s="289">
        <f>LM!BK12</f>
        <v>0</v>
      </c>
      <c r="W4" s="290">
        <f>LM!BM11</f>
        <v>637</v>
      </c>
      <c r="Y4" s="153"/>
    </row>
    <row r="5" spans="1:25" ht="18.75" x14ac:dyDescent="0.25">
      <c r="A5" s="139">
        <f>LF!A14</f>
        <v>26</v>
      </c>
      <c r="B5" s="138">
        <f>B4+7</f>
        <v>45559</v>
      </c>
      <c r="C5" s="287">
        <f>C4-D5</f>
        <v>9643</v>
      </c>
      <c r="D5" s="141">
        <f t="shared" ref="D5:D11" si="0">E5+G5+I5+K5</f>
        <v>9</v>
      </c>
      <c r="E5" s="287">
        <f>LF!C21+LF!AA21+LF!BK21+LF!CI21+LF!DS21+LF!EQ21+LF!GA21+LF!GY21</f>
        <v>7</v>
      </c>
      <c r="F5" s="141">
        <f>LF!E20+LF!AC20+LF!BM20+LF!CK20+LF!DU20+LF!ES20+LF!GC20+LF!HA20</f>
        <v>3986</v>
      </c>
      <c r="G5" s="140">
        <f>LF!O21+LF!BW21+LF!EE21+LF!GM21</f>
        <v>1</v>
      </c>
      <c r="H5" s="141">
        <f>LF!Q20+LF!BY20+LF!EG20+LF!GO20</f>
        <v>2416</v>
      </c>
      <c r="I5" s="140">
        <f>LF!AM21+LF!CU21</f>
        <v>1</v>
      </c>
      <c r="J5" s="141">
        <f>LF!AO20+LF!CW20</f>
        <v>789</v>
      </c>
      <c r="K5" s="292">
        <f>LF!AY21+LF!DG21+LF!FC21+LF!HK21</f>
        <v>0</v>
      </c>
      <c r="L5" s="141">
        <f>LF!BA20+LF!DI20+LF!FE20+LF!HM20</f>
        <v>2452</v>
      </c>
      <c r="N5" s="287">
        <f>N4-O5</f>
        <v>3363</v>
      </c>
      <c r="O5" s="141">
        <f t="shared" ref="O5:O42" si="1">P5+R5+T5+V5+X5</f>
        <v>8</v>
      </c>
      <c r="P5" s="287">
        <f>LM!C21+LM!AA21</f>
        <v>3</v>
      </c>
      <c r="Q5" s="141">
        <f>LM!E20+LM!AC20</f>
        <v>824</v>
      </c>
      <c r="R5" s="287">
        <f>LM!O21</f>
        <v>1</v>
      </c>
      <c r="S5" s="141">
        <f>LM!Q20</f>
        <v>635</v>
      </c>
      <c r="T5" s="140">
        <f>LM!AM21+LM!AY21</f>
        <v>3</v>
      </c>
      <c r="U5" s="141">
        <f>LM!AO20+LM!BA20</f>
        <v>1268</v>
      </c>
      <c r="V5" s="140">
        <f>LM!BK21</f>
        <v>1</v>
      </c>
      <c r="W5" s="141">
        <f>LM!BM20</f>
        <v>636</v>
      </c>
      <c r="Y5" s="153"/>
    </row>
    <row r="6" spans="1:25" ht="18.75" x14ac:dyDescent="0.25">
      <c r="A6" s="139">
        <f>LF!A23</f>
        <v>27</v>
      </c>
      <c r="B6" s="138">
        <f t="shared" ref="B6:B42" si="2">B5+7</f>
        <v>45566</v>
      </c>
      <c r="C6" s="287">
        <f t="shared" ref="C6:C42" si="3">C5-D6</f>
        <v>9626</v>
      </c>
      <c r="D6" s="141">
        <f t="shared" si="0"/>
        <v>17</v>
      </c>
      <c r="E6" s="287">
        <f>LF!C30+LF!AA30+LF!BK30+LF!CI30+LF!DS30+LF!EQ30+LF!GA30+LF!GY30</f>
        <v>7</v>
      </c>
      <c r="F6" s="141">
        <f>LF!E29+LF!AC29+LF!BM29+LF!CK29+LF!DU29+LF!ES29+LF!GC29+LF!HA29</f>
        <v>3979</v>
      </c>
      <c r="G6" s="140">
        <f>LF!O30+LF!BW30+LF!EE30+LF!GM30</f>
        <v>3</v>
      </c>
      <c r="H6" s="141">
        <f>LF!Q29+LF!BY29+LF!EG29+LF!GO29</f>
        <v>2413</v>
      </c>
      <c r="I6" s="140">
        <f>LF!AM30+LF!CU30</f>
        <v>4</v>
      </c>
      <c r="J6" s="141">
        <f>LF!AO29+LF!CW29</f>
        <v>785</v>
      </c>
      <c r="K6" s="144">
        <f>LF!AY30+LF!DG30+LF!FC30+LF!HK30</f>
        <v>3</v>
      </c>
      <c r="L6" s="141">
        <f>LF!BA29+LF!DI29+LF!FE29+LF!HM29</f>
        <v>2449</v>
      </c>
      <c r="N6" s="287">
        <f t="shared" ref="N6:N42" si="4">N5-O6</f>
        <v>3345</v>
      </c>
      <c r="O6" s="141">
        <f t="shared" si="1"/>
        <v>18</v>
      </c>
      <c r="P6" s="287">
        <f>LM!C30+LM!AA30</f>
        <v>10</v>
      </c>
      <c r="Q6" s="141">
        <f>LM!E29+LM!AC29</f>
        <v>814</v>
      </c>
      <c r="R6" s="140">
        <f>LM!O30</f>
        <v>5</v>
      </c>
      <c r="S6" s="141">
        <f>LM!Q29</f>
        <v>630</v>
      </c>
      <c r="T6" s="140">
        <f>LM!AM30+LM!AY30</f>
        <v>3</v>
      </c>
      <c r="U6" s="141">
        <f>LM!AO29+LM!BA29</f>
        <v>1265</v>
      </c>
      <c r="V6" s="287">
        <f>LM!BK30</f>
        <v>0</v>
      </c>
      <c r="W6" s="141">
        <f>LM!BM29</f>
        <v>636</v>
      </c>
      <c r="Y6" s="153"/>
    </row>
    <row r="7" spans="1:25" ht="18.75" x14ac:dyDescent="0.25">
      <c r="A7" s="139">
        <f>LF!A32</f>
        <v>28</v>
      </c>
      <c r="B7" s="138">
        <f t="shared" si="2"/>
        <v>45573</v>
      </c>
      <c r="C7" s="287">
        <f t="shared" si="3"/>
        <v>9603</v>
      </c>
      <c r="D7" s="141">
        <f t="shared" si="0"/>
        <v>23</v>
      </c>
      <c r="E7" s="287">
        <f>LF!C39+LF!AA39+LF!BK39+LF!CI39+LF!DS39+LF!EQ39+LF!GA39+LF!GY39</f>
        <v>11</v>
      </c>
      <c r="F7" s="141">
        <f>LF!E38+LF!AC38+LF!BM38+LF!CK38+LF!DU38+LF!ES38+LF!GC38+LF!HA38</f>
        <v>3968</v>
      </c>
      <c r="G7" s="287">
        <f>LF!O39+LF!BW39+LF!EE39+LF!GM39</f>
        <v>6</v>
      </c>
      <c r="H7" s="141">
        <f>LF!Q38+LF!BY38+LF!EG38+LF!GO38</f>
        <v>2407</v>
      </c>
      <c r="I7" s="287">
        <f>LF!AM39+LF!CU39</f>
        <v>1</v>
      </c>
      <c r="J7" s="141">
        <f>LF!AO38+LF!CW38</f>
        <v>784</v>
      </c>
      <c r="K7" s="292">
        <f>LF!AY39+LF!DG39+LF!FC39+LF!HK39</f>
        <v>5</v>
      </c>
      <c r="L7" s="141">
        <f>LF!BA38+LF!DI38+LF!FE38+LF!HM38</f>
        <v>2444</v>
      </c>
      <c r="N7" s="287">
        <f t="shared" si="4"/>
        <v>3316</v>
      </c>
      <c r="O7" s="141">
        <f t="shared" si="1"/>
        <v>29</v>
      </c>
      <c r="P7" s="287">
        <f>LM!C39+LM!AA39</f>
        <v>12</v>
      </c>
      <c r="Q7" s="141">
        <f>LM!E38+LM!AC38</f>
        <v>802</v>
      </c>
      <c r="R7" s="140">
        <f>LM!O39</f>
        <v>3</v>
      </c>
      <c r="S7" s="141">
        <f>LM!Q38</f>
        <v>627</v>
      </c>
      <c r="T7" s="287">
        <f>LM!AM39+LM!AY39</f>
        <v>8</v>
      </c>
      <c r="U7" s="141">
        <f>LM!AO38+LM!BA38</f>
        <v>1257</v>
      </c>
      <c r="V7" s="287">
        <f>LM!BK39</f>
        <v>6</v>
      </c>
      <c r="W7" s="141">
        <f>LM!BM38</f>
        <v>630</v>
      </c>
    </row>
    <row r="8" spans="1:25" ht="18.75" x14ac:dyDescent="0.25">
      <c r="A8" s="139">
        <f>LF!A41</f>
        <v>29</v>
      </c>
      <c r="B8" s="138">
        <f t="shared" si="2"/>
        <v>45580</v>
      </c>
      <c r="C8" s="287">
        <f t="shared" si="3"/>
        <v>9580</v>
      </c>
      <c r="D8" s="141">
        <f t="shared" si="0"/>
        <v>23</v>
      </c>
      <c r="E8" s="287">
        <f>LF!C48+LF!AA48+LF!BK48+LF!CI48+LF!DS48+LF!EQ48+LF!GA48+LF!GY48</f>
        <v>6</v>
      </c>
      <c r="F8" s="141">
        <f>LF!E47+LF!AC47+LF!BM47+LF!CK47+LF!DU47+LF!ES47+LF!GC47+LF!HA47</f>
        <v>3962</v>
      </c>
      <c r="G8" s="287">
        <f>LF!O48+LF!BW48+LF!EE48+LF!GM48</f>
        <v>9</v>
      </c>
      <c r="H8" s="141">
        <f>LF!Q47+LF!BY47+LF!EG47+LF!GO47</f>
        <v>2398</v>
      </c>
      <c r="I8" s="287">
        <f>LF!AM48+LF!CU48</f>
        <v>1</v>
      </c>
      <c r="J8" s="141">
        <f>LF!AO47+LF!CW47</f>
        <v>783</v>
      </c>
      <c r="K8" s="292">
        <f>LF!AY48+LF!DG48+LF!FC48+LF!HK48</f>
        <v>7</v>
      </c>
      <c r="L8" s="141">
        <f>LF!BA47+LF!DI47+LF!FE47+LF!HM47</f>
        <v>2437</v>
      </c>
      <c r="N8" s="287">
        <f t="shared" si="4"/>
        <v>3275</v>
      </c>
      <c r="O8" s="141">
        <f t="shared" si="1"/>
        <v>41</v>
      </c>
      <c r="P8" s="287">
        <f>LM!C48+LM!AA48</f>
        <v>15</v>
      </c>
      <c r="Q8" s="141">
        <f>LM!E47+LM!AC47</f>
        <v>787</v>
      </c>
      <c r="R8" s="287">
        <f>LM!O48</f>
        <v>10</v>
      </c>
      <c r="S8" s="141">
        <f>LM!Q47</f>
        <v>617</v>
      </c>
      <c r="T8" s="287">
        <f>LM!AM48+LM!AY48</f>
        <v>13</v>
      </c>
      <c r="U8" s="141">
        <f>LM!AO47+LM!BA47</f>
        <v>1244</v>
      </c>
      <c r="V8" s="140">
        <f>LM!BK48</f>
        <v>3</v>
      </c>
      <c r="W8" s="141">
        <f>LM!BM47</f>
        <v>627</v>
      </c>
    </row>
    <row r="9" spans="1:25" ht="18.75" x14ac:dyDescent="0.25">
      <c r="A9" s="139">
        <f>LF!A50</f>
        <v>30</v>
      </c>
      <c r="B9" s="138">
        <f t="shared" si="2"/>
        <v>45587</v>
      </c>
      <c r="C9" s="287">
        <f t="shared" si="3"/>
        <v>9544</v>
      </c>
      <c r="D9" s="141">
        <f t="shared" si="0"/>
        <v>36</v>
      </c>
      <c r="E9" s="287">
        <f>LF!C57+LF!AA57+LF!BK57+LF!CI57+LF!DS57+LF!EQ57+LF!GA57+LF!GY57</f>
        <v>6</v>
      </c>
      <c r="F9" s="141">
        <f>LF!E56+LF!AC56+LF!BM56+LF!CK56+LF!DU56+LF!ES56+LF!GC56+LF!HA56</f>
        <v>3956</v>
      </c>
      <c r="G9" s="287">
        <f>LF!O57+LF!BW57+LF!EE57+LF!GM57</f>
        <v>15</v>
      </c>
      <c r="H9" s="141">
        <f>LF!Q56+LF!BY56+LF!EG56+LF!GO56</f>
        <v>2383</v>
      </c>
      <c r="I9" s="287">
        <f>LF!AM57+LF!CU57</f>
        <v>9</v>
      </c>
      <c r="J9" s="141">
        <f>LF!AO56+LF!CW56</f>
        <v>774</v>
      </c>
      <c r="K9" s="292">
        <f>LF!AY57+LF!DG57+LF!FC57+LF!HK57</f>
        <v>6</v>
      </c>
      <c r="L9" s="141">
        <f>LF!BA56+LF!DI56+LF!FE56+LF!HM56</f>
        <v>2431</v>
      </c>
      <c r="N9" s="287">
        <f t="shared" si="4"/>
        <v>3224</v>
      </c>
      <c r="O9" s="141">
        <f t="shared" si="1"/>
        <v>51</v>
      </c>
      <c r="P9" s="287">
        <f>LM!C57+LM!AA57</f>
        <v>25</v>
      </c>
      <c r="Q9" s="141">
        <f>LM!E56+LM!AC56</f>
        <v>762</v>
      </c>
      <c r="R9" s="287">
        <f>LM!O57</f>
        <v>7</v>
      </c>
      <c r="S9" s="141">
        <f>LM!Q56</f>
        <v>610</v>
      </c>
      <c r="T9" s="287">
        <f>LM!AM57+LM!AY57</f>
        <v>14</v>
      </c>
      <c r="U9" s="141">
        <f>LM!AO56+LM!BA56</f>
        <v>1230</v>
      </c>
      <c r="V9" s="287">
        <f>LM!BK57</f>
        <v>5</v>
      </c>
      <c r="W9" s="141">
        <f>LM!BM56</f>
        <v>622</v>
      </c>
    </row>
    <row r="10" spans="1:25" ht="18.75" x14ac:dyDescent="0.25">
      <c r="A10" s="139">
        <f>LF!A59</f>
        <v>31</v>
      </c>
      <c r="B10" s="138">
        <f t="shared" si="2"/>
        <v>45594</v>
      </c>
      <c r="C10" s="287">
        <f t="shared" si="3"/>
        <v>9524</v>
      </c>
      <c r="D10" s="141">
        <f t="shared" si="0"/>
        <v>20</v>
      </c>
      <c r="E10" s="287">
        <f>LF!C66+LF!AA66+LF!BK66+LF!CI66+LF!DS66+LF!EQ66+LF!GA66+LF!GY66</f>
        <v>11</v>
      </c>
      <c r="F10" s="141">
        <f>LF!E65+LF!AC65+LF!BM65+LF!CK65+LF!DU65+LF!ES65+LF!GC65+LF!HA65</f>
        <v>3945</v>
      </c>
      <c r="G10" s="287">
        <f>LF!O66+LF!BW66+LF!EE66+LF!GM66</f>
        <v>5</v>
      </c>
      <c r="H10" s="141">
        <f>LF!Q65+LF!BY65+LF!EG65+LF!GO65</f>
        <v>2378</v>
      </c>
      <c r="I10" s="287">
        <f>LF!AM66+LF!CU66</f>
        <v>3</v>
      </c>
      <c r="J10" s="141">
        <f>LF!AO65+LF!CW65</f>
        <v>771</v>
      </c>
      <c r="K10" s="292">
        <f>LF!AY66+LF!DG66+LF!FC66+LF!HK66</f>
        <v>1</v>
      </c>
      <c r="L10" s="141">
        <f>LF!BA65+LF!DI65+LF!FE65+LF!HM65</f>
        <v>2430</v>
      </c>
      <c r="N10" s="287">
        <f t="shared" si="4"/>
        <v>3206</v>
      </c>
      <c r="O10" s="141">
        <f t="shared" si="1"/>
        <v>18</v>
      </c>
      <c r="P10" s="287">
        <f>LM!C66+LM!AA66</f>
        <v>8</v>
      </c>
      <c r="Q10" s="141">
        <f>LM!E65+LM!AC65</f>
        <v>754</v>
      </c>
      <c r="R10" s="287">
        <f>LM!O66</f>
        <v>1</v>
      </c>
      <c r="S10" s="141">
        <f>LM!Q65</f>
        <v>609</v>
      </c>
      <c r="T10" s="140">
        <f>LM!AM66+LM!AY66</f>
        <v>5</v>
      </c>
      <c r="U10" s="141">
        <f>LM!AO65+LM!BA65</f>
        <v>1225</v>
      </c>
      <c r="V10" s="287">
        <f>LM!BK66</f>
        <v>4</v>
      </c>
      <c r="W10" s="141">
        <f>LM!BM65</f>
        <v>618</v>
      </c>
    </row>
    <row r="11" spans="1:25" ht="18.75" x14ac:dyDescent="0.25">
      <c r="A11" s="139">
        <f>LF!A68</f>
        <v>32</v>
      </c>
      <c r="B11" s="138">
        <f t="shared" si="2"/>
        <v>45601</v>
      </c>
      <c r="C11" s="287">
        <f t="shared" si="3"/>
        <v>9500</v>
      </c>
      <c r="D11" s="141">
        <f t="shared" si="0"/>
        <v>24</v>
      </c>
      <c r="E11" s="287">
        <f>LF!C75+LF!AA75+LF!BK75+LF!CI75+LF!DS75+LF!EQ75+LF!GA75+LF!GY75</f>
        <v>11</v>
      </c>
      <c r="F11" s="141">
        <f>LF!E74+LF!AC74+LF!BM74+LF!CK74+LF!DU74+LF!ES74+LF!GC74+LF!HA74</f>
        <v>3934</v>
      </c>
      <c r="G11" s="287">
        <f>LF!O75+LF!BW75+LF!EE75+LF!GM75</f>
        <v>5</v>
      </c>
      <c r="H11" s="141">
        <f>LF!Q74+LF!BY74+LF!EG74+LF!GO74</f>
        <v>2373</v>
      </c>
      <c r="I11" s="287">
        <f>LF!AM75+LF!CU75</f>
        <v>5</v>
      </c>
      <c r="J11" s="141">
        <f>LF!AO74+LF!CW74</f>
        <v>766</v>
      </c>
      <c r="K11" s="292">
        <f>LF!AY75+LF!DG75+LF!FC75+LF!HK75</f>
        <v>3</v>
      </c>
      <c r="L11" s="141">
        <f>LF!BA74+LF!DI74+LF!FE74+LF!HM74</f>
        <v>2427</v>
      </c>
      <c r="N11" s="287">
        <f t="shared" si="4"/>
        <v>3187</v>
      </c>
      <c r="O11" s="141">
        <f t="shared" si="1"/>
        <v>19</v>
      </c>
      <c r="P11" s="287">
        <f>LM!C75+LM!AA75</f>
        <v>8</v>
      </c>
      <c r="Q11" s="141">
        <f>LM!E74+LM!AC74</f>
        <v>746</v>
      </c>
      <c r="R11" s="287">
        <f>LM!O75</f>
        <v>6</v>
      </c>
      <c r="S11" s="141">
        <f>LM!Q74</f>
        <v>603</v>
      </c>
      <c r="T11" s="287">
        <f>LM!AM75+LM!AY75</f>
        <v>2</v>
      </c>
      <c r="U11" s="141">
        <f>LM!AO74+LM!BA74</f>
        <v>1223</v>
      </c>
      <c r="V11" s="140">
        <f>LM!BK75</f>
        <v>3</v>
      </c>
      <c r="W11" s="141">
        <f>LM!BM74</f>
        <v>615</v>
      </c>
    </row>
    <row r="12" spans="1:25" ht="18.75" x14ac:dyDescent="0.25">
      <c r="A12" s="139">
        <f>LF!A77</f>
        <v>33</v>
      </c>
      <c r="B12" s="138">
        <f t="shared" si="2"/>
        <v>45608</v>
      </c>
      <c r="C12" s="287">
        <f t="shared" si="3"/>
        <v>9479</v>
      </c>
      <c r="D12" s="141">
        <f t="shared" ref="D12:D18" si="5">E12+G12+I12+K12</f>
        <v>21</v>
      </c>
      <c r="E12" s="287">
        <f>LF!C84+LF!AA84+LF!BK84+LF!CI84+LF!DS84+LF!EQ84+LF!GA84+LF!GY84</f>
        <v>7</v>
      </c>
      <c r="F12" s="141">
        <f>LF!E83+LF!AC83+LF!BM83+LF!CK83+LF!DU83+LF!ES83+LF!GC83+LF!HA83</f>
        <v>3927</v>
      </c>
      <c r="G12" s="287">
        <f>LF!O84+LF!BW84+LF!EE84+LF!GM84</f>
        <v>5</v>
      </c>
      <c r="H12" s="141">
        <f>LF!Q83+LF!BY83+LF!EG83+LF!GO83</f>
        <v>2368</v>
      </c>
      <c r="I12" s="287">
        <f>LF!AM84+LF!CU84</f>
        <v>3</v>
      </c>
      <c r="J12" s="141">
        <f>LF!AO83+LF!CW83</f>
        <v>763</v>
      </c>
      <c r="K12" s="292">
        <f>LF!AY84+LF!DG84+LF!FC84+LF!HK84</f>
        <v>6</v>
      </c>
      <c r="L12" s="141">
        <f>LF!BA83+LF!DI83+LF!FE83+LF!HM83</f>
        <v>2421</v>
      </c>
      <c r="N12" s="287">
        <f t="shared" si="4"/>
        <v>3146</v>
      </c>
      <c r="O12" s="141">
        <f t="shared" si="1"/>
        <v>41</v>
      </c>
      <c r="P12" s="287">
        <f>LM!C84+LM!AA84</f>
        <v>9</v>
      </c>
      <c r="Q12" s="141">
        <f>LM!E83+LM!AC83</f>
        <v>737</v>
      </c>
      <c r="R12" s="140">
        <f>LM!O84</f>
        <v>7</v>
      </c>
      <c r="S12" s="141">
        <f>LM!Q83</f>
        <v>596</v>
      </c>
      <c r="T12" s="287">
        <f>LM!AM84+LM!AY84</f>
        <v>17</v>
      </c>
      <c r="U12" s="141">
        <f>LM!AO83+LM!BA83</f>
        <v>1206</v>
      </c>
      <c r="V12" s="287">
        <f>LM!BK84</f>
        <v>8</v>
      </c>
      <c r="W12" s="141">
        <f>LM!BM83</f>
        <v>607</v>
      </c>
    </row>
    <row r="13" spans="1:25" ht="18.75" x14ac:dyDescent="0.25">
      <c r="A13" s="139">
        <f>LF!A86</f>
        <v>34</v>
      </c>
      <c r="B13" s="138">
        <f t="shared" si="2"/>
        <v>45615</v>
      </c>
      <c r="C13" s="287">
        <f t="shared" si="3"/>
        <v>9456</v>
      </c>
      <c r="D13" s="141">
        <f t="shared" si="5"/>
        <v>23</v>
      </c>
      <c r="E13" s="287">
        <f>LF!C93+LF!AA93+LF!BK93+LF!CI93+LF!DS93+LF!EQ93+LF!GA93+LF!GY93</f>
        <v>15</v>
      </c>
      <c r="F13" s="141">
        <f>LF!E92+LF!AC92+LF!BM92+LF!CK92+LF!DU92+LF!ES92+LF!GC92+LF!HA92</f>
        <v>3912</v>
      </c>
      <c r="G13" s="287">
        <f>LF!O93+LF!BW93+LF!EE93+LF!GM93</f>
        <v>0</v>
      </c>
      <c r="H13" s="141">
        <f>LF!Q92+LF!BY92+LF!EG92+LF!GO92</f>
        <v>2368</v>
      </c>
      <c r="I13" s="287">
        <f>LF!AM93+LF!CU93</f>
        <v>3</v>
      </c>
      <c r="J13" s="141">
        <f>LF!AO92+LF!CW92</f>
        <v>760</v>
      </c>
      <c r="K13" s="292">
        <f>LF!AY93+LF!DG93+LF!FC93+LF!HK93</f>
        <v>5</v>
      </c>
      <c r="L13" s="141">
        <f>LF!BA92+LF!DI92+LF!FE92+LF!HM92</f>
        <v>2416</v>
      </c>
      <c r="N13" s="287">
        <f t="shared" si="4"/>
        <v>3084</v>
      </c>
      <c r="O13" s="141">
        <f t="shared" si="1"/>
        <v>62</v>
      </c>
      <c r="P13" s="287">
        <f>LM!C93+LM!AA93</f>
        <v>16</v>
      </c>
      <c r="Q13" s="141">
        <f>LM!E92+LM!AC92</f>
        <v>721</v>
      </c>
      <c r="R13" s="287">
        <f>LM!O93</f>
        <v>11</v>
      </c>
      <c r="S13" s="141">
        <f>LM!Q92</f>
        <v>585</v>
      </c>
      <c r="T13" s="287">
        <f>LM!AM93+LM!AY93</f>
        <v>25</v>
      </c>
      <c r="U13" s="141">
        <f>LM!AO92+LM!BA92</f>
        <v>1181</v>
      </c>
      <c r="V13" s="287">
        <f>LM!BK93</f>
        <v>10</v>
      </c>
      <c r="W13" s="141">
        <f>LM!BM92</f>
        <v>597</v>
      </c>
    </row>
    <row r="14" spans="1:25" ht="18.75" x14ac:dyDescent="0.25">
      <c r="A14" s="139">
        <f>LF!A95</f>
        <v>35</v>
      </c>
      <c r="B14" s="138">
        <f t="shared" si="2"/>
        <v>45622</v>
      </c>
      <c r="C14" s="287">
        <f t="shared" si="3"/>
        <v>9433</v>
      </c>
      <c r="D14" s="141">
        <f t="shared" si="5"/>
        <v>23</v>
      </c>
      <c r="E14" s="287">
        <f>LF!C102+LF!AA102+LF!BK102+LF!CI102+LF!DS102+LF!EQ102+LF!GA102+LF!GY102</f>
        <v>9</v>
      </c>
      <c r="F14" s="141">
        <f>LF!E101+LF!AC101+LF!BM101+LF!CK101+LF!DU101+LF!ES101+LF!GC101+LF!HA101</f>
        <v>3903</v>
      </c>
      <c r="G14" s="287">
        <f>LF!O102+LF!BW102+LF!EE102+LF!GM102</f>
        <v>2</v>
      </c>
      <c r="H14" s="141">
        <f>LF!Q101+LF!BY101+LF!EG101+LF!GO101</f>
        <v>2366</v>
      </c>
      <c r="I14" s="287">
        <f>LF!AM102+LF!CU102</f>
        <v>4</v>
      </c>
      <c r="J14" s="141">
        <f>LF!AO101+LF!CW101</f>
        <v>756</v>
      </c>
      <c r="K14" s="292">
        <f>LF!AY102+LF!DG102+LF!FC102+LF!HK102</f>
        <v>8</v>
      </c>
      <c r="L14" s="141">
        <f>LF!BA101+LF!DI101+LF!FE101+LF!HM101</f>
        <v>2408</v>
      </c>
      <c r="N14" s="287">
        <f t="shared" si="4"/>
        <v>3040</v>
      </c>
      <c r="O14" s="141">
        <f t="shared" si="1"/>
        <v>44</v>
      </c>
      <c r="P14" s="287">
        <f>LM!C102+LM!AA102</f>
        <v>10</v>
      </c>
      <c r="Q14" s="141">
        <f>LM!E101+LM!AC101</f>
        <v>711</v>
      </c>
      <c r="R14" s="287">
        <f>LM!O102</f>
        <v>9</v>
      </c>
      <c r="S14" s="141">
        <f>LM!Q101</f>
        <v>576</v>
      </c>
      <c r="T14" s="287">
        <f>LM!AM102+LM!AY102</f>
        <v>19</v>
      </c>
      <c r="U14" s="141">
        <f>LM!AO101+LM!BA101</f>
        <v>1162</v>
      </c>
      <c r="V14" s="287">
        <f>LM!BK102</f>
        <v>6</v>
      </c>
      <c r="W14" s="141">
        <f>LM!BM101</f>
        <v>591</v>
      </c>
    </row>
    <row r="15" spans="1:25" ht="18.75" x14ac:dyDescent="0.25">
      <c r="A15" s="139">
        <f>LF!A104</f>
        <v>36</v>
      </c>
      <c r="B15" s="138">
        <f t="shared" si="2"/>
        <v>45629</v>
      </c>
      <c r="C15" s="287">
        <f t="shared" si="3"/>
        <v>9412</v>
      </c>
      <c r="D15" s="141">
        <f t="shared" si="5"/>
        <v>21</v>
      </c>
      <c r="E15" s="287">
        <f>LF!C111+LF!AA111+LF!BK111+LF!CI111+LF!DS111+LF!EQ111+LF!GA111+LF!GY111</f>
        <v>13</v>
      </c>
      <c r="F15" s="141">
        <f>LF!E110+LF!AC110+LF!BM110+LF!CK110+LF!DU110+LF!ES110+LF!GC110+LF!HA110</f>
        <v>3890</v>
      </c>
      <c r="G15" s="287">
        <f>LF!O111+LF!BW111+LF!EE111+LF!GM111</f>
        <v>4</v>
      </c>
      <c r="H15" s="141">
        <f>LF!Q110+LF!BY110+LF!EG110+LF!GO110</f>
        <v>2362</v>
      </c>
      <c r="I15" s="287">
        <f>LF!AM111+LF!CU111</f>
        <v>0</v>
      </c>
      <c r="J15" s="141">
        <f>LF!AO110+LF!CW110</f>
        <v>756</v>
      </c>
      <c r="K15" s="292">
        <f>LF!AY111+LF!DG111+LF!FC111+LF!HK111</f>
        <v>4</v>
      </c>
      <c r="L15" s="141">
        <f>LF!BA110+LF!DI110+LF!FE110+LF!HM110</f>
        <v>2404</v>
      </c>
      <c r="N15" s="287">
        <f t="shared" si="4"/>
        <v>3018</v>
      </c>
      <c r="O15" s="141">
        <f t="shared" si="1"/>
        <v>22</v>
      </c>
      <c r="P15" s="287">
        <f>LM!C111+LM!AA111</f>
        <v>9</v>
      </c>
      <c r="Q15" s="141">
        <f>LM!E110+LM!AC110</f>
        <v>702</v>
      </c>
      <c r="R15" s="287">
        <f>LM!O111</f>
        <v>3</v>
      </c>
      <c r="S15" s="141">
        <f>LM!Q110</f>
        <v>573</v>
      </c>
      <c r="T15" s="287">
        <f>LM!AM111+LM!AY111</f>
        <v>5</v>
      </c>
      <c r="U15" s="141">
        <f>LM!AO110+LM!BA110</f>
        <v>1157</v>
      </c>
      <c r="V15" s="287">
        <f>LM!BK111</f>
        <v>5</v>
      </c>
      <c r="W15" s="141">
        <f>LM!BM110</f>
        <v>586</v>
      </c>
    </row>
    <row r="16" spans="1:25" ht="18.75" x14ac:dyDescent="0.25">
      <c r="A16" s="139">
        <f>LF!A113</f>
        <v>37</v>
      </c>
      <c r="B16" s="138">
        <f t="shared" si="2"/>
        <v>45636</v>
      </c>
      <c r="C16" s="287">
        <f t="shared" si="3"/>
        <v>9388</v>
      </c>
      <c r="D16" s="141">
        <f t="shared" si="5"/>
        <v>24</v>
      </c>
      <c r="E16" s="287">
        <f>LF!C120+LF!AA120+LF!BK120+LF!CI120+LF!DS120+LF!EQ120+LF!GA120+LF!GY120</f>
        <v>12</v>
      </c>
      <c r="F16" s="141">
        <f>LF!E119+LF!AC119+LF!BM119+LF!CK119+LF!DU119+LF!ES119+LF!GC119+LF!HA119</f>
        <v>3878</v>
      </c>
      <c r="G16" s="287">
        <f>LF!O120+LF!BW120+LF!EE120+LF!GM120</f>
        <v>4</v>
      </c>
      <c r="H16" s="141">
        <f>LF!Q119+LF!BY119+LF!EG119+LF!GO119</f>
        <v>2358</v>
      </c>
      <c r="I16" s="287">
        <f>LF!AM120+LF!CU120</f>
        <v>4</v>
      </c>
      <c r="J16" s="141">
        <f>LF!AO119+LF!CW119</f>
        <v>752</v>
      </c>
      <c r="K16" s="292">
        <f>LF!AY120+LF!DG120+LF!FC120+LF!HK120</f>
        <v>4</v>
      </c>
      <c r="L16" s="141">
        <f>LF!BA119+LF!DI119+LF!FE119+LF!HM119</f>
        <v>2400</v>
      </c>
      <c r="N16" s="287">
        <f t="shared" si="4"/>
        <v>2984</v>
      </c>
      <c r="O16" s="141">
        <f t="shared" si="1"/>
        <v>34</v>
      </c>
      <c r="P16" s="287">
        <f>LM!C120+LM!AA120</f>
        <v>15</v>
      </c>
      <c r="Q16" s="141">
        <f>LM!E119+LM!AC119</f>
        <v>687</v>
      </c>
      <c r="R16" s="287">
        <f>LM!O120</f>
        <v>9</v>
      </c>
      <c r="S16" s="141">
        <f>LM!Q119</f>
        <v>564</v>
      </c>
      <c r="T16" s="287">
        <f>LM!AM120+LM!AY120</f>
        <v>6</v>
      </c>
      <c r="U16" s="141">
        <f>LM!AO119+LM!BA119</f>
        <v>1151</v>
      </c>
      <c r="V16" s="287">
        <f>LM!BK120</f>
        <v>4</v>
      </c>
      <c r="W16" s="141">
        <f>LM!BM119</f>
        <v>582</v>
      </c>
    </row>
    <row r="17" spans="1:23" ht="18.75" x14ac:dyDescent="0.25">
      <c r="A17" s="139">
        <f>LF!A122</f>
        <v>38</v>
      </c>
      <c r="B17" s="138">
        <f t="shared" si="2"/>
        <v>45643</v>
      </c>
      <c r="C17" s="287">
        <f t="shared" si="3"/>
        <v>9358</v>
      </c>
      <c r="D17" s="141">
        <f t="shared" si="5"/>
        <v>30</v>
      </c>
      <c r="E17" s="287">
        <f>LF!C129+LF!AA129+LF!BK129+LF!CI129+LF!DS129+LF!EQ129+LF!GA129+LF!GY129</f>
        <v>17</v>
      </c>
      <c r="F17" s="141">
        <f>LF!E128+LF!AC128+LF!BM128+LF!CK128+LF!DU128+LF!ES128+LF!GC128+LF!HA128</f>
        <v>3861</v>
      </c>
      <c r="G17" s="287">
        <f>LF!O129+LF!BW129+LF!EE129+LF!GM129</f>
        <v>7</v>
      </c>
      <c r="H17" s="141">
        <f>LF!Q128+LF!BY128+LF!EG128+LF!GO128</f>
        <v>2351</v>
      </c>
      <c r="I17" s="287">
        <f>LF!AM129+LF!CU129</f>
        <v>3</v>
      </c>
      <c r="J17" s="141">
        <f>LF!AO128+LF!CW128</f>
        <v>749</v>
      </c>
      <c r="K17" s="292">
        <f>LF!AY129+LF!DG129+LF!FC129+LF!HK129</f>
        <v>3</v>
      </c>
      <c r="L17" s="141">
        <f>LF!BA128+LF!DI128+LF!FE128+LF!HM128</f>
        <v>2397</v>
      </c>
      <c r="N17" s="287">
        <f t="shared" si="4"/>
        <v>2974</v>
      </c>
      <c r="O17" s="141">
        <f t="shared" si="1"/>
        <v>10</v>
      </c>
      <c r="P17" s="287">
        <f>LM!C129+LM!AA129</f>
        <v>5</v>
      </c>
      <c r="Q17" s="141">
        <f>LM!E128+LM!AC128</f>
        <v>682</v>
      </c>
      <c r="R17" s="287">
        <f>LM!O129</f>
        <v>1</v>
      </c>
      <c r="S17" s="141">
        <f>LM!Q128</f>
        <v>563</v>
      </c>
      <c r="T17" s="287">
        <f>LM!AM129+LM!AY129</f>
        <v>1</v>
      </c>
      <c r="U17" s="141">
        <f>LM!AO128+LM!BA128</f>
        <v>1150</v>
      </c>
      <c r="V17" s="287">
        <f>LM!BK129</f>
        <v>3</v>
      </c>
      <c r="W17" s="141">
        <f>LM!BM128</f>
        <v>579</v>
      </c>
    </row>
    <row r="18" spans="1:23" ht="18.75" x14ac:dyDescent="0.25">
      <c r="A18" s="139">
        <f>LF!A131</f>
        <v>39</v>
      </c>
      <c r="B18" s="138">
        <f t="shared" si="2"/>
        <v>45650</v>
      </c>
      <c r="C18" s="287">
        <f t="shared" si="3"/>
        <v>9342</v>
      </c>
      <c r="D18" s="141">
        <f t="shared" si="5"/>
        <v>16</v>
      </c>
      <c r="E18" s="287">
        <f>LF!C138+LF!AA138+LF!BK138+LF!CI138+LF!DS138+LF!EQ138+LF!GA138+LF!GY138</f>
        <v>9</v>
      </c>
      <c r="F18" s="141">
        <f>LF!E137+LF!AC137+LF!BM137+LF!CK137+LF!DU137+LF!ES137+LF!GC137+LF!HA137</f>
        <v>3852</v>
      </c>
      <c r="G18" s="287">
        <f>LF!O138+LF!BW138+LF!EE138+LF!GM138</f>
        <v>4</v>
      </c>
      <c r="H18" s="141">
        <f>LF!Q137+LF!BY137+LF!EG137+LF!GO137</f>
        <v>2347</v>
      </c>
      <c r="I18" s="287">
        <f>LF!AM138+LF!CU138</f>
        <v>1</v>
      </c>
      <c r="J18" s="141">
        <f>LF!AO137+LF!CW137</f>
        <v>748</v>
      </c>
      <c r="K18" s="292">
        <f>LF!AY138+LF!DG138+LF!FC138+LF!HK138</f>
        <v>2</v>
      </c>
      <c r="L18" s="141">
        <f>LF!BA137+LF!DI137+LF!FE137+LF!HM137</f>
        <v>2395</v>
      </c>
      <c r="N18" s="287">
        <f t="shared" si="4"/>
        <v>2964</v>
      </c>
      <c r="O18" s="141">
        <f t="shared" si="1"/>
        <v>10</v>
      </c>
      <c r="P18" s="287">
        <f>LM!C138+LM!AA138</f>
        <v>1</v>
      </c>
      <c r="Q18" s="141">
        <f>LM!E137+LM!AC137</f>
        <v>681</v>
      </c>
      <c r="R18" s="287">
        <f>LM!O138</f>
        <v>4</v>
      </c>
      <c r="S18" s="141">
        <f>LM!Q137</f>
        <v>559</v>
      </c>
      <c r="T18" s="287">
        <f>LM!AM138+LM!AY138</f>
        <v>4</v>
      </c>
      <c r="U18" s="141">
        <f>LM!AO137+LM!BA137</f>
        <v>1146</v>
      </c>
      <c r="V18" s="287">
        <f>LM!BK138</f>
        <v>1</v>
      </c>
      <c r="W18" s="141">
        <f>LM!BM137</f>
        <v>578</v>
      </c>
    </row>
    <row r="19" spans="1:23" ht="18.75" x14ac:dyDescent="0.25">
      <c r="A19" s="139">
        <f>LF!A140</f>
        <v>40</v>
      </c>
      <c r="B19" s="138">
        <f t="shared" si="2"/>
        <v>45657</v>
      </c>
      <c r="C19" s="287">
        <f t="shared" si="3"/>
        <v>9324</v>
      </c>
      <c r="D19" s="141">
        <f t="shared" ref="D19:D25" si="6">E19+G19+I19+K19</f>
        <v>18</v>
      </c>
      <c r="E19" s="287">
        <f>LF!C147+LF!AA147+LF!BK147+LF!CI147+LF!DS147+LF!EQ147+LF!GA147+LF!GY147</f>
        <v>7</v>
      </c>
      <c r="F19" s="141">
        <f>LF!E146+LF!AC146+LF!BM146+LF!CK146+LF!DU146+LF!ES146+LF!GC146+LF!HA146</f>
        <v>3845</v>
      </c>
      <c r="G19" s="287">
        <f>LF!O147+LF!BW147+LF!EE147+LF!GM147</f>
        <v>1</v>
      </c>
      <c r="H19" s="141">
        <f>LF!Q146+LF!BY146+LF!EG146+LF!GO146</f>
        <v>2346</v>
      </c>
      <c r="I19" s="287">
        <f>LF!AM147+LF!CU147</f>
        <v>4</v>
      </c>
      <c r="J19" s="141">
        <f>LF!AO146+LF!CW146</f>
        <v>744</v>
      </c>
      <c r="K19" s="292">
        <f>LF!AY147+LF!DG147+LF!FC147+LF!HK147</f>
        <v>6</v>
      </c>
      <c r="L19" s="141">
        <f>LF!BA146+LF!DI146+LF!FE146+LF!HM146</f>
        <v>2389</v>
      </c>
      <c r="N19" s="287">
        <f t="shared" si="4"/>
        <v>2952</v>
      </c>
      <c r="O19" s="141">
        <f t="shared" si="1"/>
        <v>12</v>
      </c>
      <c r="P19" s="287">
        <f>LM!C147+LM!AA147</f>
        <v>5</v>
      </c>
      <c r="Q19" s="141">
        <f>LM!E146+LM!AC146</f>
        <v>676</v>
      </c>
      <c r="R19" s="287">
        <f>LM!O147</f>
        <v>4</v>
      </c>
      <c r="S19" s="141">
        <f>LM!Q146</f>
        <v>555</v>
      </c>
      <c r="T19" s="287">
        <f>LM!AM147+LM!AY147</f>
        <v>2</v>
      </c>
      <c r="U19" s="141">
        <f>LM!AO146+LM!BA146</f>
        <v>1144</v>
      </c>
      <c r="V19" s="287">
        <f>LM!BK147</f>
        <v>1</v>
      </c>
      <c r="W19" s="141">
        <f>LM!BM146</f>
        <v>577</v>
      </c>
    </row>
    <row r="20" spans="1:23" ht="18.75" x14ac:dyDescent="0.25">
      <c r="A20" s="139">
        <f>LF!A149</f>
        <v>41</v>
      </c>
      <c r="B20" s="138">
        <f t="shared" si="2"/>
        <v>45664</v>
      </c>
      <c r="C20" s="287">
        <f t="shared" si="3"/>
        <v>9302</v>
      </c>
      <c r="D20" s="141">
        <f t="shared" si="6"/>
        <v>22</v>
      </c>
      <c r="E20" s="287">
        <f>LF!C156+LF!AA156+LF!BK156+LF!CI156+LF!DS156+LF!EQ156+LF!GA156+LF!GY156</f>
        <v>14</v>
      </c>
      <c r="F20" s="141">
        <f>LF!E155+LF!AC155+LF!BM155+LF!CK155+LF!DU155+LF!ES155+LF!GC155+LF!HA155</f>
        <v>3831</v>
      </c>
      <c r="G20" s="287">
        <f>LF!O156+LF!BW156+LF!EE156+LF!GM156</f>
        <v>4</v>
      </c>
      <c r="H20" s="141">
        <f>LF!Q155+LF!BY155+LF!EG155+LF!GO155</f>
        <v>2342</v>
      </c>
      <c r="I20" s="287">
        <f>LF!AM156+LF!CU156</f>
        <v>3</v>
      </c>
      <c r="J20" s="141">
        <f>LF!AO155+LF!CW155</f>
        <v>741</v>
      </c>
      <c r="K20" s="292">
        <f>LF!AY156+LF!DG156+LF!FC156+LF!HK156</f>
        <v>1</v>
      </c>
      <c r="L20" s="141">
        <f>LF!BA155+LF!DI155+LF!FE155+LF!HM155</f>
        <v>2388</v>
      </c>
      <c r="N20" s="287">
        <f t="shared" si="4"/>
        <v>2939</v>
      </c>
      <c r="O20" s="141">
        <f t="shared" si="1"/>
        <v>13</v>
      </c>
      <c r="P20" s="287">
        <f>LM!C156+LM!AA156</f>
        <v>7</v>
      </c>
      <c r="Q20" s="141">
        <f>LM!E155+LM!AC155</f>
        <v>669</v>
      </c>
      <c r="R20" s="287">
        <f>LM!O156</f>
        <v>3</v>
      </c>
      <c r="S20" s="141">
        <f>LM!Q155</f>
        <v>552</v>
      </c>
      <c r="T20" s="287">
        <f>LM!AM156+LM!AY156</f>
        <v>3</v>
      </c>
      <c r="U20" s="141">
        <f>LM!AO155+LM!BA155</f>
        <v>1141</v>
      </c>
      <c r="V20" s="287">
        <f>LM!BK156</f>
        <v>0</v>
      </c>
      <c r="W20" s="141">
        <f>LM!BM155</f>
        <v>577</v>
      </c>
    </row>
    <row r="21" spans="1:23" ht="18.75" x14ac:dyDescent="0.25">
      <c r="A21" s="139">
        <f>LF!A158</f>
        <v>42</v>
      </c>
      <c r="B21" s="138">
        <f t="shared" si="2"/>
        <v>45671</v>
      </c>
      <c r="C21" s="287">
        <f t="shared" si="3"/>
        <v>9274</v>
      </c>
      <c r="D21" s="141">
        <f t="shared" si="6"/>
        <v>28</v>
      </c>
      <c r="E21" s="287">
        <f>LF!C165+LF!AA165+LF!BK165+LF!CI165+LF!DS165+LF!EQ165+LF!GA165+LF!GY165</f>
        <v>19</v>
      </c>
      <c r="F21" s="141">
        <f>LF!E164+LF!AC164+LF!BM164+LF!CK164+LF!DU164+LF!ES164+LF!GC164+LF!HA164</f>
        <v>3812</v>
      </c>
      <c r="G21" s="287">
        <f>LF!O165+LF!BW165+LF!EE165+LF!GM165</f>
        <v>0</v>
      </c>
      <c r="H21" s="141">
        <f>LF!Q164+LF!BY164+LF!EG164+LF!GO164</f>
        <v>2342</v>
      </c>
      <c r="I21" s="287">
        <f>LF!AM165+LF!CU165</f>
        <v>5</v>
      </c>
      <c r="J21" s="141">
        <f>LF!AO164+LF!CW164</f>
        <v>736</v>
      </c>
      <c r="K21" s="292">
        <f>LF!AY165+LF!DG165+LF!FC165+LF!HK165</f>
        <v>4</v>
      </c>
      <c r="L21" s="141">
        <f>LF!BA164+LF!DI164+LF!FE164+LF!HM164</f>
        <v>2384</v>
      </c>
      <c r="N21" s="287">
        <f t="shared" si="4"/>
        <v>2922</v>
      </c>
      <c r="O21" s="141">
        <f t="shared" si="1"/>
        <v>17</v>
      </c>
      <c r="P21" s="287">
        <f>LM!C165+LM!AA165</f>
        <v>10</v>
      </c>
      <c r="Q21" s="141">
        <f>LM!E164+LM!AC164</f>
        <v>659</v>
      </c>
      <c r="R21" s="287">
        <f>LM!O165</f>
        <v>1</v>
      </c>
      <c r="S21" s="141">
        <f>LM!Q164</f>
        <v>551</v>
      </c>
      <c r="T21" s="287">
        <f>LM!AM165+LM!AY165</f>
        <v>5</v>
      </c>
      <c r="U21" s="141">
        <f>LM!AO164+LM!BA164</f>
        <v>1136</v>
      </c>
      <c r="V21" s="287">
        <f>LM!BK165</f>
        <v>1</v>
      </c>
      <c r="W21" s="141">
        <f>LM!BM164</f>
        <v>576</v>
      </c>
    </row>
    <row r="22" spans="1:23" ht="18.75" x14ac:dyDescent="0.25">
      <c r="A22" s="139">
        <f>LF!A167</f>
        <v>43</v>
      </c>
      <c r="B22" s="138">
        <f t="shared" si="2"/>
        <v>45678</v>
      </c>
      <c r="C22" s="287">
        <f t="shared" si="3"/>
        <v>9244</v>
      </c>
      <c r="D22" s="141">
        <f t="shared" si="6"/>
        <v>30</v>
      </c>
      <c r="E22" s="287">
        <f>LF!C174+LF!AA174+LF!BK174+LF!CI174+LF!DS174+LF!EQ174+LF!GA174+LF!GY174</f>
        <v>15</v>
      </c>
      <c r="F22" s="141">
        <f>LF!E173+LF!AC173+LF!BM173+LF!CK173+LF!DU173+LF!ES173+LF!GC173+LF!HA173</f>
        <v>3797</v>
      </c>
      <c r="G22" s="287">
        <f>LF!O174+LF!BW174+LF!EE174+LF!GM174</f>
        <v>6</v>
      </c>
      <c r="H22" s="141">
        <f>LF!Q173+LF!BY173+LF!EG173+LF!GO173</f>
        <v>2336</v>
      </c>
      <c r="I22" s="287">
        <f>LF!AM174+LF!CU174</f>
        <v>4</v>
      </c>
      <c r="J22" s="141">
        <f>LF!AO173+LF!CW173</f>
        <v>732</v>
      </c>
      <c r="K22" s="292">
        <f>LF!AY174+LF!DG174+LF!FC174+LF!HK174</f>
        <v>5</v>
      </c>
      <c r="L22" s="141">
        <f>LF!BA173+LF!DI173+LF!FE173+LF!HM173</f>
        <v>2379</v>
      </c>
      <c r="N22" s="287">
        <f t="shared" si="4"/>
        <v>2905</v>
      </c>
      <c r="O22" s="141">
        <f t="shared" si="1"/>
        <v>17</v>
      </c>
      <c r="P22" s="287">
        <f>LM!C174+LM!AA174</f>
        <v>12</v>
      </c>
      <c r="Q22" s="141">
        <f>LM!E173+LM!AC173</f>
        <v>647</v>
      </c>
      <c r="R22" s="287">
        <f>LM!O174</f>
        <v>1</v>
      </c>
      <c r="S22" s="141">
        <f>LM!Q173</f>
        <v>550</v>
      </c>
      <c r="T22" s="287">
        <f>LM!AM174+LM!AY174</f>
        <v>2</v>
      </c>
      <c r="U22" s="141">
        <f>LM!AO173+LM!BA173</f>
        <v>1134</v>
      </c>
      <c r="V22" s="287">
        <f>LM!BK174</f>
        <v>2</v>
      </c>
      <c r="W22" s="141">
        <f>LM!BM173</f>
        <v>574</v>
      </c>
    </row>
    <row r="23" spans="1:23" ht="18.75" x14ac:dyDescent="0.25">
      <c r="A23" s="139">
        <f>LF!A176</f>
        <v>44</v>
      </c>
      <c r="B23" s="138">
        <f t="shared" si="2"/>
        <v>45685</v>
      </c>
      <c r="C23" s="287">
        <f t="shared" si="3"/>
        <v>9227</v>
      </c>
      <c r="D23" s="141">
        <f t="shared" si="6"/>
        <v>17</v>
      </c>
      <c r="E23" s="287">
        <f>LF!C183+LF!AA183+LF!BK183+LF!CI183+LF!DS183+LF!EQ183+LF!GA183+LF!GY183</f>
        <v>10</v>
      </c>
      <c r="F23" s="141">
        <f>LF!E182+LF!AC182+LF!BM182+LF!CK182+LF!DU182+LF!ES182+LF!GC182+LF!HA182</f>
        <v>3787</v>
      </c>
      <c r="G23" s="287">
        <f>LF!O183+LF!BW183+LF!EE183+LF!GM183</f>
        <v>3</v>
      </c>
      <c r="H23" s="141">
        <f>LF!Q182+LF!BY182+LF!EG182+LF!GO182</f>
        <v>2333</v>
      </c>
      <c r="I23" s="287">
        <f>LF!AM183+LF!CU183</f>
        <v>2</v>
      </c>
      <c r="J23" s="141">
        <f>LF!AO182+LF!CW182</f>
        <v>730</v>
      </c>
      <c r="K23" s="292">
        <f>LF!AY183+LF!DG183+LF!FC183+LF!HK183</f>
        <v>2</v>
      </c>
      <c r="L23" s="141">
        <f>LF!BA182+LF!DI182+LF!FE182+LF!HM182</f>
        <v>2377</v>
      </c>
      <c r="N23" s="287">
        <f t="shared" si="4"/>
        <v>2883</v>
      </c>
      <c r="O23" s="141">
        <f t="shared" si="1"/>
        <v>22</v>
      </c>
      <c r="P23" s="287">
        <f>LM!C183+LM!AA183</f>
        <v>21</v>
      </c>
      <c r="Q23" s="141">
        <f>LM!E182+LM!AC182</f>
        <v>626</v>
      </c>
      <c r="R23" s="287">
        <f>LM!O183</f>
        <v>1</v>
      </c>
      <c r="S23" s="141">
        <f>LM!Q182</f>
        <v>549</v>
      </c>
      <c r="T23" s="287">
        <f>LM!AM183+LM!AY183</f>
        <v>0</v>
      </c>
      <c r="U23" s="141">
        <f>LM!AO182+LM!BA182</f>
        <v>1134</v>
      </c>
      <c r="V23" s="287">
        <f>LM!BK183</f>
        <v>0</v>
      </c>
      <c r="W23" s="141">
        <f>LM!BM182</f>
        <v>574</v>
      </c>
    </row>
    <row r="24" spans="1:23" ht="18.75" x14ac:dyDescent="0.25">
      <c r="A24" s="139">
        <f>LF!A185</f>
        <v>45</v>
      </c>
      <c r="B24" s="138">
        <f t="shared" si="2"/>
        <v>45692</v>
      </c>
      <c r="C24" s="287">
        <f t="shared" si="3"/>
        <v>9199</v>
      </c>
      <c r="D24" s="141">
        <f t="shared" si="6"/>
        <v>28</v>
      </c>
      <c r="E24" s="287">
        <f>LF!C192+LF!AA192+LF!BK192+LF!CI192+LF!DS192+LF!EQ192+LF!GA192+LF!GY192</f>
        <v>14</v>
      </c>
      <c r="F24" s="141">
        <f>LF!E191+LF!AC191+LF!BM191+LF!CK191+LF!DU191+LF!ES191+LF!GC191+LF!HA191</f>
        <v>3773</v>
      </c>
      <c r="G24" s="287">
        <f>LF!O192+LF!BW192+LF!EE192+LF!GM192</f>
        <v>5</v>
      </c>
      <c r="H24" s="141">
        <f>LF!Q191+LF!BY191+LF!EG191+LF!GO191</f>
        <v>2328</v>
      </c>
      <c r="I24" s="287">
        <f>LF!AM192+LF!CU192</f>
        <v>6</v>
      </c>
      <c r="J24" s="141">
        <f>LF!AO191+LF!CW191</f>
        <v>724</v>
      </c>
      <c r="K24" s="292">
        <f>LF!AY192+LF!DG192+LF!FC192+LF!HK192</f>
        <v>3</v>
      </c>
      <c r="L24" s="141">
        <f>LF!BA191+LF!DI191+LF!FE191+LF!HM191</f>
        <v>2374</v>
      </c>
      <c r="N24" s="287">
        <f t="shared" si="4"/>
        <v>2868</v>
      </c>
      <c r="O24" s="141">
        <f t="shared" si="1"/>
        <v>15</v>
      </c>
      <c r="P24" s="287">
        <f>LM!C192+LM!AA192</f>
        <v>11</v>
      </c>
      <c r="Q24" s="141">
        <f>LM!E191+LM!AC191</f>
        <v>615</v>
      </c>
      <c r="R24" s="287">
        <f>LM!O192</f>
        <v>0</v>
      </c>
      <c r="S24" s="141">
        <f>LM!Q191</f>
        <v>549</v>
      </c>
      <c r="T24" s="287">
        <f>LM!AM192+LM!AY192</f>
        <v>4</v>
      </c>
      <c r="U24" s="141">
        <f>LM!AO191+LM!BA191</f>
        <v>1130</v>
      </c>
      <c r="V24" s="287">
        <f>LM!BK192</f>
        <v>0</v>
      </c>
      <c r="W24" s="141">
        <f>LM!BM191</f>
        <v>574</v>
      </c>
    </row>
    <row r="25" spans="1:23" ht="18.75" x14ac:dyDescent="0.25">
      <c r="A25" s="139">
        <f>LF!A194</f>
        <v>46</v>
      </c>
      <c r="B25" s="138">
        <f t="shared" si="2"/>
        <v>45699</v>
      </c>
      <c r="C25" s="287">
        <f t="shared" si="3"/>
        <v>9178</v>
      </c>
      <c r="D25" s="141">
        <f t="shared" si="6"/>
        <v>21</v>
      </c>
      <c r="E25" s="287">
        <f>LF!C201+LF!AA201+LF!BK201+LF!CI201+LF!DS201+LF!EQ201+LF!GA201+LF!GY201</f>
        <v>12</v>
      </c>
      <c r="F25" s="141">
        <f>LF!E200+LF!AC200+LF!BM200+LF!CK200+LF!DU200+LF!ES200+LF!GC200+LF!HA200</f>
        <v>3761</v>
      </c>
      <c r="G25" s="287">
        <f>LF!O201+LF!BW201+LF!EE201+LF!GM201</f>
        <v>2</v>
      </c>
      <c r="H25" s="141">
        <f>LF!Q200+LF!BY200+LF!EG200+LF!GO200</f>
        <v>2326</v>
      </c>
      <c r="I25" s="287">
        <f>LF!AM201+LF!CU201</f>
        <v>6</v>
      </c>
      <c r="J25" s="141">
        <f>LF!AO200+LF!CW200</f>
        <v>718</v>
      </c>
      <c r="K25" s="292">
        <f>LF!AY201+LF!DG201+LF!FC201+LF!HK201</f>
        <v>1</v>
      </c>
      <c r="L25" s="141">
        <f>LF!BA200+LF!DI200+LF!FE200+LF!HM200</f>
        <v>2373</v>
      </c>
      <c r="N25" s="287">
        <f t="shared" si="4"/>
        <v>2853</v>
      </c>
      <c r="O25" s="141">
        <f t="shared" si="1"/>
        <v>15</v>
      </c>
      <c r="P25" s="287">
        <f>LM!C201+LM!AA201</f>
        <v>11</v>
      </c>
      <c r="Q25" s="141">
        <f>LM!E200+LM!AC200</f>
        <v>604</v>
      </c>
      <c r="R25" s="287">
        <f>LM!O201</f>
        <v>2</v>
      </c>
      <c r="S25" s="141">
        <f>LM!Q200</f>
        <v>547</v>
      </c>
      <c r="T25" s="287">
        <f>LM!AM201+LM!AY201</f>
        <v>2</v>
      </c>
      <c r="U25" s="141">
        <f>LM!AO200+LM!BA200</f>
        <v>1128</v>
      </c>
      <c r="V25" s="287">
        <f>LM!BK201</f>
        <v>0</v>
      </c>
      <c r="W25" s="141">
        <f>LM!BM200</f>
        <v>574</v>
      </c>
    </row>
    <row r="26" spans="1:23" ht="18.75" x14ac:dyDescent="0.25">
      <c r="A26" s="139">
        <f>LF!A203</f>
        <v>47</v>
      </c>
      <c r="B26" s="138">
        <f t="shared" si="2"/>
        <v>45706</v>
      </c>
      <c r="C26" s="287">
        <f t="shared" si="3"/>
        <v>9149</v>
      </c>
      <c r="D26" s="141">
        <f t="shared" ref="D26:D32" si="7">E26+G26+I26+K26</f>
        <v>29</v>
      </c>
      <c r="E26" s="287">
        <f>LF!C210+LF!AA210+LF!BK210+LF!CI210+LF!DS210+LF!EQ210+LF!GA210+LF!GY210</f>
        <v>10</v>
      </c>
      <c r="F26" s="141">
        <f>LF!E209+LF!AC209+LF!BM209+LF!CK209+LF!DU209+LF!ES209+LF!GC209+LF!HA209</f>
        <v>3751</v>
      </c>
      <c r="G26" s="287">
        <f>LF!O210+LF!BW210+LF!EE210+LF!GM210</f>
        <v>8</v>
      </c>
      <c r="H26" s="141">
        <f>LF!Q209+LF!BY209+LF!EG209+LF!GO209</f>
        <v>2318</v>
      </c>
      <c r="I26" s="287">
        <f>LF!AM210+LF!CU210</f>
        <v>6</v>
      </c>
      <c r="J26" s="141">
        <f>LF!AO209+LF!CW209</f>
        <v>712</v>
      </c>
      <c r="K26" s="292">
        <f>LF!AY210+LF!DG210+LF!FC210+LF!HK210</f>
        <v>5</v>
      </c>
      <c r="L26" s="141">
        <f>LF!BA209+LF!DI209+LF!FE209+LF!HM209</f>
        <v>2368</v>
      </c>
      <c r="N26" s="287">
        <f t="shared" si="4"/>
        <v>2836</v>
      </c>
      <c r="O26" s="141">
        <f t="shared" si="1"/>
        <v>17</v>
      </c>
      <c r="P26" s="287">
        <f>LM!C210+LM!AA210</f>
        <v>11</v>
      </c>
      <c r="Q26" s="141">
        <f>LM!E209+LM!AC209</f>
        <v>593</v>
      </c>
      <c r="R26" s="287">
        <f>LM!O210</f>
        <v>3</v>
      </c>
      <c r="S26" s="141">
        <f>LM!Q209</f>
        <v>544</v>
      </c>
      <c r="T26" s="287">
        <f>LM!AM210+LM!AY210</f>
        <v>1</v>
      </c>
      <c r="U26" s="141">
        <f>LM!AO209+LM!BA209</f>
        <v>1127</v>
      </c>
      <c r="V26" s="287">
        <f>LM!BK210</f>
        <v>2</v>
      </c>
      <c r="W26" s="141">
        <f>LM!BM209</f>
        <v>572</v>
      </c>
    </row>
    <row r="27" spans="1:23" ht="18.75" x14ac:dyDescent="0.25">
      <c r="A27" s="139">
        <f>LF!A212</f>
        <v>48</v>
      </c>
      <c r="B27" s="138">
        <f t="shared" si="2"/>
        <v>45713</v>
      </c>
      <c r="C27" s="287">
        <f t="shared" si="3"/>
        <v>9136</v>
      </c>
      <c r="D27" s="141">
        <f t="shared" si="7"/>
        <v>13</v>
      </c>
      <c r="E27" s="287">
        <f>LF!C219+LF!AA219+LF!BK219+LF!CI219+LF!DS219+LF!EQ219+LF!GA219+LF!GY219</f>
        <v>7</v>
      </c>
      <c r="F27" s="141">
        <f>LF!E218+LF!AC218+LF!BM218+LF!CK218+LF!DU218+LF!ES218+LF!GC218+LF!HA218</f>
        <v>3763</v>
      </c>
      <c r="G27" s="287">
        <f>LF!O219+LF!BW219+LF!EE219+LF!GM219</f>
        <v>3</v>
      </c>
      <c r="H27" s="141">
        <f>LF!Q218+LF!BY218+LF!EG218+LF!GO218</f>
        <v>2301</v>
      </c>
      <c r="I27" s="287">
        <f>LF!AM219+LF!CU219</f>
        <v>2</v>
      </c>
      <c r="J27" s="141">
        <f>LF!AO218+LF!CW218</f>
        <v>731</v>
      </c>
      <c r="K27" s="292">
        <f>LF!AY219+LF!DG219+LF!FC219+LF!HK219</f>
        <v>1</v>
      </c>
      <c r="L27" s="141">
        <f>LF!BA218+LF!DI218+LF!FE218+LF!HM218</f>
        <v>2348</v>
      </c>
      <c r="N27" s="287">
        <f t="shared" si="4"/>
        <v>2825</v>
      </c>
      <c r="O27" s="141">
        <f t="shared" si="1"/>
        <v>11</v>
      </c>
      <c r="P27" s="287">
        <f>LM!C219+LM!AA219</f>
        <v>9</v>
      </c>
      <c r="Q27" s="141">
        <f>LM!E218+LM!AC218</f>
        <v>597</v>
      </c>
      <c r="R27" s="287">
        <f>LM!O219</f>
        <v>0</v>
      </c>
      <c r="S27" s="141">
        <f>LM!Q218</f>
        <v>543</v>
      </c>
      <c r="T27" s="287">
        <f>LM!AM219+LM!AY219</f>
        <v>2</v>
      </c>
      <c r="U27" s="141">
        <f>LM!AO218+LM!BA218</f>
        <v>1121</v>
      </c>
      <c r="V27" s="287">
        <f>LM!BK219</f>
        <v>0</v>
      </c>
      <c r="W27" s="141">
        <f>LM!BM218</f>
        <v>565</v>
      </c>
    </row>
    <row r="28" spans="1:23" ht="18.75" x14ac:dyDescent="0.25">
      <c r="A28" s="139">
        <f>LF!A221</f>
        <v>49</v>
      </c>
      <c r="B28" s="138">
        <f t="shared" si="2"/>
        <v>45720</v>
      </c>
      <c r="C28" s="287">
        <f t="shared" si="3"/>
        <v>9106</v>
      </c>
      <c r="D28" s="141">
        <f t="shared" si="7"/>
        <v>30</v>
      </c>
      <c r="E28" s="287">
        <f>LF!C228+LF!AA228+LF!BK228+LF!CI228+LF!DS228+LF!EQ228+LF!GA228+LF!GY228</f>
        <v>18</v>
      </c>
      <c r="F28" s="141">
        <f>LF!E227+LF!AC227+LF!BM227+LF!CK227+LF!DU227+LF!ES227+LF!GC227+LF!HA227</f>
        <v>3745</v>
      </c>
      <c r="G28" s="287">
        <f>LF!O228+LF!BW228+LF!EE228+LF!GM228</f>
        <v>2</v>
      </c>
      <c r="H28" s="141">
        <f>LF!Q227+LF!BY227+LF!EG227+LF!GO227</f>
        <v>2299</v>
      </c>
      <c r="I28" s="287">
        <f>LF!AM228+LF!CU228</f>
        <v>9</v>
      </c>
      <c r="J28" s="141">
        <f>LF!AO227+LF!CW227</f>
        <v>722</v>
      </c>
      <c r="K28" s="292">
        <f>LF!AY228+LF!DG228+LF!FC228+LF!HK228</f>
        <v>1</v>
      </c>
      <c r="L28" s="141">
        <f>LF!BA227+LF!DI227+LF!FE227+LF!HM227</f>
        <v>2347</v>
      </c>
      <c r="N28" s="287">
        <f t="shared" si="4"/>
        <v>2814</v>
      </c>
      <c r="O28" s="141">
        <f t="shared" si="1"/>
        <v>11</v>
      </c>
      <c r="P28" s="287">
        <f>LM!C228+LM!AA228</f>
        <v>7</v>
      </c>
      <c r="Q28" s="141">
        <f>LM!E227+LM!AC227</f>
        <v>615</v>
      </c>
      <c r="R28" s="287">
        <f>LM!O228</f>
        <v>1</v>
      </c>
      <c r="S28" s="141">
        <f>LM!Q227</f>
        <v>517</v>
      </c>
      <c r="T28" s="287">
        <f>LM!AM228+LM!AY228</f>
        <v>2</v>
      </c>
      <c r="U28" s="141">
        <f>LM!AO227+LM!BA227</f>
        <v>1119</v>
      </c>
      <c r="V28" s="287">
        <f>LM!BK228</f>
        <v>1</v>
      </c>
      <c r="W28" s="141">
        <f>LM!BM227</f>
        <v>564</v>
      </c>
    </row>
    <row r="29" spans="1:23" ht="18.75" x14ac:dyDescent="0.25">
      <c r="A29" s="139">
        <f>LF!A230</f>
        <v>50</v>
      </c>
      <c r="B29" s="138">
        <f t="shared" si="2"/>
        <v>45727</v>
      </c>
      <c r="C29" s="287">
        <f t="shared" si="3"/>
        <v>9073</v>
      </c>
      <c r="D29" s="141">
        <f t="shared" si="7"/>
        <v>33</v>
      </c>
      <c r="E29" s="287">
        <f>LF!C237+LF!AA237+LF!BK237+LF!CI237+LF!DS237+LF!EQ237+LF!GA237+LF!GY237</f>
        <v>18</v>
      </c>
      <c r="F29" s="141">
        <f>LF!E236+LF!AC236+LF!BM236+LF!CK236+LF!DU236+LF!ES236+LF!GC236+LF!HA236</f>
        <v>3727</v>
      </c>
      <c r="G29" s="287">
        <f>LF!O237+LF!BW237+LF!EE237+LF!GM237</f>
        <v>6</v>
      </c>
      <c r="H29" s="141">
        <f>LF!Q236+LF!BY236+LF!EG236+LF!GO236</f>
        <v>2293</v>
      </c>
      <c r="I29" s="287">
        <f>LF!AM237+LF!CU237</f>
        <v>7</v>
      </c>
      <c r="J29" s="141">
        <f>LF!AO236+LF!CW236</f>
        <v>715</v>
      </c>
      <c r="K29" s="292">
        <f>LF!AY237+LF!DG237+LF!FC237+LF!HK237</f>
        <v>2</v>
      </c>
      <c r="L29" s="141">
        <f>LF!BA236+LF!DI236+LF!FE236+LF!HM236</f>
        <v>2345</v>
      </c>
      <c r="N29" s="287">
        <f t="shared" si="4"/>
        <v>2798</v>
      </c>
      <c r="O29" s="141">
        <f t="shared" si="1"/>
        <v>16</v>
      </c>
      <c r="P29" s="287">
        <f>LM!C237+LM!AA237</f>
        <v>10</v>
      </c>
      <c r="Q29" s="141">
        <f>LM!E236+LM!AC236</f>
        <v>605</v>
      </c>
      <c r="R29" s="287">
        <f>LM!O237</f>
        <v>2</v>
      </c>
      <c r="S29" s="141">
        <f>LM!Q236</f>
        <v>515</v>
      </c>
      <c r="T29" s="287">
        <f>LM!AM237+LM!AY237</f>
        <v>1</v>
      </c>
      <c r="U29" s="141">
        <f>LM!AO236+LM!BA236</f>
        <v>1118</v>
      </c>
      <c r="V29" s="287">
        <f>LM!BK237</f>
        <v>3</v>
      </c>
      <c r="W29" s="141">
        <f>LM!BM236</f>
        <v>561</v>
      </c>
    </row>
    <row r="30" spans="1:23" ht="18.75" x14ac:dyDescent="0.25">
      <c r="A30" s="139">
        <f>LF!A239</f>
        <v>51</v>
      </c>
      <c r="B30" s="138">
        <f t="shared" si="2"/>
        <v>45734</v>
      </c>
      <c r="C30" s="287">
        <f t="shared" si="3"/>
        <v>9044</v>
      </c>
      <c r="D30" s="141">
        <f t="shared" si="7"/>
        <v>29</v>
      </c>
      <c r="E30" s="287">
        <f>LF!C246+LF!AA246+LF!BK246+LF!CI246+LF!DS246+LF!EQ246+LF!GA246+LF!GY246</f>
        <v>11</v>
      </c>
      <c r="F30" s="141">
        <f>LF!E245+LF!AC245+LF!BM245+LF!CK245+LF!DU245+LF!ES245+LF!GC245+LF!HA245</f>
        <v>3716</v>
      </c>
      <c r="G30" s="287">
        <f>LF!O246+LF!BW246+LF!EE246+LF!GM246</f>
        <v>8</v>
      </c>
      <c r="H30" s="141">
        <f>LF!Q245+LF!BY245+LF!EG245+LF!GO245</f>
        <v>2285</v>
      </c>
      <c r="I30" s="287">
        <f>LF!AM246+LF!CU246</f>
        <v>5</v>
      </c>
      <c r="J30" s="141">
        <f>LF!AO245+LF!CW245</f>
        <v>710</v>
      </c>
      <c r="K30" s="292">
        <f>LF!AY246+LF!DG246+LF!FC246+LF!HK246</f>
        <v>5</v>
      </c>
      <c r="L30" s="141">
        <f>LF!BA245+LF!DI245+LF!FE245+LF!HM245</f>
        <v>2340</v>
      </c>
      <c r="N30" s="287">
        <f t="shared" si="4"/>
        <v>2771</v>
      </c>
      <c r="O30" s="141">
        <f t="shared" si="1"/>
        <v>27</v>
      </c>
      <c r="P30" s="287">
        <f>LM!C246+LM!AA246</f>
        <v>15</v>
      </c>
      <c r="Q30" s="141">
        <f>LM!E245+LM!AC245</f>
        <v>590</v>
      </c>
      <c r="R30" s="287">
        <f>LM!O246</f>
        <v>2</v>
      </c>
      <c r="S30" s="141">
        <f>LM!Q245</f>
        <v>513</v>
      </c>
      <c r="T30" s="287">
        <f>LM!AM246+LM!AY246</f>
        <v>7</v>
      </c>
      <c r="U30" s="141">
        <f>LM!AO245+LM!BA245</f>
        <v>1111</v>
      </c>
      <c r="V30" s="287">
        <f>LM!BK246</f>
        <v>3</v>
      </c>
      <c r="W30" s="141">
        <f>LM!BM245</f>
        <v>558</v>
      </c>
    </row>
    <row r="31" spans="1:23" ht="18.75" x14ac:dyDescent="0.25">
      <c r="A31" s="139">
        <f>LF!A248</f>
        <v>52</v>
      </c>
      <c r="B31" s="138">
        <f t="shared" si="2"/>
        <v>45741</v>
      </c>
      <c r="C31" s="287">
        <f t="shared" si="3"/>
        <v>9010</v>
      </c>
      <c r="D31" s="141">
        <f t="shared" si="7"/>
        <v>34</v>
      </c>
      <c r="E31" s="287">
        <f>LF!C255+LF!AA255+LF!BK255+LF!CI255+LF!DS255+LF!EQ255+LF!GA255+LF!GY255</f>
        <v>15</v>
      </c>
      <c r="F31" s="141">
        <f>LF!E254+LF!AC254+LF!BM254+LF!CK254+LF!DU254+LF!ES254+LF!GC254+LF!HA254</f>
        <v>3701</v>
      </c>
      <c r="G31" s="287">
        <f>LF!O255+LF!BW255+LF!EE255+LF!GM255</f>
        <v>5</v>
      </c>
      <c r="H31" s="141">
        <f>LF!Q254+LF!BY254+LF!EG254+LF!GO254</f>
        <v>2280</v>
      </c>
      <c r="I31" s="287">
        <f>LF!AM255+LF!CU255</f>
        <v>10</v>
      </c>
      <c r="J31" s="141">
        <f>LF!AO254+LF!CW254</f>
        <v>700</v>
      </c>
      <c r="K31" s="292">
        <f>LF!AY255+LF!DG255+LF!FC255+LF!HK255</f>
        <v>4</v>
      </c>
      <c r="L31" s="141">
        <f>LF!BA254+LF!DI254+LF!FE254+LF!HM254</f>
        <v>2336</v>
      </c>
      <c r="N31" s="287">
        <f t="shared" si="4"/>
        <v>2755</v>
      </c>
      <c r="O31" s="141">
        <f t="shared" si="1"/>
        <v>16</v>
      </c>
      <c r="P31" s="287">
        <f>LM!C255+LM!AA255</f>
        <v>4</v>
      </c>
      <c r="Q31" s="141">
        <f>LM!E254+LM!AC254</f>
        <v>586</v>
      </c>
      <c r="R31" s="287">
        <f>LM!O255</f>
        <v>7</v>
      </c>
      <c r="S31" s="141">
        <f>LM!Q254</f>
        <v>506</v>
      </c>
      <c r="T31" s="287">
        <f>LM!AM255+LM!AY255</f>
        <v>3</v>
      </c>
      <c r="U31" s="141">
        <f>LM!AO254+LM!BA254</f>
        <v>1108</v>
      </c>
      <c r="V31" s="287">
        <f>LM!BK255</f>
        <v>2</v>
      </c>
      <c r="W31" s="141">
        <f>LM!BM254</f>
        <v>556</v>
      </c>
    </row>
    <row r="32" spans="1:23" ht="18.75" x14ac:dyDescent="0.25">
      <c r="A32" s="139">
        <f>LF!A257</f>
        <v>53</v>
      </c>
      <c r="B32" s="138">
        <f t="shared" si="2"/>
        <v>45748</v>
      </c>
      <c r="C32" s="287">
        <f t="shared" si="3"/>
        <v>8981</v>
      </c>
      <c r="D32" s="141">
        <f t="shared" si="7"/>
        <v>29</v>
      </c>
      <c r="E32" s="287">
        <f>LF!C264+LF!AA264+LF!BK264+LF!CI264+LF!DS264+LF!EQ264+LF!GA264+LF!GY264</f>
        <v>15</v>
      </c>
      <c r="F32" s="141">
        <f>LF!E263+LF!AC263+LF!BM263+LF!CK263+LF!DU263+LF!ES263+LF!GC263+LF!HA263</f>
        <v>3686</v>
      </c>
      <c r="G32" s="287">
        <f>LF!O264+LF!BW264+LF!EE264+LF!GM264</f>
        <v>5</v>
      </c>
      <c r="H32" s="141">
        <f>LF!Q263+LF!BY263+LF!EG263+LF!GO263</f>
        <v>2275</v>
      </c>
      <c r="I32" s="287">
        <f>LF!AM264+LF!CU264</f>
        <v>3</v>
      </c>
      <c r="J32" s="141">
        <f>LF!AO263+LF!CW263</f>
        <v>697</v>
      </c>
      <c r="K32" s="292">
        <f>LF!AY264+LF!DG264+LF!FC264+LF!HK264</f>
        <v>6</v>
      </c>
      <c r="L32" s="141">
        <f>LF!BA263+LF!DI263+LF!FE263+LF!HM263</f>
        <v>2330</v>
      </c>
      <c r="N32" s="287">
        <f t="shared" si="4"/>
        <v>2737</v>
      </c>
      <c r="O32" s="141">
        <f t="shared" si="1"/>
        <v>18</v>
      </c>
      <c r="P32" s="287">
        <f>LM!C264+LM!AA264</f>
        <v>7</v>
      </c>
      <c r="Q32" s="141">
        <f>LM!E263+LM!AC263</f>
        <v>579</v>
      </c>
      <c r="R32" s="287">
        <f>LM!O264</f>
        <v>8</v>
      </c>
      <c r="S32" s="141">
        <f>LM!Q263</f>
        <v>498</v>
      </c>
      <c r="T32" s="287">
        <f>LM!AM264+LM!AY264</f>
        <v>3</v>
      </c>
      <c r="U32" s="141">
        <f>LM!AO263+LM!BA263</f>
        <v>1105</v>
      </c>
      <c r="V32" s="287">
        <f>LM!BK264</f>
        <v>0</v>
      </c>
      <c r="W32" s="141">
        <f>LM!BM263</f>
        <v>556</v>
      </c>
    </row>
    <row r="33" spans="1:23" ht="18.75" x14ac:dyDescent="0.25">
      <c r="A33" s="139">
        <f>LF!A266</f>
        <v>54</v>
      </c>
      <c r="B33" s="138">
        <f t="shared" si="2"/>
        <v>45755</v>
      </c>
      <c r="C33" s="287">
        <f t="shared" si="3"/>
        <v>8949</v>
      </c>
      <c r="D33" s="141">
        <f t="shared" ref="D33:D39" si="8">E33+G33+I33+K33</f>
        <v>32</v>
      </c>
      <c r="E33" s="287">
        <f>LF!C273+LF!AA273+LF!BK273+LF!CI273+LF!DS273+LF!EQ273+LF!GA273+LF!GY273</f>
        <v>15</v>
      </c>
      <c r="F33" s="141">
        <f>LF!E272+LF!AC272+LF!BM272+LF!CK272+LF!DU272+LF!ES272+LF!GC272+LF!HA272</f>
        <v>3671</v>
      </c>
      <c r="G33" s="287">
        <f>LF!O273+LF!BW273+LF!EE273+LF!GM273</f>
        <v>7</v>
      </c>
      <c r="H33" s="141">
        <f>LF!Q272+LF!BY272+LF!EG272+LF!GO272</f>
        <v>2268</v>
      </c>
      <c r="I33" s="287">
        <f>LF!AM273+LF!CU273</f>
        <v>7</v>
      </c>
      <c r="J33" s="141">
        <f>LF!AO272+LF!CW272</f>
        <v>690</v>
      </c>
      <c r="K33" s="292">
        <f>LF!AY273+LF!DG273+LF!FC273+LF!HK273</f>
        <v>3</v>
      </c>
      <c r="L33" s="141">
        <f>LF!BA272+LF!DI272+LF!FE272+LF!HM272</f>
        <v>2327</v>
      </c>
      <c r="N33" s="287">
        <f t="shared" si="4"/>
        <v>2723</v>
      </c>
      <c r="O33" s="141">
        <f t="shared" si="1"/>
        <v>14</v>
      </c>
      <c r="P33" s="287">
        <f>LM!C273+LM!AA273</f>
        <v>7</v>
      </c>
      <c r="Q33" s="141">
        <f>LM!E272+LM!AC272</f>
        <v>572</v>
      </c>
      <c r="R33" s="287">
        <f>LM!O273</f>
        <v>3</v>
      </c>
      <c r="S33" s="141">
        <f>LM!Q272</f>
        <v>495</v>
      </c>
      <c r="T33" s="287">
        <f>LM!AM273+LM!AY273</f>
        <v>4</v>
      </c>
      <c r="U33" s="141">
        <f>LM!AO272+LM!BA272</f>
        <v>1101</v>
      </c>
      <c r="V33" s="287">
        <f>LM!BK273</f>
        <v>0</v>
      </c>
      <c r="W33" s="141">
        <f>LM!BM272</f>
        <v>556</v>
      </c>
    </row>
    <row r="34" spans="1:23" ht="18.75" x14ac:dyDescent="0.25">
      <c r="A34" s="139">
        <f>LF!A275</f>
        <v>55</v>
      </c>
      <c r="B34" s="138">
        <f t="shared" si="2"/>
        <v>45762</v>
      </c>
      <c r="C34" s="287">
        <f t="shared" si="3"/>
        <v>8921</v>
      </c>
      <c r="D34" s="141">
        <f t="shared" si="8"/>
        <v>28</v>
      </c>
      <c r="E34" s="287">
        <f>LF!C282+LF!AA282+LF!BK282+LF!CI282+LF!DS282+LF!EQ282+LF!GA282+LF!GY282</f>
        <v>19</v>
      </c>
      <c r="F34" s="141">
        <f>LF!E281+LF!AC281+LF!BM281+LF!CK281+LF!DU281+LF!ES281+LF!GC281+LF!HA281</f>
        <v>3652</v>
      </c>
      <c r="G34" s="287">
        <f>LF!O282+LF!BW282+LF!EE282+LF!GM282</f>
        <v>3</v>
      </c>
      <c r="H34" s="141">
        <f>LF!Q281+LF!BY281+LF!EG281+LF!GO281</f>
        <v>2265</v>
      </c>
      <c r="I34" s="287">
        <f>LF!AM282+LF!CU282</f>
        <v>4</v>
      </c>
      <c r="J34" s="141">
        <f>LF!AO281+LF!CW281</f>
        <v>686</v>
      </c>
      <c r="K34" s="292">
        <f>LF!AY282+LF!DG282+LF!FC282+LF!HK282</f>
        <v>2</v>
      </c>
      <c r="L34" s="141">
        <f>LF!BA281+LF!DI281+LF!FE281+LF!HM281</f>
        <v>2325</v>
      </c>
      <c r="N34" s="287">
        <f t="shared" si="4"/>
        <v>2708</v>
      </c>
      <c r="O34" s="141">
        <f t="shared" si="1"/>
        <v>15</v>
      </c>
      <c r="P34" s="287">
        <f>LM!C282+LM!AA282</f>
        <v>9</v>
      </c>
      <c r="Q34" s="141">
        <f>LM!E281+LM!AC281</f>
        <v>563</v>
      </c>
      <c r="R34" s="287">
        <f>LM!O282</f>
        <v>2</v>
      </c>
      <c r="S34" s="141">
        <f>LM!Q281</f>
        <v>493</v>
      </c>
      <c r="T34" s="287">
        <f>LM!AM282+LM!AY282</f>
        <v>4</v>
      </c>
      <c r="U34" s="141">
        <f>LM!AO281+LM!BA281</f>
        <v>1097</v>
      </c>
      <c r="V34" s="287">
        <f>LM!BK282</f>
        <v>0</v>
      </c>
      <c r="W34" s="141">
        <f>LM!BM281</f>
        <v>556</v>
      </c>
    </row>
    <row r="35" spans="1:23" ht="18.75" x14ac:dyDescent="0.25">
      <c r="A35" s="139">
        <f>LF!A284</f>
        <v>56</v>
      </c>
      <c r="B35" s="138">
        <f t="shared" si="2"/>
        <v>45769</v>
      </c>
      <c r="C35" s="287">
        <f t="shared" si="3"/>
        <v>8905</v>
      </c>
      <c r="D35" s="141">
        <f t="shared" si="8"/>
        <v>16</v>
      </c>
      <c r="E35" s="287">
        <f>LF!C291+LF!AA291+LF!BK291+LF!CI291+LF!DS291+LF!EQ291+LF!GA291+LF!GY291</f>
        <v>9</v>
      </c>
      <c r="F35" s="141">
        <f>LF!E290+LF!AC290+LF!BM290+LF!CK290+LF!DU290+LF!ES290+LF!GC290+LF!HA290</f>
        <v>3643</v>
      </c>
      <c r="G35" s="287">
        <f>LF!O291+LF!BW291+LF!EE291+LF!GM291</f>
        <v>2</v>
      </c>
      <c r="H35" s="141">
        <f>LF!Q290+LF!BY290+LF!EG290+LF!GO290</f>
        <v>2263</v>
      </c>
      <c r="I35" s="287">
        <f>LF!AM291+LF!CU291</f>
        <v>3</v>
      </c>
      <c r="J35" s="141">
        <f>LF!AO290+LF!CW290</f>
        <v>683</v>
      </c>
      <c r="K35" s="292">
        <f>LF!AY291+LF!DG291+LF!FC291+LF!HK291</f>
        <v>2</v>
      </c>
      <c r="L35" s="141">
        <f>LF!BA290+LF!DI290+LF!FE290+LF!HM290</f>
        <v>2323</v>
      </c>
      <c r="N35" s="287">
        <f t="shared" si="4"/>
        <v>2695</v>
      </c>
      <c r="O35" s="141">
        <f t="shared" si="1"/>
        <v>13</v>
      </c>
      <c r="P35" s="287">
        <f>LM!C291+LM!AA291</f>
        <v>6</v>
      </c>
      <c r="Q35" s="141">
        <f>LM!E290+LM!AC290</f>
        <v>557</v>
      </c>
      <c r="R35" s="287">
        <f>LM!O291</f>
        <v>3</v>
      </c>
      <c r="S35" s="141">
        <f>LM!Q290</f>
        <v>490</v>
      </c>
      <c r="T35" s="287">
        <f>LM!AM291+LM!AY291</f>
        <v>4</v>
      </c>
      <c r="U35" s="141">
        <f>LM!AO290+LM!BA290</f>
        <v>1093</v>
      </c>
      <c r="V35" s="287">
        <f>LM!BK291</f>
        <v>0</v>
      </c>
      <c r="W35" s="141">
        <f>LM!BM290</f>
        <v>556</v>
      </c>
    </row>
    <row r="36" spans="1:23" ht="18.75" x14ac:dyDescent="0.25">
      <c r="A36" s="139">
        <f>LF!A293</f>
        <v>57</v>
      </c>
      <c r="B36" s="138">
        <f t="shared" si="2"/>
        <v>45776</v>
      </c>
      <c r="C36" s="287">
        <f t="shared" si="3"/>
        <v>8868</v>
      </c>
      <c r="D36" s="141">
        <f t="shared" si="8"/>
        <v>37</v>
      </c>
      <c r="E36" s="287">
        <f>LF!C300+LF!AA300+LF!BK300+LF!CI300+LF!DS300+LF!EQ300+LF!GA300+LF!GY300</f>
        <v>17</v>
      </c>
      <c r="F36" s="141">
        <f>LF!E299+LF!AC299+LF!BM299+LF!CK299+LF!DU299+LF!ES299+LF!GC299+LF!HA299</f>
        <v>3626</v>
      </c>
      <c r="G36" s="287">
        <f>LF!O300+LF!BW300+LF!EE300+LF!GM300</f>
        <v>8</v>
      </c>
      <c r="H36" s="141">
        <f>LF!Q299+LF!BY299+LF!EG299+LF!GO299</f>
        <v>2255</v>
      </c>
      <c r="I36" s="287">
        <f>LF!AM300+LF!CU300</f>
        <v>5</v>
      </c>
      <c r="J36" s="141">
        <f>LF!AO299+LF!CW299</f>
        <v>678</v>
      </c>
      <c r="K36" s="292">
        <f>LF!AY300+LF!DG300+LF!FC300+LF!HK300</f>
        <v>7</v>
      </c>
      <c r="L36" s="141">
        <f>LF!BA299+LF!DI299+LF!FE299+LF!HM299</f>
        <v>2316</v>
      </c>
      <c r="N36" s="287">
        <f t="shared" si="4"/>
        <v>2678</v>
      </c>
      <c r="O36" s="141">
        <f t="shared" si="1"/>
        <v>17</v>
      </c>
      <c r="P36" s="287">
        <f>LM!C300+LM!AA300</f>
        <v>10</v>
      </c>
      <c r="Q36" s="141">
        <f>LM!E299+LM!AC299</f>
        <v>547</v>
      </c>
      <c r="R36" s="287">
        <f>LM!O300</f>
        <v>2</v>
      </c>
      <c r="S36" s="141">
        <f>LM!Q299</f>
        <v>488</v>
      </c>
      <c r="T36" s="287">
        <f>LM!AM300+LM!AY300</f>
        <v>4</v>
      </c>
      <c r="U36" s="141">
        <f>LM!AO299+LM!BA299</f>
        <v>1089</v>
      </c>
      <c r="V36" s="287">
        <f>LM!BK300</f>
        <v>1</v>
      </c>
      <c r="W36" s="141">
        <f>LM!BM299</f>
        <v>555</v>
      </c>
    </row>
    <row r="37" spans="1:23" ht="18.75" x14ac:dyDescent="0.25">
      <c r="A37" s="139">
        <f>LF!A302</f>
        <v>58</v>
      </c>
      <c r="B37" s="138">
        <f t="shared" si="2"/>
        <v>45783</v>
      </c>
      <c r="C37" s="287">
        <f t="shared" si="3"/>
        <v>8843</v>
      </c>
      <c r="D37" s="141">
        <f t="shared" si="8"/>
        <v>25</v>
      </c>
      <c r="E37" s="287">
        <f>LF!C309+LF!AA309+LF!BK309+LF!CI309+LF!DS309+LF!EQ309+LF!GA309+LF!GY309</f>
        <v>13</v>
      </c>
      <c r="F37" s="141">
        <f>LF!E308+LF!AC308+LF!BM308+LF!CK308+LF!DU308+LF!ES308+LF!GC308+LF!HA308</f>
        <v>3613</v>
      </c>
      <c r="G37" s="287">
        <f>LF!O309+LF!BW309+LF!EE309+LF!GM309</f>
        <v>6</v>
      </c>
      <c r="H37" s="141">
        <f>LF!Q308+LF!BY308+LF!EG308+LF!GO308</f>
        <v>2249</v>
      </c>
      <c r="I37" s="287">
        <f>LF!AM309+LF!CU309</f>
        <v>3</v>
      </c>
      <c r="J37" s="141">
        <f>LF!AO308+LF!CW308</f>
        <v>675</v>
      </c>
      <c r="K37" s="292">
        <f>LF!AY309+LF!DG309+LF!FC309+LF!HK309</f>
        <v>3</v>
      </c>
      <c r="L37" s="141">
        <f>LF!BA308+LF!DI308+LF!FE308+LF!HM308</f>
        <v>2313</v>
      </c>
      <c r="N37" s="287">
        <f t="shared" si="4"/>
        <v>2663</v>
      </c>
      <c r="O37" s="141">
        <f t="shared" si="1"/>
        <v>15</v>
      </c>
      <c r="P37" s="287">
        <f>LM!C309+LM!AA309</f>
        <v>10</v>
      </c>
      <c r="Q37" s="141">
        <f>LM!E308+LM!AC308</f>
        <v>537</v>
      </c>
      <c r="R37" s="287">
        <f>LM!O309</f>
        <v>0</v>
      </c>
      <c r="S37" s="141">
        <f>LM!Q308</f>
        <v>488</v>
      </c>
      <c r="T37" s="287">
        <f>LM!AM309+LM!AY309</f>
        <v>3</v>
      </c>
      <c r="U37" s="141">
        <f>LM!AO308+LM!BA308</f>
        <v>1086</v>
      </c>
      <c r="V37" s="287">
        <f>LM!BK309</f>
        <v>2</v>
      </c>
      <c r="W37" s="141">
        <f>LM!BM308</f>
        <v>553</v>
      </c>
    </row>
    <row r="38" spans="1:23" ht="18.75" x14ac:dyDescent="0.25">
      <c r="A38" s="139">
        <f>LF!A311</f>
        <v>59</v>
      </c>
      <c r="B38" s="138">
        <f t="shared" si="2"/>
        <v>45790</v>
      </c>
      <c r="C38" s="287">
        <f t="shared" si="3"/>
        <v>8815</v>
      </c>
      <c r="D38" s="141">
        <f t="shared" si="8"/>
        <v>28</v>
      </c>
      <c r="E38" s="287">
        <f>LF!C318+LF!AA318+LF!BK318+LF!CI318+LF!DS318+LF!EQ318+LF!GA318+LF!GY318</f>
        <v>18</v>
      </c>
      <c r="F38" s="141">
        <f>LF!E317+LF!AC317+LF!BM317+LF!CK317+LF!DU317+LF!ES317+LF!GC317+LF!HA317</f>
        <v>3595</v>
      </c>
      <c r="G38" s="287">
        <f>LF!O318+LF!BW318+LF!EE318+LF!GM318</f>
        <v>2</v>
      </c>
      <c r="H38" s="141">
        <f>LF!Q317+LF!BY317+LF!EG317+LF!GO317</f>
        <v>2247</v>
      </c>
      <c r="I38" s="287">
        <f>LF!AM318+LF!CU318</f>
        <v>7</v>
      </c>
      <c r="J38" s="141">
        <f>LF!AO317+LF!CW317</f>
        <v>668</v>
      </c>
      <c r="K38" s="292">
        <f>LF!AY318+LF!DG318+LF!FC318+LF!HK318</f>
        <v>1</v>
      </c>
      <c r="L38" s="141">
        <f>LF!BA317+LF!DI317+LF!FE317+LF!HM317</f>
        <v>2312</v>
      </c>
      <c r="N38" s="287">
        <f t="shared" si="4"/>
        <v>2652</v>
      </c>
      <c r="O38" s="141">
        <f t="shared" si="1"/>
        <v>11</v>
      </c>
      <c r="P38" s="287">
        <f>LM!C318+LM!AA318</f>
        <v>6</v>
      </c>
      <c r="Q38" s="141">
        <f>LM!E317+LM!AC317</f>
        <v>531</v>
      </c>
      <c r="R38" s="287">
        <f>LM!O318</f>
        <v>1</v>
      </c>
      <c r="S38" s="141">
        <f>LM!Q317</f>
        <v>487</v>
      </c>
      <c r="T38" s="287">
        <f>LM!AM318+LM!AY318</f>
        <v>4</v>
      </c>
      <c r="U38" s="141">
        <f>LM!AO317+LM!BA317</f>
        <v>1082</v>
      </c>
      <c r="V38" s="287">
        <f>LM!BK318</f>
        <v>0</v>
      </c>
      <c r="W38" s="141">
        <f>LM!BM317</f>
        <v>553</v>
      </c>
    </row>
    <row r="39" spans="1:23" ht="18.75" x14ac:dyDescent="0.25">
      <c r="A39" s="139">
        <f>LF!A320</f>
        <v>60</v>
      </c>
      <c r="B39" s="138">
        <f t="shared" si="2"/>
        <v>45797</v>
      </c>
      <c r="C39" s="287">
        <f t="shared" si="3"/>
        <v>8770</v>
      </c>
      <c r="D39" s="141">
        <f t="shared" si="8"/>
        <v>45</v>
      </c>
      <c r="E39" s="287">
        <f>LF!C327+LF!AA327+LF!BK327+LF!CI327+LF!DS327+LF!EQ327+LF!GA327+LF!GY327</f>
        <v>28</v>
      </c>
      <c r="F39" s="141">
        <f>LF!E326+LF!AC326+LF!BM326+LF!CK326+LF!DU326+LF!ES326+LF!GC326+LF!HA326</f>
        <v>3567</v>
      </c>
      <c r="G39" s="287">
        <f>LF!O327+LF!BW327+LF!EE327+LF!GM327</f>
        <v>9</v>
      </c>
      <c r="H39" s="141">
        <f>LF!Q326+LF!BY326+LF!EG326+LF!GO326</f>
        <v>2238</v>
      </c>
      <c r="I39" s="287">
        <f>LF!AM327+LF!CU327</f>
        <v>5</v>
      </c>
      <c r="J39" s="141">
        <f>LF!AO326+LF!CW326</f>
        <v>663</v>
      </c>
      <c r="K39" s="292">
        <f>LF!AY327+LF!DG327+LF!FC327+LF!HK327</f>
        <v>3</v>
      </c>
      <c r="L39" s="141">
        <f>LF!BA326+LF!DI326+LF!FE326+LF!HM326</f>
        <v>2309</v>
      </c>
      <c r="N39" s="287">
        <f t="shared" si="4"/>
        <v>2633</v>
      </c>
      <c r="O39" s="141">
        <f t="shared" si="1"/>
        <v>19</v>
      </c>
      <c r="P39" s="287">
        <f>LM!C327+LM!AA327</f>
        <v>11</v>
      </c>
      <c r="Q39" s="141">
        <f>LM!E326+LM!AC326</f>
        <v>520</v>
      </c>
      <c r="R39" s="287">
        <f>LM!O327</f>
        <v>0</v>
      </c>
      <c r="S39" s="141">
        <f>LM!Q326</f>
        <v>487</v>
      </c>
      <c r="T39" s="287">
        <f>LM!AM327+LM!AY327</f>
        <v>5</v>
      </c>
      <c r="U39" s="141">
        <f>LM!AO326+LM!BA326</f>
        <v>1077</v>
      </c>
      <c r="V39" s="287">
        <f>LM!BK327</f>
        <v>3</v>
      </c>
      <c r="W39" s="141">
        <f>LM!BM326</f>
        <v>550</v>
      </c>
    </row>
    <row r="40" spans="1:23" ht="18.75" x14ac:dyDescent="0.25">
      <c r="A40" s="139">
        <f>LF!A329</f>
        <v>61</v>
      </c>
      <c r="B40" s="138">
        <f t="shared" si="2"/>
        <v>45804</v>
      </c>
      <c r="C40" s="287">
        <f t="shared" si="3"/>
        <v>8745</v>
      </c>
      <c r="D40" s="141">
        <f t="shared" ref="D40:D42" si="9">E40+G40+I40+K40</f>
        <v>25</v>
      </c>
      <c r="E40" s="287">
        <f>LF!C336+LF!AA336+LF!BK336+LF!CI336+LF!DS336+LF!EQ336+LF!GA336+LF!GY336</f>
        <v>13</v>
      </c>
      <c r="F40" s="141">
        <f>LF!E335+LF!AC335+LF!BM335+LF!CK335+LF!DU335+LF!ES335+LF!GC335+LF!HA335</f>
        <v>3554</v>
      </c>
      <c r="G40" s="287">
        <f>LF!O336+LF!BW336+LF!EE336+LF!GM336</f>
        <v>5</v>
      </c>
      <c r="H40" s="141">
        <f>LF!Q335+LF!BY335+LF!EG335+LF!GO335</f>
        <v>2233</v>
      </c>
      <c r="I40" s="287">
        <f>LF!AM336+LF!CU336</f>
        <v>5</v>
      </c>
      <c r="J40" s="141">
        <f>LF!AO335+LF!CW335</f>
        <v>658</v>
      </c>
      <c r="K40" s="292">
        <f>LF!AY336+LF!DG336+LF!FC336+LF!HK336</f>
        <v>2</v>
      </c>
      <c r="L40" s="141">
        <f>LF!BA335+LF!DI335+LF!FE335+LF!HM335</f>
        <v>2307</v>
      </c>
      <c r="N40" s="287">
        <f t="shared" si="4"/>
        <v>2628</v>
      </c>
      <c r="O40" s="141">
        <f t="shared" si="1"/>
        <v>5</v>
      </c>
      <c r="P40" s="287">
        <f>LM!C336+LM!AA336</f>
        <v>3</v>
      </c>
      <c r="Q40" s="141">
        <f>LM!E335+LM!AC335</f>
        <v>523</v>
      </c>
      <c r="R40" s="287">
        <f>LM!O336</f>
        <v>0</v>
      </c>
      <c r="S40" s="141">
        <f>LM!Q335</f>
        <v>487</v>
      </c>
      <c r="T40" s="287">
        <f>LM!AM336+LM!AY336</f>
        <v>0</v>
      </c>
      <c r="U40" s="141">
        <f>LM!AO335+LM!BA335</f>
        <v>1071</v>
      </c>
      <c r="V40" s="287">
        <f>LM!BK336</f>
        <v>2</v>
      </c>
      <c r="W40" s="141">
        <f>LM!BM335</f>
        <v>548</v>
      </c>
    </row>
    <row r="41" spans="1:23" ht="18.75" x14ac:dyDescent="0.25">
      <c r="A41" s="139">
        <f>LF!A338</f>
        <v>62</v>
      </c>
      <c r="B41" s="138">
        <f t="shared" si="2"/>
        <v>45811</v>
      </c>
      <c r="C41" s="140">
        <f t="shared" si="3"/>
        <v>8735</v>
      </c>
      <c r="D41" s="141">
        <f t="shared" si="9"/>
        <v>10</v>
      </c>
      <c r="E41" s="140">
        <f>LF!C345+LF!AA345+LF!BK345+LF!CI345+LF!DS345+LF!EQ345+LF!GA345+LF!GY345</f>
        <v>7</v>
      </c>
      <c r="F41" s="141">
        <f>LF!E344+LF!AC344+LF!BM344+LF!CK344+LF!DU344+LF!ES344+LF!GC344+LF!HA344</f>
        <v>3547</v>
      </c>
      <c r="G41" s="140">
        <f>LF!O345+LF!BW345+LF!EE345+LF!GM345</f>
        <v>0</v>
      </c>
      <c r="H41" s="141">
        <f>LF!Q344+LF!BY344+LF!EG344+LF!GO344</f>
        <v>2233</v>
      </c>
      <c r="I41" s="140">
        <f>LF!AM345+LF!CU345</f>
        <v>3</v>
      </c>
      <c r="J41" s="141">
        <f>LF!AO344+LF!CW344</f>
        <v>655</v>
      </c>
      <c r="K41" s="144">
        <f>LF!AY345+LF!DG345+LF!FC345+LF!HK345</f>
        <v>0</v>
      </c>
      <c r="L41" s="141">
        <f>LF!BA344+LF!DI344+LF!FE344+LF!HM344</f>
        <v>2307</v>
      </c>
      <c r="N41" s="140">
        <f t="shared" si="4"/>
        <v>2628</v>
      </c>
      <c r="O41" s="141">
        <f t="shared" si="1"/>
        <v>0</v>
      </c>
      <c r="P41" s="140">
        <f>LM!C345+LM!AA345</f>
        <v>0</v>
      </c>
      <c r="Q41" s="141">
        <f>LM!E344+LM!AC344</f>
        <v>523</v>
      </c>
      <c r="R41" s="140">
        <f>LM!O345</f>
        <v>0</v>
      </c>
      <c r="S41" s="141">
        <f>LM!Q344</f>
        <v>487</v>
      </c>
      <c r="T41" s="140">
        <f>LM!AM345+LM!AY345</f>
        <v>0</v>
      </c>
      <c r="U41" s="141">
        <f>LM!AO344+LM!BA344</f>
        <v>1071</v>
      </c>
      <c r="V41" s="140">
        <f>LM!BK345</f>
        <v>0</v>
      </c>
      <c r="W41" s="141">
        <f>LM!BM344</f>
        <v>548</v>
      </c>
    </row>
    <row r="42" spans="1:23" ht="19.5" thickBot="1" x14ac:dyDescent="0.3">
      <c r="A42" s="139">
        <f>LF!A347</f>
        <v>63</v>
      </c>
      <c r="B42" s="138">
        <f t="shared" si="2"/>
        <v>45818</v>
      </c>
      <c r="C42" s="140">
        <f t="shared" si="3"/>
        <v>8735</v>
      </c>
      <c r="D42" s="143">
        <f t="shared" si="9"/>
        <v>0</v>
      </c>
      <c r="E42" s="142">
        <f>LF!C354+LF!AA354+LF!BK354+LF!CI354+LF!DS354+LF!EQ354+LF!GA354+LF!GY354</f>
        <v>0</v>
      </c>
      <c r="F42" s="143">
        <f>LF!E353+LF!AC353+LF!BM353+LF!CK353+LF!DU353+LF!ES353+LF!GC353+LF!HA353</f>
        <v>3547</v>
      </c>
      <c r="G42" s="142">
        <f>LF!O354+LF!BW354+LF!EE354+LF!GM354</f>
        <v>0</v>
      </c>
      <c r="H42" s="143">
        <f>LF!Q353+LF!BY353+LF!EG353+LF!GO353</f>
        <v>2233</v>
      </c>
      <c r="I42" s="142">
        <f>LF!AM354+LF!CU354</f>
        <v>0</v>
      </c>
      <c r="J42" s="143">
        <f>LF!AO353+LF!CW353</f>
        <v>655</v>
      </c>
      <c r="K42" s="145">
        <f>LF!AY354+LF!DG354+LF!FC354+LF!HK354</f>
        <v>0</v>
      </c>
      <c r="L42" s="143">
        <f>LF!BA353+LF!DI353+LF!FE353+LF!HM353</f>
        <v>2307</v>
      </c>
      <c r="N42" s="140">
        <f t="shared" si="4"/>
        <v>2628</v>
      </c>
      <c r="O42" s="143">
        <f t="shared" si="1"/>
        <v>0</v>
      </c>
      <c r="P42" s="142">
        <f>LM!C354+LM!AA354</f>
        <v>0</v>
      </c>
      <c r="Q42" s="143">
        <f>LM!E353+LM!AC353</f>
        <v>523</v>
      </c>
      <c r="R42" s="142">
        <f>LM!O354</f>
        <v>0</v>
      </c>
      <c r="S42" s="143">
        <f>LM!Q353</f>
        <v>487</v>
      </c>
      <c r="T42" s="142">
        <f>LM!AM354+LM!AY354</f>
        <v>0</v>
      </c>
      <c r="U42" s="143">
        <f>LM!AO353+LM!BA353</f>
        <v>1071</v>
      </c>
      <c r="V42" s="142">
        <f>LM!BK354</f>
        <v>0</v>
      </c>
      <c r="W42" s="143">
        <f>LM!BM353</f>
        <v>548</v>
      </c>
    </row>
    <row r="43" spans="1:23" x14ac:dyDescent="0.25">
      <c r="B43" s="136"/>
    </row>
    <row r="44" spans="1:23" x14ac:dyDescent="0.25">
      <c r="B44" s="136"/>
    </row>
    <row r="45" spans="1:23" x14ac:dyDescent="0.25">
      <c r="B45" s="136"/>
    </row>
    <row r="46" spans="1:23" x14ac:dyDescent="0.25">
      <c r="A46" s="137"/>
      <c r="B46" s="136"/>
    </row>
    <row r="47" spans="1:23" x14ac:dyDescent="0.25">
      <c r="A47" s="137"/>
      <c r="B47" s="136"/>
    </row>
    <row r="48" spans="1:23" x14ac:dyDescent="0.25">
      <c r="A48" s="137"/>
      <c r="B48" s="136"/>
    </row>
    <row r="49" spans="1:2" x14ac:dyDescent="0.25">
      <c r="A49" s="137"/>
      <c r="B49" s="136"/>
    </row>
    <row r="50" spans="1:2" x14ac:dyDescent="0.25">
      <c r="A50" s="137"/>
      <c r="B50" s="136"/>
    </row>
    <row r="51" spans="1:2" x14ac:dyDescent="0.25">
      <c r="A51" s="137"/>
      <c r="B51" s="136"/>
    </row>
    <row r="52" spans="1:2" x14ac:dyDescent="0.25">
      <c r="A52" s="137"/>
      <c r="B52" s="136"/>
    </row>
    <row r="53" spans="1:2" x14ac:dyDescent="0.25">
      <c r="A53" s="137"/>
      <c r="B53" s="136"/>
    </row>
    <row r="54" spans="1:2" x14ac:dyDescent="0.25">
      <c r="A54" s="137"/>
      <c r="B54" s="136"/>
    </row>
    <row r="55" spans="1:2" x14ac:dyDescent="0.25">
      <c r="A55" s="137"/>
      <c r="B55" s="136"/>
    </row>
    <row r="56" spans="1:2" x14ac:dyDescent="0.25">
      <c r="A56" s="137"/>
      <c r="B56" s="136"/>
    </row>
    <row r="57" spans="1:2" x14ac:dyDescent="0.25">
      <c r="A57" s="137"/>
      <c r="B57" s="136"/>
    </row>
    <row r="58" spans="1:2" x14ac:dyDescent="0.25">
      <c r="A58" s="137"/>
      <c r="B58" s="136"/>
    </row>
    <row r="59" spans="1:2" x14ac:dyDescent="0.25">
      <c r="A59" s="137"/>
      <c r="B59" s="136"/>
    </row>
    <row r="60" spans="1:2" x14ac:dyDescent="0.25">
      <c r="A60" s="137"/>
      <c r="B60" s="136"/>
    </row>
    <row r="61" spans="1:2" x14ac:dyDescent="0.25">
      <c r="A61" s="137"/>
      <c r="B61" s="136"/>
    </row>
    <row r="62" spans="1:2" x14ac:dyDescent="0.25">
      <c r="A62" s="137"/>
      <c r="B62" s="136"/>
    </row>
    <row r="63" spans="1:2" x14ac:dyDescent="0.25">
      <c r="A63" s="137"/>
      <c r="B63" s="136"/>
    </row>
    <row r="64" spans="1:2" x14ac:dyDescent="0.25">
      <c r="A64" s="137"/>
      <c r="B64" s="136"/>
    </row>
    <row r="65" spans="1:2" x14ac:dyDescent="0.25">
      <c r="A65" s="137"/>
      <c r="B65" s="136"/>
    </row>
    <row r="66" spans="1:2" x14ac:dyDescent="0.25">
      <c r="A66" s="137"/>
      <c r="B66" s="136"/>
    </row>
    <row r="67" spans="1:2" x14ac:dyDescent="0.25">
      <c r="A67" s="137"/>
      <c r="B67" s="136"/>
    </row>
    <row r="68" spans="1:2" x14ac:dyDescent="0.25">
      <c r="A68" s="137"/>
      <c r="B68" s="136"/>
    </row>
    <row r="69" spans="1:2" x14ac:dyDescent="0.25">
      <c r="A69" s="137"/>
      <c r="B69" s="136"/>
    </row>
    <row r="70" spans="1:2" x14ac:dyDescent="0.25">
      <c r="A70" s="137"/>
      <c r="B70" s="136"/>
    </row>
    <row r="71" spans="1:2" x14ac:dyDescent="0.25">
      <c r="A71" s="137"/>
      <c r="B71" s="136"/>
    </row>
    <row r="72" spans="1:2" x14ac:dyDescent="0.25">
      <c r="A72" s="137"/>
      <c r="B72" s="136"/>
    </row>
    <row r="73" spans="1:2" x14ac:dyDescent="0.25">
      <c r="A73" s="137"/>
      <c r="B73" s="136"/>
    </row>
    <row r="74" spans="1:2" x14ac:dyDescent="0.25">
      <c r="A74" s="137"/>
      <c r="B74" s="136"/>
    </row>
    <row r="75" spans="1:2" x14ac:dyDescent="0.25">
      <c r="A75" s="137"/>
      <c r="B75" s="136"/>
    </row>
    <row r="76" spans="1:2" x14ac:dyDescent="0.25">
      <c r="A76" s="137"/>
      <c r="B76" s="136"/>
    </row>
    <row r="77" spans="1:2" x14ac:dyDescent="0.25">
      <c r="A77" s="137"/>
      <c r="B77" s="136"/>
    </row>
    <row r="78" spans="1:2" x14ac:dyDescent="0.25">
      <c r="A78" s="137"/>
      <c r="B78" s="136"/>
    </row>
    <row r="79" spans="1:2" x14ac:dyDescent="0.25">
      <c r="A79" s="137"/>
      <c r="B79" s="136"/>
    </row>
    <row r="80" spans="1:2" x14ac:dyDescent="0.25">
      <c r="A80" s="137"/>
      <c r="B80" s="136"/>
    </row>
    <row r="81" spans="1:2" x14ac:dyDescent="0.25">
      <c r="A81" s="137"/>
      <c r="B81" s="136"/>
    </row>
    <row r="82" spans="1:2" x14ac:dyDescent="0.25">
      <c r="A82" s="137"/>
      <c r="B82" s="136"/>
    </row>
    <row r="83" spans="1:2" x14ac:dyDescent="0.25">
      <c r="A83" s="137"/>
      <c r="B83" s="136"/>
    </row>
    <row r="84" spans="1:2" x14ac:dyDescent="0.25">
      <c r="A84" s="137"/>
      <c r="B84" s="136"/>
    </row>
    <row r="85" spans="1:2" x14ac:dyDescent="0.25">
      <c r="A85" s="137"/>
      <c r="B85" s="136"/>
    </row>
    <row r="86" spans="1:2" x14ac:dyDescent="0.25">
      <c r="A86" s="137"/>
      <c r="B86" s="136"/>
    </row>
    <row r="87" spans="1:2" x14ac:dyDescent="0.25">
      <c r="A87" s="137"/>
      <c r="B87" s="136"/>
    </row>
    <row r="88" spans="1:2" x14ac:dyDescent="0.25">
      <c r="A88" s="137"/>
      <c r="B88" s="136"/>
    </row>
    <row r="89" spans="1:2" x14ac:dyDescent="0.25">
      <c r="A89" s="137"/>
      <c r="B89" s="136"/>
    </row>
    <row r="90" spans="1:2" x14ac:dyDescent="0.25">
      <c r="A90" s="137"/>
      <c r="B90" s="136"/>
    </row>
    <row r="91" spans="1:2" x14ac:dyDescent="0.25">
      <c r="A91" s="137"/>
      <c r="B91" s="136"/>
    </row>
    <row r="92" spans="1:2" x14ac:dyDescent="0.25">
      <c r="A92" s="137"/>
      <c r="B92" s="136"/>
    </row>
    <row r="93" spans="1:2" x14ac:dyDescent="0.25">
      <c r="A93" s="137"/>
      <c r="B93" s="136"/>
    </row>
    <row r="94" spans="1:2" x14ac:dyDescent="0.25">
      <c r="A94" s="137"/>
      <c r="B94" s="136"/>
    </row>
    <row r="95" spans="1:2" x14ac:dyDescent="0.25">
      <c r="A95" s="137"/>
      <c r="B95" s="136"/>
    </row>
    <row r="96" spans="1:2" x14ac:dyDescent="0.25">
      <c r="A96" s="137"/>
      <c r="B96" s="136"/>
    </row>
    <row r="97" spans="1:2" x14ac:dyDescent="0.25">
      <c r="A97" s="137"/>
      <c r="B97" s="136"/>
    </row>
    <row r="98" spans="1:2" x14ac:dyDescent="0.25">
      <c r="A98" s="137"/>
      <c r="B98" s="136"/>
    </row>
    <row r="99" spans="1:2" x14ac:dyDescent="0.25">
      <c r="A99" s="137"/>
      <c r="B99" s="136"/>
    </row>
    <row r="100" spans="1:2" x14ac:dyDescent="0.25">
      <c r="A100" s="137"/>
      <c r="B100" s="136"/>
    </row>
    <row r="101" spans="1:2" x14ac:dyDescent="0.25">
      <c r="A101" s="137"/>
      <c r="B101" s="136"/>
    </row>
    <row r="102" spans="1:2" x14ac:dyDescent="0.25">
      <c r="A102" s="137"/>
      <c r="B102" s="136"/>
    </row>
    <row r="103" spans="1:2" x14ac:dyDescent="0.25">
      <c r="A103" s="137"/>
      <c r="B103" s="136"/>
    </row>
    <row r="104" spans="1:2" x14ac:dyDescent="0.25">
      <c r="A104" s="137"/>
      <c r="B104" s="136"/>
    </row>
    <row r="105" spans="1:2" x14ac:dyDescent="0.25">
      <c r="A105" s="137"/>
      <c r="B105" s="136"/>
    </row>
    <row r="106" spans="1:2" x14ac:dyDescent="0.25">
      <c r="A106" s="137"/>
      <c r="B106" s="136"/>
    </row>
    <row r="107" spans="1:2" x14ac:dyDescent="0.25">
      <c r="A107" s="137"/>
      <c r="B107" s="136"/>
    </row>
    <row r="108" spans="1:2" x14ac:dyDescent="0.25">
      <c r="A108" s="137"/>
      <c r="B108" s="136"/>
    </row>
    <row r="109" spans="1:2" x14ac:dyDescent="0.25">
      <c r="A109" s="137"/>
      <c r="B109" s="136"/>
    </row>
    <row r="110" spans="1:2" x14ac:dyDescent="0.25">
      <c r="A110" s="137"/>
      <c r="B110" s="136"/>
    </row>
    <row r="111" spans="1:2" x14ac:dyDescent="0.25">
      <c r="A111" s="137"/>
      <c r="B111" s="136"/>
    </row>
    <row r="112" spans="1:2" x14ac:dyDescent="0.25">
      <c r="A112" s="137"/>
      <c r="B112" s="136"/>
    </row>
    <row r="113" spans="1:2" x14ac:dyDescent="0.25">
      <c r="A113" s="137"/>
      <c r="B113" s="136"/>
    </row>
    <row r="114" spans="1:2" x14ac:dyDescent="0.25">
      <c r="A114" s="137"/>
      <c r="B114" s="136"/>
    </row>
    <row r="115" spans="1:2" x14ac:dyDescent="0.25">
      <c r="A115" s="137"/>
      <c r="B115" s="136"/>
    </row>
    <row r="116" spans="1:2" x14ac:dyDescent="0.25">
      <c r="A116" s="137"/>
      <c r="B116" s="136"/>
    </row>
    <row r="117" spans="1:2" x14ac:dyDescent="0.25">
      <c r="A117" s="137"/>
      <c r="B117" s="136"/>
    </row>
    <row r="118" spans="1:2" x14ac:dyDescent="0.25">
      <c r="A118" s="137"/>
      <c r="B118" s="136"/>
    </row>
    <row r="119" spans="1:2" x14ac:dyDescent="0.25">
      <c r="A119" s="137"/>
      <c r="B119" s="136"/>
    </row>
    <row r="120" spans="1:2" x14ac:dyDescent="0.25">
      <c r="A120" s="137"/>
      <c r="B120" s="136"/>
    </row>
    <row r="121" spans="1:2" x14ac:dyDescent="0.25">
      <c r="A121" s="137"/>
      <c r="B121" s="136"/>
    </row>
    <row r="122" spans="1:2" x14ac:dyDescent="0.25">
      <c r="A122" s="137"/>
      <c r="B122" s="136"/>
    </row>
    <row r="123" spans="1:2" x14ac:dyDescent="0.25">
      <c r="A123" s="137"/>
      <c r="B123" s="136"/>
    </row>
    <row r="124" spans="1:2" x14ac:dyDescent="0.25">
      <c r="A124" s="137"/>
      <c r="B124" s="136"/>
    </row>
    <row r="125" spans="1:2" x14ac:dyDescent="0.25">
      <c r="A125" s="137"/>
      <c r="B125" s="136"/>
    </row>
    <row r="126" spans="1:2" x14ac:dyDescent="0.25">
      <c r="A126" s="137"/>
      <c r="B126" s="136"/>
    </row>
    <row r="127" spans="1:2" x14ac:dyDescent="0.25">
      <c r="A127" s="137"/>
      <c r="B127" s="136"/>
    </row>
    <row r="128" spans="1:2" x14ac:dyDescent="0.25">
      <c r="A128" s="137"/>
      <c r="B128" s="136"/>
    </row>
    <row r="129" spans="1:2" x14ac:dyDescent="0.25">
      <c r="A129" s="137"/>
      <c r="B129" s="136"/>
    </row>
    <row r="130" spans="1:2" x14ac:dyDescent="0.25">
      <c r="A130" s="137"/>
      <c r="B130" s="136"/>
    </row>
    <row r="131" spans="1:2" x14ac:dyDescent="0.25">
      <c r="A131" s="137"/>
      <c r="B131" s="136"/>
    </row>
    <row r="132" spans="1:2" x14ac:dyDescent="0.25">
      <c r="A132" s="137"/>
      <c r="B132" s="136"/>
    </row>
    <row r="133" spans="1:2" x14ac:dyDescent="0.25">
      <c r="A133" s="137"/>
      <c r="B133" s="136"/>
    </row>
    <row r="134" spans="1:2" x14ac:dyDescent="0.25">
      <c r="A134" s="137"/>
      <c r="B134" s="136"/>
    </row>
    <row r="135" spans="1:2" x14ac:dyDescent="0.25">
      <c r="A135" s="137"/>
      <c r="B135" s="136"/>
    </row>
    <row r="136" spans="1:2" x14ac:dyDescent="0.25">
      <c r="A136" s="137"/>
      <c r="B136" s="136"/>
    </row>
    <row r="137" spans="1:2" x14ac:dyDescent="0.25">
      <c r="A137" s="137"/>
      <c r="B137" s="136"/>
    </row>
    <row r="138" spans="1:2" x14ac:dyDescent="0.25">
      <c r="A138" s="137"/>
      <c r="B138" s="136"/>
    </row>
    <row r="139" spans="1:2" x14ac:dyDescent="0.25">
      <c r="A139" s="137"/>
      <c r="B139" s="136"/>
    </row>
    <row r="140" spans="1:2" x14ac:dyDescent="0.25">
      <c r="A140" s="137"/>
      <c r="B140" s="136"/>
    </row>
    <row r="141" spans="1:2" x14ac:dyDescent="0.25">
      <c r="A141" s="137"/>
      <c r="B141" s="136"/>
    </row>
    <row r="142" spans="1:2" x14ac:dyDescent="0.25">
      <c r="A142" s="137"/>
      <c r="B142" s="136"/>
    </row>
    <row r="143" spans="1:2" x14ac:dyDescent="0.25">
      <c r="A143" s="137"/>
      <c r="B143" s="136"/>
    </row>
    <row r="144" spans="1:2" x14ac:dyDescent="0.25">
      <c r="A144" s="137"/>
      <c r="B144" s="136"/>
    </row>
    <row r="145" spans="1:2" x14ac:dyDescent="0.25">
      <c r="A145" s="137"/>
      <c r="B145" s="136"/>
    </row>
    <row r="146" spans="1:2" x14ac:dyDescent="0.25">
      <c r="A146" s="137"/>
      <c r="B146" s="136"/>
    </row>
    <row r="147" spans="1:2" x14ac:dyDescent="0.25">
      <c r="A147" s="137"/>
      <c r="B147" s="136"/>
    </row>
    <row r="148" spans="1:2" x14ac:dyDescent="0.25">
      <c r="A148" s="137"/>
      <c r="B148" s="136"/>
    </row>
    <row r="149" spans="1:2" x14ac:dyDescent="0.25">
      <c r="A149" s="137"/>
      <c r="B149" s="136"/>
    </row>
    <row r="150" spans="1:2" x14ac:dyDescent="0.25">
      <c r="A150" s="137"/>
      <c r="B150" s="136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26" t="s">
        <v>78</v>
      </c>
      <c r="B1" s="826"/>
      <c r="C1" s="826"/>
      <c r="D1" s="826"/>
      <c r="E1" s="826" t="s">
        <v>79</v>
      </c>
      <c r="F1" s="826"/>
      <c r="G1" s="826"/>
      <c r="H1" s="826"/>
    </row>
    <row r="2" spans="1:8" x14ac:dyDescent="0.25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 x14ac:dyDescent="0.25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 x14ac:dyDescent="0.25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 x14ac:dyDescent="0.25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 x14ac:dyDescent="0.25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 x14ac:dyDescent="0.25">
      <c r="A7" s="825" t="s">
        <v>77</v>
      </c>
      <c r="B7" s="825"/>
      <c r="C7" s="825"/>
      <c r="D7" s="825"/>
      <c r="E7" s="825"/>
      <c r="F7" s="825"/>
      <c r="G7" s="825"/>
      <c r="H7" s="825"/>
    </row>
    <row r="8" spans="1:8" x14ac:dyDescent="0.25">
      <c r="A8" s="825"/>
      <c r="B8" s="825"/>
      <c r="C8" s="825"/>
      <c r="D8" s="825"/>
      <c r="E8" s="825"/>
      <c r="F8" s="825"/>
      <c r="G8" s="825"/>
      <c r="H8" s="825"/>
    </row>
    <row r="9" spans="1:8" x14ac:dyDescent="0.25">
      <c r="A9" s="825"/>
      <c r="B9" s="825"/>
      <c r="C9" s="825"/>
      <c r="D9" s="825"/>
      <c r="E9" s="825"/>
      <c r="F9" s="825"/>
      <c r="G9" s="825"/>
      <c r="H9" s="825"/>
    </row>
    <row r="12" spans="1:8" x14ac:dyDescent="0.25">
      <c r="A12" s="826" t="s">
        <v>80</v>
      </c>
      <c r="B12" s="826"/>
      <c r="C12" s="826"/>
      <c r="D12" s="826"/>
      <c r="E12" s="826" t="s">
        <v>81</v>
      </c>
      <c r="F12" s="826"/>
      <c r="G12" s="826"/>
      <c r="H12" s="826"/>
    </row>
    <row r="13" spans="1:8" x14ac:dyDescent="0.25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 x14ac:dyDescent="0.25">
      <c r="A14" s="95">
        <v>44698</v>
      </c>
      <c r="C14">
        <v>2878</v>
      </c>
      <c r="E14" s="95">
        <v>44698</v>
      </c>
      <c r="G14">
        <v>212</v>
      </c>
    </row>
    <row r="15" spans="1:8" x14ac:dyDescent="0.25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 x14ac:dyDescent="0.25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 x14ac:dyDescent="0.25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 x14ac:dyDescent="0.25">
      <c r="A18" s="825"/>
      <c r="B18" s="825"/>
      <c r="C18" s="825"/>
      <c r="D18" s="825"/>
      <c r="E18" s="825"/>
      <c r="F18" s="825"/>
      <c r="G18" s="825"/>
      <c r="H18" s="825"/>
    </row>
    <row r="19" spans="1:8" x14ac:dyDescent="0.25">
      <c r="A19" s="825"/>
      <c r="B19" s="825"/>
      <c r="C19" s="825"/>
      <c r="D19" s="825"/>
      <c r="E19" s="825"/>
      <c r="F19" s="825"/>
      <c r="G19" s="825"/>
      <c r="H19" s="825"/>
    </row>
    <row r="20" spans="1:8" x14ac:dyDescent="0.25">
      <c r="A20" s="825"/>
      <c r="B20" s="825"/>
      <c r="C20" s="825"/>
      <c r="D20" s="825"/>
      <c r="E20" s="825"/>
      <c r="F20" s="825"/>
      <c r="G20" s="825"/>
      <c r="H20" s="825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30" t="s">
        <v>4</v>
      </c>
      <c r="B1" s="827" t="s">
        <v>5</v>
      </c>
      <c r="C1" s="833" t="s">
        <v>83</v>
      </c>
      <c r="D1" s="834"/>
      <c r="E1" s="834"/>
      <c r="F1" s="834"/>
      <c r="G1" s="834"/>
      <c r="H1" s="834"/>
      <c r="I1" s="834"/>
      <c r="J1" s="834"/>
      <c r="K1" s="835"/>
      <c r="M1" s="833" t="s">
        <v>84</v>
      </c>
      <c r="N1" s="834"/>
      <c r="O1" s="834"/>
      <c r="P1" s="834"/>
      <c r="Q1" s="834"/>
      <c r="R1" s="834"/>
      <c r="S1" s="834"/>
      <c r="T1" s="834"/>
      <c r="U1" s="835"/>
    </row>
    <row r="2" spans="1:21" ht="19.5" customHeight="1" thickBot="1" x14ac:dyDescent="0.3">
      <c r="A2" s="831"/>
      <c r="B2" s="828"/>
      <c r="C2" s="836" t="s">
        <v>85</v>
      </c>
      <c r="D2" s="838" t="s">
        <v>87</v>
      </c>
      <c r="E2" s="839"/>
      <c r="F2" s="838" t="s">
        <v>88</v>
      </c>
      <c r="G2" s="839"/>
      <c r="H2" s="838" t="s">
        <v>89</v>
      </c>
      <c r="I2" s="839"/>
      <c r="J2" s="838" t="s">
        <v>90</v>
      </c>
      <c r="K2" s="839"/>
      <c r="L2" s="69"/>
      <c r="M2" s="836" t="s">
        <v>85</v>
      </c>
      <c r="N2" s="838" t="s">
        <v>87</v>
      </c>
      <c r="O2" s="839"/>
      <c r="P2" s="838" t="s">
        <v>88</v>
      </c>
      <c r="Q2" s="839"/>
      <c r="R2" s="838" t="s">
        <v>89</v>
      </c>
      <c r="S2" s="839"/>
      <c r="T2" s="838" t="s">
        <v>90</v>
      </c>
      <c r="U2" s="839"/>
    </row>
    <row r="3" spans="1:21" ht="15.75" thickBot="1" x14ac:dyDescent="0.3">
      <c r="A3" s="832"/>
      <c r="B3" s="829"/>
      <c r="C3" s="837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37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 x14ac:dyDescent="0.3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 x14ac:dyDescent="0.25">
      <c r="A5" s="843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 x14ac:dyDescent="0.25">
      <c r="A6" s="844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 x14ac:dyDescent="0.25">
      <c r="A7" s="844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 x14ac:dyDescent="0.25">
      <c r="A8" s="844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 x14ac:dyDescent="0.25">
      <c r="A9" s="844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 x14ac:dyDescent="0.25">
      <c r="A10" s="844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 x14ac:dyDescent="0.3">
      <c r="A11" s="844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 x14ac:dyDescent="0.3">
      <c r="A12" s="845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 x14ac:dyDescent="0.3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 x14ac:dyDescent="0.25">
      <c r="A14" s="840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 x14ac:dyDescent="0.25">
      <c r="A15" s="841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 x14ac:dyDescent="0.25">
      <c r="A16" s="841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 x14ac:dyDescent="0.25">
      <c r="A17" s="841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 x14ac:dyDescent="0.25">
      <c r="A18" s="841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 x14ac:dyDescent="0.25">
      <c r="A19" s="841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 x14ac:dyDescent="0.3">
      <c r="A20" s="841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 x14ac:dyDescent="0.3">
      <c r="A21" s="842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 x14ac:dyDescent="0.3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 x14ac:dyDescent="0.25">
      <c r="A23" s="840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 x14ac:dyDescent="0.25">
      <c r="A24" s="841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 x14ac:dyDescent="0.25">
      <c r="A25" s="841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 x14ac:dyDescent="0.25">
      <c r="A26" s="841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 x14ac:dyDescent="0.25">
      <c r="A27" s="841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 x14ac:dyDescent="0.25">
      <c r="A28" s="841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 x14ac:dyDescent="0.3">
      <c r="A29" s="841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 x14ac:dyDescent="0.3">
      <c r="A30" s="842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 x14ac:dyDescent="0.3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 x14ac:dyDescent="0.25">
      <c r="A32" s="840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 x14ac:dyDescent="0.25">
      <c r="A33" s="841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 x14ac:dyDescent="0.25">
      <c r="A34" s="841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 x14ac:dyDescent="0.25">
      <c r="A35" s="841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 x14ac:dyDescent="0.25">
      <c r="A36" s="841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 x14ac:dyDescent="0.25">
      <c r="A37" s="841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 x14ac:dyDescent="0.3">
      <c r="A38" s="841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 x14ac:dyDescent="0.3">
      <c r="A39" s="842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 x14ac:dyDescent="0.3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 x14ac:dyDescent="0.25">
      <c r="A41" s="840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 x14ac:dyDescent="0.25">
      <c r="A42" s="841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 x14ac:dyDescent="0.25">
      <c r="A43" s="841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 x14ac:dyDescent="0.25">
      <c r="A44" s="841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 x14ac:dyDescent="0.25">
      <c r="A45" s="841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 x14ac:dyDescent="0.25">
      <c r="A46" s="841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 x14ac:dyDescent="0.3">
      <c r="A47" s="841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 x14ac:dyDescent="0.3">
      <c r="A48" s="842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 x14ac:dyDescent="0.3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 x14ac:dyDescent="0.25">
      <c r="A50" s="840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 x14ac:dyDescent="0.25">
      <c r="A51" s="841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 x14ac:dyDescent="0.25">
      <c r="A52" s="841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 x14ac:dyDescent="0.25">
      <c r="A53" s="841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 x14ac:dyDescent="0.25">
      <c r="A54" s="841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 x14ac:dyDescent="0.25">
      <c r="A55" s="841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 x14ac:dyDescent="0.3">
      <c r="A56" s="841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 x14ac:dyDescent="0.3">
      <c r="A57" s="842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 x14ac:dyDescent="0.3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 x14ac:dyDescent="0.25">
      <c r="A59" s="840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 x14ac:dyDescent="0.25">
      <c r="A60" s="841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 x14ac:dyDescent="0.25">
      <c r="A61" s="841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 x14ac:dyDescent="0.25">
      <c r="A62" s="841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 x14ac:dyDescent="0.25">
      <c r="A63" s="841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 x14ac:dyDescent="0.25">
      <c r="A64" s="841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 x14ac:dyDescent="0.3">
      <c r="A65" s="841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 x14ac:dyDescent="0.3">
      <c r="A66" s="842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 x14ac:dyDescent="0.3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 x14ac:dyDescent="0.25">
      <c r="A68" s="840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 x14ac:dyDescent="0.25">
      <c r="A69" s="841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 x14ac:dyDescent="0.25">
      <c r="A70" s="841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 x14ac:dyDescent="0.25">
      <c r="A71" s="841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 x14ac:dyDescent="0.25">
      <c r="A72" s="841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 x14ac:dyDescent="0.25">
      <c r="A73" s="841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 x14ac:dyDescent="0.3">
      <c r="A74" s="841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 x14ac:dyDescent="0.3">
      <c r="A75" s="842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 x14ac:dyDescent="0.3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 x14ac:dyDescent="0.25">
      <c r="A77" s="840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 x14ac:dyDescent="0.25">
      <c r="A78" s="841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 x14ac:dyDescent="0.25">
      <c r="A79" s="841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 x14ac:dyDescent="0.25">
      <c r="A80" s="841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 x14ac:dyDescent="0.25">
      <c r="A81" s="841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 x14ac:dyDescent="0.25">
      <c r="A82" s="841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 x14ac:dyDescent="0.3">
      <c r="A83" s="841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 x14ac:dyDescent="0.3">
      <c r="A84" s="842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 x14ac:dyDescent="0.3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 x14ac:dyDescent="0.25">
      <c r="A86" s="840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 x14ac:dyDescent="0.25">
      <c r="A87" s="841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 x14ac:dyDescent="0.25">
      <c r="A88" s="841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 x14ac:dyDescent="0.25">
      <c r="A89" s="841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 x14ac:dyDescent="0.25">
      <c r="A90" s="841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 x14ac:dyDescent="0.25">
      <c r="A91" s="841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 x14ac:dyDescent="0.3">
      <c r="A92" s="841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 x14ac:dyDescent="0.3">
      <c r="A93" s="842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 x14ac:dyDescent="0.3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 x14ac:dyDescent="0.25">
      <c r="A95" s="840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 x14ac:dyDescent="0.25">
      <c r="A96" s="841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 x14ac:dyDescent="0.25">
      <c r="A97" s="841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 x14ac:dyDescent="0.25">
      <c r="A98" s="841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 x14ac:dyDescent="0.25">
      <c r="A99" s="841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 x14ac:dyDescent="0.25">
      <c r="A100" s="841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 x14ac:dyDescent="0.3">
      <c r="A101" s="841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 x14ac:dyDescent="0.3">
      <c r="A102" s="842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 x14ac:dyDescent="0.3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 x14ac:dyDescent="0.25">
      <c r="A104" s="840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 x14ac:dyDescent="0.25">
      <c r="A105" s="841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 x14ac:dyDescent="0.25">
      <c r="A106" s="841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 x14ac:dyDescent="0.25">
      <c r="A107" s="841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 x14ac:dyDescent="0.25">
      <c r="A108" s="841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 x14ac:dyDescent="0.25">
      <c r="A109" s="841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 x14ac:dyDescent="0.3">
      <c r="A110" s="841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 x14ac:dyDescent="0.3">
      <c r="A111" s="842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 x14ac:dyDescent="0.3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 x14ac:dyDescent="0.25">
      <c r="A113" s="840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 x14ac:dyDescent="0.25">
      <c r="A114" s="841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 x14ac:dyDescent="0.25">
      <c r="A115" s="841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 x14ac:dyDescent="0.25">
      <c r="A116" s="841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 x14ac:dyDescent="0.25">
      <c r="A117" s="841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 x14ac:dyDescent="0.25">
      <c r="A118" s="841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 x14ac:dyDescent="0.3">
      <c r="A119" s="841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 x14ac:dyDescent="0.3">
      <c r="A120" s="842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 x14ac:dyDescent="0.3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 x14ac:dyDescent="0.25">
      <c r="A122" s="840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 x14ac:dyDescent="0.25">
      <c r="A123" s="841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 x14ac:dyDescent="0.25">
      <c r="A124" s="841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 x14ac:dyDescent="0.25">
      <c r="A125" s="841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 x14ac:dyDescent="0.25">
      <c r="A126" s="841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 x14ac:dyDescent="0.25">
      <c r="A127" s="841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 x14ac:dyDescent="0.3">
      <c r="A128" s="841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 x14ac:dyDescent="0.3">
      <c r="A129" s="842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 x14ac:dyDescent="0.3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 x14ac:dyDescent="0.25">
      <c r="A131" s="840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 x14ac:dyDescent="0.25">
      <c r="A132" s="841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 x14ac:dyDescent="0.25">
      <c r="A133" s="841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 x14ac:dyDescent="0.25">
      <c r="A134" s="841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 x14ac:dyDescent="0.25">
      <c r="A135" s="841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 x14ac:dyDescent="0.25">
      <c r="A136" s="841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 x14ac:dyDescent="0.3">
      <c r="A137" s="841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 x14ac:dyDescent="0.3">
      <c r="A138" s="842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 x14ac:dyDescent="0.3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 x14ac:dyDescent="0.25">
      <c r="A140" s="840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 x14ac:dyDescent="0.25">
      <c r="A141" s="841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 x14ac:dyDescent="0.25">
      <c r="A142" s="841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 x14ac:dyDescent="0.25">
      <c r="A143" s="841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 x14ac:dyDescent="0.25">
      <c r="A144" s="841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 x14ac:dyDescent="0.25">
      <c r="A145" s="841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 x14ac:dyDescent="0.3">
      <c r="A146" s="841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 x14ac:dyDescent="0.3">
      <c r="A147" s="842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 x14ac:dyDescent="0.3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 x14ac:dyDescent="0.25">
      <c r="A149" s="840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 x14ac:dyDescent="0.25">
      <c r="A150" s="841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 x14ac:dyDescent="0.25">
      <c r="A151" s="841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 x14ac:dyDescent="0.25">
      <c r="A152" s="841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 x14ac:dyDescent="0.25">
      <c r="A153" s="841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 x14ac:dyDescent="0.25">
      <c r="A154" s="841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 x14ac:dyDescent="0.3">
      <c r="A155" s="841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 x14ac:dyDescent="0.3">
      <c r="A156" s="842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 x14ac:dyDescent="0.3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 x14ac:dyDescent="0.25">
      <c r="A158" s="840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 x14ac:dyDescent="0.25">
      <c r="A159" s="841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 x14ac:dyDescent="0.25">
      <c r="A160" s="841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 x14ac:dyDescent="0.25">
      <c r="A161" s="841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 x14ac:dyDescent="0.25">
      <c r="A162" s="841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 x14ac:dyDescent="0.25">
      <c r="A163" s="841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 x14ac:dyDescent="0.3">
      <c r="A164" s="841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 x14ac:dyDescent="0.3">
      <c r="A165" s="842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 x14ac:dyDescent="0.3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 x14ac:dyDescent="0.25">
      <c r="A167" s="840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 x14ac:dyDescent="0.25">
      <c r="A168" s="841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 x14ac:dyDescent="0.25">
      <c r="A169" s="841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 x14ac:dyDescent="0.25">
      <c r="A170" s="841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 x14ac:dyDescent="0.25">
      <c r="A171" s="841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 x14ac:dyDescent="0.25">
      <c r="A172" s="841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 x14ac:dyDescent="0.3">
      <c r="A173" s="841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 x14ac:dyDescent="0.3">
      <c r="A174" s="842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 x14ac:dyDescent="0.3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 x14ac:dyDescent="0.25">
      <c r="A176" s="840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 x14ac:dyDescent="0.25">
      <c r="A177" s="841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 x14ac:dyDescent="0.25">
      <c r="A178" s="841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 x14ac:dyDescent="0.25">
      <c r="A179" s="841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 x14ac:dyDescent="0.25">
      <c r="A180" s="841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 x14ac:dyDescent="0.25">
      <c r="A181" s="841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 x14ac:dyDescent="0.3">
      <c r="A182" s="841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 x14ac:dyDescent="0.3">
      <c r="A183" s="842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 x14ac:dyDescent="0.3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 x14ac:dyDescent="0.25">
      <c r="A185" s="840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 x14ac:dyDescent="0.25">
      <c r="A186" s="841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 x14ac:dyDescent="0.25">
      <c r="A187" s="841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 x14ac:dyDescent="0.25">
      <c r="A188" s="841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 x14ac:dyDescent="0.25">
      <c r="A189" s="841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 x14ac:dyDescent="0.25">
      <c r="A190" s="841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 x14ac:dyDescent="0.3">
      <c r="A191" s="841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 x14ac:dyDescent="0.3">
      <c r="A192" s="842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 x14ac:dyDescent="0.3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 x14ac:dyDescent="0.25">
      <c r="A194" s="840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 x14ac:dyDescent="0.25">
      <c r="A195" s="841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 x14ac:dyDescent="0.25">
      <c r="A196" s="841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 x14ac:dyDescent="0.25">
      <c r="A197" s="841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 x14ac:dyDescent="0.25">
      <c r="A198" s="841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 x14ac:dyDescent="0.25">
      <c r="A199" s="841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 x14ac:dyDescent="0.3">
      <c r="A200" s="841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 x14ac:dyDescent="0.3">
      <c r="A201" s="842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 x14ac:dyDescent="0.3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 x14ac:dyDescent="0.25">
      <c r="A203" s="840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 x14ac:dyDescent="0.25">
      <c r="A204" s="841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 x14ac:dyDescent="0.25">
      <c r="A205" s="841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 x14ac:dyDescent="0.25">
      <c r="A206" s="841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 x14ac:dyDescent="0.25">
      <c r="A207" s="841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 x14ac:dyDescent="0.25">
      <c r="A208" s="841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 x14ac:dyDescent="0.3">
      <c r="A209" s="841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 x14ac:dyDescent="0.3">
      <c r="A210" s="842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 x14ac:dyDescent="0.3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 x14ac:dyDescent="0.25">
      <c r="A212" s="840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 x14ac:dyDescent="0.25">
      <c r="A213" s="841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 x14ac:dyDescent="0.25">
      <c r="A214" s="841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 x14ac:dyDescent="0.25">
      <c r="A215" s="841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 x14ac:dyDescent="0.25">
      <c r="A216" s="841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 x14ac:dyDescent="0.25">
      <c r="A217" s="841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 x14ac:dyDescent="0.3">
      <c r="A218" s="841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 x14ac:dyDescent="0.3">
      <c r="A219" s="842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 x14ac:dyDescent="0.3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 x14ac:dyDescent="0.25">
      <c r="A221" s="840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 x14ac:dyDescent="0.25">
      <c r="A222" s="841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 x14ac:dyDescent="0.25">
      <c r="A223" s="841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 x14ac:dyDescent="0.25">
      <c r="A224" s="841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 x14ac:dyDescent="0.25">
      <c r="A225" s="841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 x14ac:dyDescent="0.25">
      <c r="A226" s="841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 x14ac:dyDescent="0.3">
      <c r="A227" s="841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 x14ac:dyDescent="0.3">
      <c r="A228" s="842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 x14ac:dyDescent="0.3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 x14ac:dyDescent="0.25">
      <c r="A230" s="840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 x14ac:dyDescent="0.25">
      <c r="A231" s="841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 x14ac:dyDescent="0.25">
      <c r="A232" s="841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 x14ac:dyDescent="0.25">
      <c r="A233" s="841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 x14ac:dyDescent="0.25">
      <c r="A234" s="841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 x14ac:dyDescent="0.25">
      <c r="A235" s="841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 x14ac:dyDescent="0.3">
      <c r="A236" s="841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 x14ac:dyDescent="0.3">
      <c r="A237" s="842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 x14ac:dyDescent="0.3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 x14ac:dyDescent="0.25">
      <c r="A239" s="840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 x14ac:dyDescent="0.25">
      <c r="A240" s="841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 x14ac:dyDescent="0.25">
      <c r="A241" s="841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 x14ac:dyDescent="0.25">
      <c r="A242" s="841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 x14ac:dyDescent="0.25">
      <c r="A243" s="841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 x14ac:dyDescent="0.25">
      <c r="A244" s="841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 x14ac:dyDescent="0.3">
      <c r="A245" s="841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 x14ac:dyDescent="0.3">
      <c r="A246" s="842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 x14ac:dyDescent="0.3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 x14ac:dyDescent="0.25">
      <c r="A248" s="840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 x14ac:dyDescent="0.25">
      <c r="A249" s="841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 x14ac:dyDescent="0.25">
      <c r="A250" s="841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 x14ac:dyDescent="0.25">
      <c r="A251" s="841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 x14ac:dyDescent="0.25">
      <c r="A252" s="841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 x14ac:dyDescent="0.25">
      <c r="A253" s="841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 x14ac:dyDescent="0.3">
      <c r="A254" s="841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 x14ac:dyDescent="0.3">
      <c r="A255" s="842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 x14ac:dyDescent="0.3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 x14ac:dyDescent="0.25">
      <c r="A257" s="840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 x14ac:dyDescent="0.25">
      <c r="A258" s="841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 x14ac:dyDescent="0.25">
      <c r="A259" s="841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 x14ac:dyDescent="0.25">
      <c r="A260" s="841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 x14ac:dyDescent="0.25">
      <c r="A261" s="841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 x14ac:dyDescent="0.25">
      <c r="A262" s="841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 x14ac:dyDescent="0.3">
      <c r="A263" s="841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 x14ac:dyDescent="0.3">
      <c r="A264" s="842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 x14ac:dyDescent="0.3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 x14ac:dyDescent="0.25">
      <c r="A266" s="840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 x14ac:dyDescent="0.25">
      <c r="A267" s="841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 x14ac:dyDescent="0.25">
      <c r="A268" s="841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 x14ac:dyDescent="0.25">
      <c r="A269" s="841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 x14ac:dyDescent="0.25">
      <c r="A270" s="841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 x14ac:dyDescent="0.25">
      <c r="A271" s="841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 x14ac:dyDescent="0.3">
      <c r="A272" s="841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 x14ac:dyDescent="0.3">
      <c r="A273" s="842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 x14ac:dyDescent="0.3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 x14ac:dyDescent="0.25">
      <c r="A275" s="840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 x14ac:dyDescent="0.25">
      <c r="A276" s="841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 x14ac:dyDescent="0.25">
      <c r="A277" s="841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 x14ac:dyDescent="0.25">
      <c r="A278" s="841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 x14ac:dyDescent="0.25">
      <c r="A279" s="841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 x14ac:dyDescent="0.25">
      <c r="A280" s="841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 x14ac:dyDescent="0.3">
      <c r="A281" s="841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 x14ac:dyDescent="0.3">
      <c r="A282" s="842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 x14ac:dyDescent="0.3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 x14ac:dyDescent="0.25">
      <c r="A284" s="840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 x14ac:dyDescent="0.25">
      <c r="A285" s="841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 x14ac:dyDescent="0.25">
      <c r="A286" s="841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 x14ac:dyDescent="0.25">
      <c r="A287" s="841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 x14ac:dyDescent="0.25">
      <c r="A288" s="841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 x14ac:dyDescent="0.25">
      <c r="A289" s="841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 x14ac:dyDescent="0.3">
      <c r="A290" s="841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 x14ac:dyDescent="0.3">
      <c r="A291" s="842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 x14ac:dyDescent="0.3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 x14ac:dyDescent="0.25">
      <c r="A293" s="840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 x14ac:dyDescent="0.25">
      <c r="A294" s="841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 x14ac:dyDescent="0.25">
      <c r="A295" s="841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 x14ac:dyDescent="0.25">
      <c r="A296" s="841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 x14ac:dyDescent="0.25">
      <c r="A297" s="841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 x14ac:dyDescent="0.25">
      <c r="A298" s="841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 x14ac:dyDescent="0.3">
      <c r="A299" s="841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 x14ac:dyDescent="0.3">
      <c r="A300" s="842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 x14ac:dyDescent="0.3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 x14ac:dyDescent="0.25">
      <c r="A302" s="840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 x14ac:dyDescent="0.25">
      <c r="A303" s="841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 x14ac:dyDescent="0.25">
      <c r="A304" s="841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 x14ac:dyDescent="0.25">
      <c r="A305" s="841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 x14ac:dyDescent="0.25">
      <c r="A306" s="841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 x14ac:dyDescent="0.25">
      <c r="A307" s="841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 x14ac:dyDescent="0.3">
      <c r="A308" s="841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 x14ac:dyDescent="0.3">
      <c r="A309" s="842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 x14ac:dyDescent="0.3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 x14ac:dyDescent="0.25">
      <c r="A311" s="840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 x14ac:dyDescent="0.25">
      <c r="A312" s="841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 x14ac:dyDescent="0.25">
      <c r="A313" s="841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 x14ac:dyDescent="0.25">
      <c r="A314" s="841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 x14ac:dyDescent="0.25">
      <c r="A315" s="841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 x14ac:dyDescent="0.25">
      <c r="A316" s="841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 x14ac:dyDescent="0.3">
      <c r="A317" s="841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 x14ac:dyDescent="0.3">
      <c r="A318" s="842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 x14ac:dyDescent="0.3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 x14ac:dyDescent="0.25">
      <c r="A320" s="840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 x14ac:dyDescent="0.25">
      <c r="A321" s="841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 x14ac:dyDescent="0.25">
      <c r="A322" s="841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 x14ac:dyDescent="0.25">
      <c r="A323" s="841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 x14ac:dyDescent="0.25">
      <c r="A324" s="841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 x14ac:dyDescent="0.25">
      <c r="A325" s="841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 x14ac:dyDescent="0.3">
      <c r="A326" s="841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 x14ac:dyDescent="0.3">
      <c r="A327" s="842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 x14ac:dyDescent="0.3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 x14ac:dyDescent="0.25">
      <c r="A329" s="840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 x14ac:dyDescent="0.25">
      <c r="A330" s="841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 x14ac:dyDescent="0.25">
      <c r="A331" s="841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 x14ac:dyDescent="0.25">
      <c r="A332" s="841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 x14ac:dyDescent="0.25">
      <c r="A333" s="841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 x14ac:dyDescent="0.25">
      <c r="A334" s="841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 x14ac:dyDescent="0.3">
      <c r="A335" s="841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 x14ac:dyDescent="0.3">
      <c r="A336" s="842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 x14ac:dyDescent="0.3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 x14ac:dyDescent="0.25">
      <c r="A338" s="840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 x14ac:dyDescent="0.25">
      <c r="A339" s="841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 x14ac:dyDescent="0.25">
      <c r="A340" s="841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 x14ac:dyDescent="0.25">
      <c r="A341" s="841"/>
      <c r="B341" s="101">
        <f t="shared" si="169"/>
        <v>45808</v>
      </c>
      <c r="C341" s="108">
        <f>LF!JI341</f>
        <v>10482</v>
      </c>
      <c r="D341" s="110">
        <f>LF!E341+LF!AC341+LF!BM341+LF!CK341+LF!DU341+LF!ES341+LF!GC341+LF!HA341</f>
        <v>3547</v>
      </c>
      <c r="E341" s="103">
        <f>LF!C341+LF!AA341+LF!BK341+LF!CI341+LF!DS341+LF!EQ341+LF!GA341+LF!GY341</f>
        <v>0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 x14ac:dyDescent="0.25">
      <c r="A342" s="841"/>
      <c r="B342" s="101">
        <f t="shared" si="169"/>
        <v>45809</v>
      </c>
      <c r="C342" s="108">
        <f>LF!JI342</f>
        <v>10482</v>
      </c>
      <c r="D342" s="110">
        <f>LF!E342+LF!AC342+LF!BM342+LF!CK342+LF!DU342+LF!ES342+LF!GC342+LF!HA342</f>
        <v>3547</v>
      </c>
      <c r="E342" s="103">
        <f>LF!C342+LF!AA342+LF!BK342+LF!CI342+LF!DS342+LF!EQ342+LF!GA342+LF!GY342</f>
        <v>0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2307</v>
      </c>
      <c r="K342" s="103">
        <f>LF!AY342+LF!DG342+LF!FC342+LF!HK342</f>
        <v>0</v>
      </c>
    </row>
    <row r="343" spans="1:11" ht="18.75" x14ac:dyDescent="0.25">
      <c r="A343" s="841"/>
      <c r="B343" s="101">
        <f t="shared" si="169"/>
        <v>45810</v>
      </c>
      <c r="C343" s="108">
        <f>LF!JI343</f>
        <v>10482</v>
      </c>
      <c r="D343" s="110">
        <f>LF!E343+LF!AC343+LF!BM343+LF!CK343+LF!DU343+LF!ES343+LF!GC343+LF!HA343</f>
        <v>3547</v>
      </c>
      <c r="E343" s="103">
        <f>LF!C343+LF!AA343+LF!BK343+LF!CI343+LF!DS343+LF!EQ343+LF!GA343+LF!GY343</f>
        <v>0</v>
      </c>
      <c r="F343" s="110">
        <f>LF!Q343+LF!BY343+LF!EG343+LF!GO343</f>
        <v>2233</v>
      </c>
      <c r="G343" s="103">
        <f>LF!O343+LF!BW343+LF!EE343+LF!GM343</f>
        <v>0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2307</v>
      </c>
      <c r="K343" s="103">
        <f>LF!AY343+LF!DG343+LF!FC343+LF!HK343</f>
        <v>0</v>
      </c>
    </row>
    <row r="344" spans="1:11" ht="19.5" thickBot="1" x14ac:dyDescent="0.3">
      <c r="A344" s="841"/>
      <c r="B344" s="131">
        <f t="shared" si="169"/>
        <v>45811</v>
      </c>
      <c r="C344" s="132">
        <f>LF!JI344</f>
        <v>10482</v>
      </c>
      <c r="D344" s="133">
        <f>LF!E344+LF!AC344+LF!BM344+LF!CK344+LF!DU344+LF!ES344+LF!GC344+LF!HA344</f>
        <v>3547</v>
      </c>
      <c r="E344" s="104">
        <f>LF!C344+LF!AA344+LF!BK344+LF!CI344+LF!DS344+LF!EQ344+LF!GA344+LF!GY344</f>
        <v>0</v>
      </c>
      <c r="F344" s="111">
        <f>LF!Q344+LF!BY344+LF!EG344+LF!GO344</f>
        <v>2233</v>
      </c>
      <c r="G344" s="104">
        <f>LF!O344+LF!BW344+LF!EE344+LF!GM344</f>
        <v>0</v>
      </c>
      <c r="H344" s="111">
        <f>LF!AO344+LF!CW344</f>
        <v>655</v>
      </c>
      <c r="I344" s="104">
        <f>LF!AM344+LF!CU344</f>
        <v>0</v>
      </c>
      <c r="J344" s="111">
        <f>LF!BA344+LF!DI344+LF!FE344+LF!HM344</f>
        <v>2307</v>
      </c>
      <c r="K344" s="104">
        <f>LF!AY344+LF!DG344+LF!FC344+LF!HK344</f>
        <v>0</v>
      </c>
    </row>
    <row r="345" spans="1:11" ht="19.5" thickBot="1" x14ac:dyDescent="0.3">
      <c r="A345" s="842"/>
      <c r="B345" s="2"/>
      <c r="C345" s="130"/>
      <c r="D345" s="134"/>
      <c r="E345" s="105">
        <f t="shared" ref="E345" si="170">SUM(E338:E344)</f>
        <v>7</v>
      </c>
      <c r="F345" s="106"/>
      <c r="G345" s="105">
        <f t="shared" ref="G345" si="171">SUM(G338:G344)</f>
        <v>0</v>
      </c>
      <c r="H345" s="106"/>
      <c r="I345" s="105">
        <f t="shared" ref="I345" si="172">SUM(I338:I344)</f>
        <v>3</v>
      </c>
      <c r="J345" s="106"/>
      <c r="K345" s="105">
        <f t="shared" ref="K345" si="173">SUM(K338:K344)</f>
        <v>0</v>
      </c>
    </row>
    <row r="346" spans="1:11" ht="19.5" thickBot="1" x14ac:dyDescent="0.3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 x14ac:dyDescent="0.25">
      <c r="A347" s="840">
        <v>63</v>
      </c>
      <c r="B347" s="100">
        <f t="shared" si="168"/>
        <v>45812</v>
      </c>
      <c r="C347" s="107">
        <f>LF!JI347</f>
        <v>10482</v>
      </c>
      <c r="D347" s="109">
        <f>LF!E347+LF!AC347+LF!BM347+LF!CK347+LF!DU347+LF!ES347+LF!GC347+LF!HA347</f>
        <v>3547</v>
      </c>
      <c r="E347" s="102">
        <f>LF!C347+LF!AA347+LF!BK347+LF!CI347+LF!DS347+LF!EQ347+LF!GA347+LF!GY347</f>
        <v>0</v>
      </c>
      <c r="F347" s="109">
        <f>LF!Q347+LF!BY347+LF!EG347+LF!GO347</f>
        <v>2233</v>
      </c>
      <c r="G347" s="102">
        <f>LF!O347+LF!BW347+LF!EE347+LF!GM347</f>
        <v>0</v>
      </c>
      <c r="H347" s="109">
        <f>LF!AO347+LF!CW347</f>
        <v>655</v>
      </c>
      <c r="I347" s="102">
        <f>LF!AM347+LF!CU347</f>
        <v>0</v>
      </c>
      <c r="J347" s="109">
        <f>LF!BA347+LF!DI347+LF!FE347+LF!HM347</f>
        <v>2307</v>
      </c>
      <c r="K347" s="102">
        <f>LF!AY347+LF!DG347+LF!FC347+LF!HK347</f>
        <v>0</v>
      </c>
    </row>
    <row r="348" spans="1:11" ht="18.75" x14ac:dyDescent="0.25">
      <c r="A348" s="841"/>
      <c r="B348" s="101">
        <f t="shared" si="169"/>
        <v>45813</v>
      </c>
      <c r="C348" s="108">
        <f>LF!JI348</f>
        <v>10482</v>
      </c>
      <c r="D348" s="110">
        <f>LF!E348+LF!AC348+LF!BM348+LF!CK348+LF!DU348+LF!ES348+LF!GC348+LF!HA348</f>
        <v>3547</v>
      </c>
      <c r="E348" s="103">
        <f>LF!C348+LF!AA348+LF!BK348+LF!CI348+LF!DS348+LF!EQ348+LF!GA348+LF!GY348</f>
        <v>0</v>
      </c>
      <c r="F348" s="110">
        <f>LF!Q348+LF!BY348+LF!EG348+LF!GO348</f>
        <v>2233</v>
      </c>
      <c r="G348" s="103">
        <f>LF!O348+LF!BW348+LF!EE348+LF!GM348</f>
        <v>0</v>
      </c>
      <c r="H348" s="110">
        <f>LF!AO348+LF!CW348</f>
        <v>655</v>
      </c>
      <c r="I348" s="103">
        <f>LF!AM348+LF!CU348</f>
        <v>0</v>
      </c>
      <c r="J348" s="110">
        <f>LF!BA348+LF!DI348+LF!FE348+LF!HM348</f>
        <v>2307</v>
      </c>
      <c r="K348" s="103">
        <f>LF!AY348+LF!DG348+LF!FC348+LF!HK348</f>
        <v>0</v>
      </c>
    </row>
    <row r="349" spans="1:11" ht="18.75" x14ac:dyDescent="0.25">
      <c r="A349" s="841"/>
      <c r="B349" s="101">
        <f t="shared" si="169"/>
        <v>45814</v>
      </c>
      <c r="C349" s="108">
        <f>LF!JI349</f>
        <v>10482</v>
      </c>
      <c r="D349" s="110">
        <f>LF!E349+LF!AC349+LF!BM349+LF!CK349+LF!DU349+LF!ES349+LF!GC349+LF!HA349</f>
        <v>3547</v>
      </c>
      <c r="E349" s="103">
        <f>LF!C349+LF!AA349+LF!BK349+LF!CI349+LF!DS349+LF!EQ349+LF!GA349+LF!GY349</f>
        <v>0</v>
      </c>
      <c r="F349" s="110">
        <f>LF!Q349+LF!BY349+LF!EG349+LF!GO349</f>
        <v>2233</v>
      </c>
      <c r="G349" s="103">
        <f>LF!O349+LF!BW349+LF!EE349+LF!GM349</f>
        <v>0</v>
      </c>
      <c r="H349" s="110">
        <f>LF!AO349+LF!CW349</f>
        <v>655</v>
      </c>
      <c r="I349" s="103">
        <f>LF!AM349+LF!CU349</f>
        <v>0</v>
      </c>
      <c r="J349" s="110">
        <f>LF!BA349+LF!DI349+LF!FE349+LF!HM349</f>
        <v>2307</v>
      </c>
      <c r="K349" s="103">
        <f>LF!AY349+LF!DG349+LF!FC349+LF!HK349</f>
        <v>0</v>
      </c>
    </row>
    <row r="350" spans="1:11" ht="18.75" x14ac:dyDescent="0.25">
      <c r="A350" s="841"/>
      <c r="B350" s="101">
        <f t="shared" si="169"/>
        <v>45815</v>
      </c>
      <c r="C350" s="108">
        <f>LF!JI350</f>
        <v>10482</v>
      </c>
      <c r="D350" s="110">
        <f>LF!E350+LF!AC350+LF!BM350+LF!CK350+LF!DU350+LF!ES350+LF!GC350+LF!HA350</f>
        <v>3547</v>
      </c>
      <c r="E350" s="103">
        <f>LF!C350+LF!AA350+LF!BK350+LF!CI350+LF!DS350+LF!EQ350+LF!GA350+LF!GY350</f>
        <v>0</v>
      </c>
      <c r="F350" s="110">
        <f>LF!Q350+LF!BY350+LF!EG350+LF!GO350</f>
        <v>2233</v>
      </c>
      <c r="G350" s="103">
        <f>LF!O350+LF!BW350+LF!EE350+LF!GM350</f>
        <v>0</v>
      </c>
      <c r="H350" s="110">
        <f>LF!AO350+LF!CW350</f>
        <v>655</v>
      </c>
      <c r="I350" s="103">
        <f>LF!AM350+LF!CU350</f>
        <v>0</v>
      </c>
      <c r="J350" s="110">
        <f>LF!BA350+LF!DI350+LF!FE350+LF!HM350</f>
        <v>2307</v>
      </c>
      <c r="K350" s="103">
        <f>LF!AY350+LF!DG350+LF!FC350+LF!HK350</f>
        <v>0</v>
      </c>
    </row>
    <row r="351" spans="1:11" ht="18.75" x14ac:dyDescent="0.25">
      <c r="A351" s="841"/>
      <c r="B351" s="101">
        <f t="shared" si="169"/>
        <v>45816</v>
      </c>
      <c r="C351" s="108">
        <f>LF!JI351</f>
        <v>10482</v>
      </c>
      <c r="D351" s="110">
        <f>LF!E351+LF!AC351+LF!BM351+LF!CK351+LF!DU351+LF!ES351+LF!GC351+LF!HA351</f>
        <v>3547</v>
      </c>
      <c r="E351" s="103">
        <f>LF!C351+LF!AA351+LF!BK351+LF!CI351+LF!DS351+LF!EQ351+LF!GA351+LF!GY351</f>
        <v>0</v>
      </c>
      <c r="F351" s="110">
        <f>LF!Q351+LF!BY351+LF!EG351+LF!GO351</f>
        <v>2233</v>
      </c>
      <c r="G351" s="103">
        <f>LF!O351+LF!BW351+LF!EE351+LF!GM351</f>
        <v>0</v>
      </c>
      <c r="H351" s="110">
        <f>LF!AO351+LF!CW351</f>
        <v>655</v>
      </c>
      <c r="I351" s="103">
        <f>LF!AM351+LF!CU351</f>
        <v>0</v>
      </c>
      <c r="J351" s="110">
        <f>LF!BA351+LF!DI351+LF!FE351+LF!HM351</f>
        <v>2307</v>
      </c>
      <c r="K351" s="103">
        <f>LF!AY351+LF!DG351+LF!FC351+LF!HK351</f>
        <v>0</v>
      </c>
    </row>
    <row r="352" spans="1:11" ht="18.75" x14ac:dyDescent="0.25">
      <c r="A352" s="841"/>
      <c r="B352" s="101">
        <f t="shared" si="169"/>
        <v>45817</v>
      </c>
      <c r="C352" s="108">
        <f>LF!JI352</f>
        <v>10482</v>
      </c>
      <c r="D352" s="110">
        <f>LF!E352+LF!AC352+LF!BM352+LF!CK352+LF!DU352+LF!ES352+LF!GC352+LF!HA352</f>
        <v>3547</v>
      </c>
      <c r="E352" s="103">
        <f>LF!C352+LF!AA352+LF!BK352+LF!CI352+LF!DS352+LF!EQ352+LF!GA352+LF!GY352</f>
        <v>0</v>
      </c>
      <c r="F352" s="110">
        <f>LF!Q352+LF!BY352+LF!EG352+LF!GO352</f>
        <v>2233</v>
      </c>
      <c r="G352" s="103">
        <f>LF!O352+LF!BW352+LF!EE352+LF!GM352</f>
        <v>0</v>
      </c>
      <c r="H352" s="110">
        <f>LF!AO352+LF!CW352</f>
        <v>655</v>
      </c>
      <c r="I352" s="103">
        <f>LF!AM352+LF!CU352</f>
        <v>0</v>
      </c>
      <c r="J352" s="110">
        <f>LF!BA352+LF!DI352+LF!FE352+LF!HM352</f>
        <v>2307</v>
      </c>
      <c r="K352" s="103">
        <f>LF!AY352+LF!DG352+LF!FC352+LF!HK352</f>
        <v>0</v>
      </c>
    </row>
    <row r="353" spans="1:11" ht="19.5" thickBot="1" x14ac:dyDescent="0.3">
      <c r="A353" s="841"/>
      <c r="B353" s="131">
        <f t="shared" si="169"/>
        <v>45818</v>
      </c>
      <c r="C353" s="132">
        <f>LF!JI353</f>
        <v>10482</v>
      </c>
      <c r="D353" s="133">
        <f>LF!E353+LF!AC353+LF!BM353+LF!CK353+LF!DU353+LF!ES353+LF!GC353+LF!HA353</f>
        <v>3547</v>
      </c>
      <c r="E353" s="104">
        <f>LF!C353+LF!AA353+LF!BK353+LF!CI353+LF!DS353+LF!EQ353+LF!GA353+LF!GY353</f>
        <v>0</v>
      </c>
      <c r="F353" s="111">
        <f>LF!Q353+LF!BY353+LF!EG353+LF!GO353</f>
        <v>2233</v>
      </c>
      <c r="G353" s="104">
        <f>LF!O353+LF!BW353+LF!EE353+LF!GM353</f>
        <v>0</v>
      </c>
      <c r="H353" s="111">
        <f>LF!AO353+LF!CW353</f>
        <v>655</v>
      </c>
      <c r="I353" s="104">
        <f>LF!AM353+LF!CU353</f>
        <v>0</v>
      </c>
      <c r="J353" s="111">
        <f>LF!BA353+LF!DI353+LF!FE353+LF!HM353</f>
        <v>2307</v>
      </c>
      <c r="K353" s="104">
        <f>LF!AY353+LF!DG353+LF!FC353+LF!HK353</f>
        <v>0</v>
      </c>
    </row>
    <row r="354" spans="1:11" ht="19.5" thickBot="1" x14ac:dyDescent="0.3">
      <c r="A354" s="842"/>
      <c r="B354" s="2"/>
      <c r="C354" s="130"/>
      <c r="D354" s="134"/>
      <c r="E354" s="105">
        <f t="shared" ref="E354" si="174">SUM(E347:E353)</f>
        <v>0</v>
      </c>
      <c r="F354" s="106"/>
      <c r="G354" s="105">
        <f t="shared" ref="G354" si="175">SUM(G347:G353)</f>
        <v>0</v>
      </c>
      <c r="H354" s="106"/>
      <c r="I354" s="105">
        <f t="shared" ref="I354" si="176">SUM(I347:I353)</f>
        <v>0</v>
      </c>
      <c r="J354" s="106"/>
      <c r="K354" s="105">
        <f t="shared" ref="K354" si="177">SUM(K347:K353)</f>
        <v>0</v>
      </c>
    </row>
  </sheetData>
  <mergeCells count="53">
    <mergeCell ref="A185:A192"/>
    <mergeCell ref="A194:A201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50:A57"/>
    <mergeCell ref="A59:A66"/>
    <mergeCell ref="A68:A75"/>
    <mergeCell ref="A77:A84"/>
    <mergeCell ref="A86:A93"/>
    <mergeCell ref="A14:A21"/>
    <mergeCell ref="A23:A30"/>
    <mergeCell ref="A32:A39"/>
    <mergeCell ref="A41:A48"/>
    <mergeCell ref="A5:A12"/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mparra</cp:lastModifiedBy>
  <cp:lastPrinted>2020-04-20T23:04:38Z</cp:lastPrinted>
  <dcterms:created xsi:type="dcterms:W3CDTF">2020-04-14T21:35:26Z</dcterms:created>
  <dcterms:modified xsi:type="dcterms:W3CDTF">2025-05-30T21:01:11Z</dcterms:modified>
</cp:coreProperties>
</file>