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440" yWindow="1020" windowWidth="13560" windowHeight="4530" tabRatio="733" firstSheet="4" activeTab="5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Hembras" sheetId="242" r:id="rId5"/>
    <sheet name="Machos" sheetId="244" r:id="rId6"/>
    <sheet name="Resumen 8" sheetId="237" state="hidden" r:id="rId7"/>
    <sheet name="Resumen 7" sheetId="238" state="hidden" r:id="rId8"/>
    <sheet name="Resumen 4" sheetId="239" state="hidden" r:id="rId9"/>
    <sheet name="Resumen 1" sheetId="240" state="hidden" r:id="rId10"/>
  </sheets>
  <calcPr calcId="145621"/>
</workbook>
</file>

<file path=xl/calcChain.xml><?xml version="1.0" encoding="utf-8"?>
<calcChain xmlns="http://schemas.openxmlformats.org/spreadsheetml/2006/main">
  <c r="H294" i="242" l="1"/>
  <c r="C294" i="242"/>
  <c r="B294" i="242"/>
  <c r="H293" i="242"/>
  <c r="I292" i="242"/>
  <c r="I291" i="242"/>
  <c r="K289" i="242"/>
  <c r="K290" i="242" s="1"/>
  <c r="C270" i="244"/>
  <c r="B270" i="244"/>
  <c r="D269" i="244"/>
  <c r="E268" i="244"/>
  <c r="E267" i="244"/>
  <c r="C267" i="244"/>
  <c r="B267" i="244"/>
  <c r="G266" i="244"/>
  <c r="G265" i="244"/>
  <c r="C258" i="244" l="1"/>
  <c r="B258" i="244"/>
  <c r="D257" i="244"/>
  <c r="E256" i="244"/>
  <c r="E255" i="244"/>
  <c r="C255" i="244"/>
  <c r="B255" i="244"/>
  <c r="G254" i="244"/>
  <c r="G253" i="244"/>
  <c r="K277" i="242"/>
  <c r="K276" i="242"/>
  <c r="C281" i="242"/>
  <c r="B281" i="242"/>
  <c r="H280" i="242"/>
  <c r="I279" i="242"/>
  <c r="I278" i="242"/>
  <c r="H281" i="242" l="1"/>
  <c r="B268" i="242"/>
  <c r="C268" i="242"/>
  <c r="B246" i="244"/>
  <c r="C246" i="244"/>
  <c r="D245" i="244"/>
  <c r="E244" i="244"/>
  <c r="E243" i="244"/>
  <c r="C243" i="244"/>
  <c r="B243" i="244"/>
  <c r="G241" i="244"/>
  <c r="G242" i="244" s="1"/>
  <c r="D268" i="242" l="1"/>
  <c r="H267" i="242"/>
  <c r="I266" i="242"/>
  <c r="I265" i="242"/>
  <c r="D265" i="242"/>
  <c r="C265" i="242"/>
  <c r="B265" i="242"/>
  <c r="K264" i="242"/>
  <c r="K263" i="242"/>
  <c r="H268" i="242" l="1"/>
  <c r="D233" i="244"/>
  <c r="C234" i="244" l="1"/>
  <c r="B234" i="244"/>
  <c r="E232" i="244"/>
  <c r="E231" i="244"/>
  <c r="C231" i="244"/>
  <c r="B231" i="244"/>
  <c r="G229" i="244"/>
  <c r="G230" i="244" s="1"/>
  <c r="E254" i="242"/>
  <c r="D254" i="242"/>
  <c r="C254" i="242"/>
  <c r="B254" i="242"/>
  <c r="H253" i="242"/>
  <c r="I252" i="242"/>
  <c r="I251" i="242"/>
  <c r="E251" i="242"/>
  <c r="D251" i="242"/>
  <c r="C251" i="242"/>
  <c r="B251" i="242"/>
  <c r="K250" i="242"/>
  <c r="K249" i="242"/>
  <c r="H254" i="242" l="1"/>
  <c r="C241" i="242"/>
  <c r="E241" i="242"/>
  <c r="D241" i="242"/>
  <c r="B241" i="242"/>
  <c r="H240" i="242"/>
  <c r="I239" i="242"/>
  <c r="I238" i="242"/>
  <c r="E238" i="242"/>
  <c r="D238" i="242"/>
  <c r="C238" i="242"/>
  <c r="B238" i="242"/>
  <c r="K237" i="242"/>
  <c r="K236" i="242"/>
  <c r="C222" i="244"/>
  <c r="B222" i="244"/>
  <c r="D221" i="244"/>
  <c r="E220" i="244"/>
  <c r="E219" i="244"/>
  <c r="C219" i="244"/>
  <c r="B219" i="244"/>
  <c r="G218" i="244"/>
  <c r="G217" i="244"/>
  <c r="H241" i="242" l="1"/>
  <c r="B207" i="244"/>
  <c r="C210" i="244" l="1"/>
  <c r="B210" i="244"/>
  <c r="E207" i="244"/>
  <c r="C207" i="244"/>
  <c r="G206" i="244"/>
  <c r="G205" i="244"/>
  <c r="D209" i="244"/>
  <c r="E208" i="244"/>
  <c r="B225" i="242"/>
  <c r="I225" i="242"/>
  <c r="E228" i="242"/>
  <c r="D228" i="242"/>
  <c r="C228" i="242"/>
  <c r="B228" i="242"/>
  <c r="H227" i="242"/>
  <c r="I226" i="242"/>
  <c r="E225" i="242"/>
  <c r="D225" i="242"/>
  <c r="C225" i="242"/>
  <c r="K223" i="242"/>
  <c r="K224" i="242" s="1"/>
  <c r="H228" i="242" l="1"/>
  <c r="C198" i="244"/>
  <c r="B198" i="244"/>
  <c r="D197" i="244" l="1"/>
  <c r="E196" i="244"/>
  <c r="E195" i="244"/>
  <c r="C195" i="244"/>
  <c r="B195" i="244"/>
  <c r="G193" i="244"/>
  <c r="G194" i="244" s="1"/>
  <c r="E215" i="242"/>
  <c r="D215" i="242"/>
  <c r="C215" i="242"/>
  <c r="B215" i="242"/>
  <c r="H215" i="242"/>
  <c r="H214" i="242"/>
  <c r="I213" i="242"/>
  <c r="I212" i="242"/>
  <c r="E212" i="242"/>
  <c r="D212" i="242"/>
  <c r="C212" i="242"/>
  <c r="B212" i="242"/>
  <c r="K210" i="242"/>
  <c r="K211" i="242" s="1"/>
  <c r="D184" i="244" l="1"/>
  <c r="C185" i="244" l="1"/>
  <c r="B185" i="244"/>
  <c r="E183" i="244"/>
  <c r="E182" i="244"/>
  <c r="C182" i="244"/>
  <c r="B182" i="244"/>
  <c r="G181" i="244"/>
  <c r="G180" i="244"/>
  <c r="E202" i="242"/>
  <c r="D202" i="242"/>
  <c r="C202" i="242"/>
  <c r="B202" i="242"/>
  <c r="H201" i="242"/>
  <c r="I200" i="242"/>
  <c r="I199" i="242"/>
  <c r="E199" i="242"/>
  <c r="D199" i="242"/>
  <c r="C199" i="242"/>
  <c r="B199" i="242"/>
  <c r="K198" i="242"/>
  <c r="K197" i="242"/>
  <c r="H202" i="242" l="1"/>
  <c r="G169" i="244"/>
  <c r="C173" i="244" l="1"/>
  <c r="B173" i="244"/>
  <c r="D172" i="244"/>
  <c r="E171" i="244"/>
  <c r="E170" i="244"/>
  <c r="C170" i="244"/>
  <c r="B170" i="244"/>
  <c r="G168" i="244"/>
  <c r="E189" i="242"/>
  <c r="D189" i="242"/>
  <c r="C189" i="242"/>
  <c r="B189" i="242"/>
  <c r="H188" i="242"/>
  <c r="K185" i="242"/>
  <c r="K184" i="242"/>
  <c r="H189" i="242" l="1"/>
  <c r="G157" i="244"/>
  <c r="G156" i="244"/>
  <c r="C161" i="244"/>
  <c r="B161" i="244"/>
  <c r="C176" i="242"/>
  <c r="D176" i="242"/>
  <c r="E176" i="242"/>
  <c r="B176" i="242"/>
  <c r="I173" i="242"/>
  <c r="L170" i="242"/>
  <c r="K172" i="242"/>
  <c r="K171" i="242"/>
  <c r="D160" i="244" l="1"/>
  <c r="E159" i="244"/>
  <c r="E158" i="244"/>
  <c r="C158" i="244"/>
  <c r="B158" i="244"/>
  <c r="H175" i="242"/>
  <c r="I174" i="242"/>
  <c r="E173" i="242"/>
  <c r="D173" i="242"/>
  <c r="C173" i="242"/>
  <c r="B173" i="242"/>
  <c r="D148" i="244" l="1"/>
  <c r="D136" i="244"/>
  <c r="G144" i="244" s="1"/>
  <c r="E163" i="242"/>
  <c r="D163" i="242"/>
  <c r="C163" i="242"/>
  <c r="B163" i="242"/>
  <c r="H162" i="242"/>
  <c r="I161" i="242"/>
  <c r="I160" i="242"/>
  <c r="E160" i="242"/>
  <c r="D160" i="242"/>
  <c r="C160" i="242"/>
  <c r="B160" i="242"/>
  <c r="C149" i="244"/>
  <c r="B149" i="244"/>
  <c r="E147" i="244"/>
  <c r="E146" i="244"/>
  <c r="C146" i="244"/>
  <c r="B146" i="244"/>
  <c r="H176" i="242" l="1"/>
  <c r="H163" i="242"/>
  <c r="B150" i="242"/>
  <c r="D124" i="244"/>
  <c r="G132" i="244" s="1"/>
  <c r="G145" i="244" l="1"/>
  <c r="C137" i="244"/>
  <c r="B137" i="244"/>
  <c r="E135" i="244"/>
  <c r="E134" i="244"/>
  <c r="C134" i="244"/>
  <c r="B134" i="244"/>
  <c r="E150" i="242"/>
  <c r="D150" i="242"/>
  <c r="C150" i="242"/>
  <c r="H149" i="242"/>
  <c r="K158" i="242" s="1"/>
  <c r="I148" i="242"/>
  <c r="I147" i="242"/>
  <c r="E147" i="242"/>
  <c r="D147" i="242"/>
  <c r="C147" i="242"/>
  <c r="B147" i="242"/>
  <c r="H150" i="242" l="1"/>
  <c r="D112" i="244"/>
  <c r="G120" i="244" s="1"/>
  <c r="G133" i="244" s="1"/>
  <c r="E111" i="244"/>
  <c r="C137" i="242"/>
  <c r="D137" i="242"/>
  <c r="E137" i="242"/>
  <c r="B137" i="242"/>
  <c r="H136" i="242"/>
  <c r="K145" i="242" s="1"/>
  <c r="K159" i="242" s="1"/>
  <c r="I135" i="242"/>
  <c r="I134" i="242"/>
  <c r="D134" i="242"/>
  <c r="C134" i="242"/>
  <c r="B134" i="242"/>
  <c r="C125" i="244"/>
  <c r="B125" i="244"/>
  <c r="C122" i="244"/>
  <c r="B122" i="244"/>
  <c r="E123" i="244"/>
  <c r="E122" i="244"/>
  <c r="H137" i="242" l="1"/>
  <c r="D124" i="242"/>
  <c r="B124" i="242"/>
  <c r="C124" i="242"/>
  <c r="E124" i="242"/>
  <c r="H123" i="242"/>
  <c r="K132" i="242" s="1"/>
  <c r="K133" i="242" s="1"/>
  <c r="I122" i="242"/>
  <c r="I121" i="242"/>
  <c r="D121" i="242"/>
  <c r="C121" i="242"/>
  <c r="B121" i="242"/>
  <c r="K120" i="242"/>
  <c r="C113" i="244"/>
  <c r="B113" i="244"/>
  <c r="B110" i="244"/>
  <c r="C110" i="244"/>
  <c r="H124" i="242" l="1"/>
  <c r="K146" i="242"/>
  <c r="D107" i="242"/>
  <c r="C107" i="242"/>
  <c r="B107" i="242"/>
  <c r="D110" i="242"/>
  <c r="C110" i="242"/>
  <c r="B110" i="242"/>
  <c r="I108" i="242"/>
  <c r="I107" i="242"/>
  <c r="K106" i="242"/>
  <c r="G96" i="244"/>
  <c r="E97" i="244"/>
  <c r="B97" i="244"/>
  <c r="C97" i="244"/>
  <c r="C100" i="244"/>
  <c r="B100" i="244"/>
  <c r="E98" i="244"/>
  <c r="C88" i="244" l="1"/>
  <c r="B88" i="244"/>
  <c r="E86" i="244"/>
  <c r="C85" i="244"/>
  <c r="B85" i="244"/>
  <c r="D97" i="242"/>
  <c r="C97" i="242"/>
  <c r="B97" i="242"/>
  <c r="I95" i="242"/>
  <c r="I94" i="242"/>
  <c r="D94" i="242"/>
  <c r="C94" i="242"/>
  <c r="B94" i="242"/>
  <c r="K93" i="242"/>
  <c r="I81" i="242" l="1"/>
  <c r="D84" i="242"/>
  <c r="C84" i="242"/>
  <c r="B84" i="242"/>
  <c r="I82" i="242"/>
  <c r="D81" i="242"/>
  <c r="C81" i="242"/>
  <c r="B81" i="242"/>
  <c r="K80" i="242"/>
  <c r="B73" i="244" l="1"/>
  <c r="B76" i="244"/>
  <c r="E74" i="244"/>
  <c r="B60" i="244" l="1"/>
  <c r="I68" i="242" l="1"/>
  <c r="H70" i="242"/>
  <c r="K67" i="242"/>
  <c r="C71" i="242"/>
  <c r="D71" i="242"/>
  <c r="B71" i="242"/>
  <c r="C68" i="242"/>
  <c r="D68" i="242"/>
  <c r="B68" i="242"/>
  <c r="B64" i="244"/>
  <c r="E62" i="244"/>
  <c r="B61" i="244"/>
  <c r="I69" i="242"/>
  <c r="H71" i="242" l="1"/>
  <c r="C58" i="242"/>
  <c r="D58" i="242"/>
  <c r="B58" i="242"/>
  <c r="B52" i="244" l="1"/>
  <c r="I56" i="242"/>
  <c r="E50" i="244"/>
  <c r="B49" i="244"/>
  <c r="C44" i="242" l="1"/>
  <c r="B44" i="242"/>
  <c r="B40" i="244" l="1"/>
  <c r="E38" i="244"/>
  <c r="B37" i="244"/>
  <c r="I42" i="242"/>
  <c r="C41" i="242"/>
  <c r="B41" i="242"/>
  <c r="B28" i="244" l="1"/>
  <c r="B25" i="244" l="1"/>
  <c r="E26" i="244"/>
  <c r="C28" i="242"/>
  <c r="B28" i="242"/>
  <c r="B17" i="242"/>
  <c r="B31" i="242" s="1"/>
  <c r="C17" i="242"/>
  <c r="C31" i="242" s="1"/>
  <c r="G30" i="242"/>
  <c r="F30" i="242"/>
  <c r="E30" i="242"/>
  <c r="D30" i="242"/>
  <c r="I29" i="242"/>
  <c r="B13" i="244" l="1"/>
  <c r="E14" i="244" l="1"/>
  <c r="G17" i="242"/>
  <c r="F17" i="242"/>
  <c r="E17" i="242"/>
  <c r="D17" i="242"/>
  <c r="I16" i="242"/>
  <c r="B3" i="238" l="1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G4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G4" i="239" s="1"/>
  <c r="B3" i="239"/>
  <c r="B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B4" i="237" s="1"/>
  <c r="B5" i="237" s="1"/>
  <c r="D5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H3" i="237" s="1"/>
  <c r="G4" i="237"/>
  <c r="G5" i="237" s="1"/>
  <c r="H3" i="239"/>
  <c r="H3" i="240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40"/>
  <c r="D3" i="238" l="1"/>
  <c r="B6" i="237"/>
  <c r="B7" i="237" s="1"/>
  <c r="D7" i="237" s="1"/>
  <c r="D3" i="237"/>
  <c r="D4" i="237"/>
  <c r="D3" i="239"/>
  <c r="H4" i="237"/>
  <c r="G6" i="237"/>
  <c r="H5" i="237"/>
  <c r="D4" i="238"/>
  <c r="B5" i="238"/>
  <c r="H4" i="239"/>
  <c r="G5" i="239"/>
  <c r="H5" i="239" s="1"/>
  <c r="D6" i="237"/>
  <c r="W5" i="233"/>
  <c r="Z5" i="234"/>
  <c r="Z5" i="235"/>
  <c r="B8" i="237"/>
  <c r="G6" i="239"/>
  <c r="H3" i="238"/>
  <c r="G4" i="238"/>
  <c r="D4" i="239"/>
  <c r="B5" i="239"/>
  <c r="B5" i="240"/>
  <c r="D4" i="240"/>
  <c r="G5" i="240"/>
  <c r="H4" i="240"/>
  <c r="D5" i="238" l="1"/>
  <c r="B6" i="238"/>
  <c r="B9" i="237"/>
  <c r="D8" i="237"/>
  <c r="G7" i="237"/>
  <c r="H6" i="237"/>
  <c r="H6" i="239"/>
  <c r="G7" i="239"/>
  <c r="H5" i="240"/>
  <c r="G6" i="240"/>
  <c r="D5" i="240"/>
  <c r="B6" i="240"/>
  <c r="D5" i="239"/>
  <c r="B6" i="239"/>
  <c r="G5" i="238"/>
  <c r="H4" i="238"/>
  <c r="D6" i="238" l="1"/>
  <c r="B7" i="238"/>
  <c r="H7" i="237"/>
  <c r="G8" i="237"/>
  <c r="D9" i="237"/>
  <c r="B10" i="237"/>
  <c r="D6" i="239"/>
  <c r="B7" i="239"/>
  <c r="B7" i="240"/>
  <c r="D6" i="240"/>
  <c r="G7" i="240"/>
  <c r="H6" i="240"/>
  <c r="G8" i="239"/>
  <c r="H7" i="239"/>
  <c r="G6" i="238"/>
  <c r="H5" i="238"/>
  <c r="B11" i="237" l="1"/>
  <c r="D10" i="237"/>
  <c r="G9" i="237"/>
  <c r="H8" i="237"/>
  <c r="B8" i="238"/>
  <c r="D7" i="238"/>
  <c r="H8" i="239"/>
  <c r="G9" i="239"/>
  <c r="G8" i="240"/>
  <c r="H7" i="240"/>
  <c r="B8" i="239"/>
  <c r="D7" i="239"/>
  <c r="H6" i="238"/>
  <c r="G7" i="238"/>
  <c r="D7" i="240"/>
  <c r="B8" i="240"/>
  <c r="D8" i="238" l="1"/>
  <c r="B9" i="238"/>
  <c r="G10" i="237"/>
  <c r="H9" i="237"/>
  <c r="D11" i="237"/>
  <c r="B12" i="237"/>
  <c r="B9" i="240"/>
  <c r="D8" i="240"/>
  <c r="G8" i="238"/>
  <c r="H7" i="238"/>
  <c r="G10" i="239"/>
  <c r="H9" i="239"/>
  <c r="D8" i="239"/>
  <c r="B9" i="239"/>
  <c r="G9" i="240"/>
  <c r="H8" i="240"/>
  <c r="D12" i="237" l="1"/>
  <c r="B13" i="237"/>
  <c r="B10" i="238"/>
  <c r="D9" i="238"/>
  <c r="H10" i="237"/>
  <c r="G11" i="237"/>
  <c r="G10" i="240"/>
  <c r="H9" i="240"/>
  <c r="D9" i="239"/>
  <c r="B10" i="239"/>
  <c r="H10" i="239"/>
  <c r="G11" i="239"/>
  <c r="G9" i="238"/>
  <c r="H8" i="238"/>
  <c r="D9" i="240"/>
  <c r="B10" i="240"/>
  <c r="H11" i="237" l="1"/>
  <c r="G12" i="237"/>
  <c r="B14" i="237"/>
  <c r="D13" i="237"/>
  <c r="D10" i="238"/>
  <c r="B11" i="238"/>
  <c r="G10" i="238"/>
  <c r="H9" i="238"/>
  <c r="H10" i="240"/>
  <c r="G11" i="240"/>
  <c r="B11" i="240"/>
  <c r="D10" i="240"/>
  <c r="G12" i="239"/>
  <c r="H11" i="239"/>
  <c r="B11" i="239"/>
  <c r="D10" i="239"/>
  <c r="D11" i="238" l="1"/>
  <c r="B12" i="238"/>
  <c r="H12" i="237"/>
  <c r="G13" i="237"/>
  <c r="D14" i="237"/>
  <c r="B15" i="237"/>
  <c r="G12" i="240"/>
  <c r="H11" i="240"/>
  <c r="D11" i="239"/>
  <c r="B12" i="239"/>
  <c r="H12" i="239"/>
  <c r="G13" i="239"/>
  <c r="B12" i="240"/>
  <c r="D11" i="240"/>
  <c r="H10" i="238"/>
  <c r="G11" i="238"/>
  <c r="D15" i="237" l="1"/>
  <c r="B16" i="237"/>
  <c r="G14" i="237"/>
  <c r="H13" i="237"/>
  <c r="D12" i="238"/>
  <c r="B13" i="238"/>
  <c r="G12" i="238"/>
  <c r="H11" i="238"/>
  <c r="G14" i="239"/>
  <c r="H13" i="239"/>
  <c r="B13" i="239"/>
  <c r="D12" i="239"/>
  <c r="B13" i="240"/>
  <c r="D12" i="240"/>
  <c r="H12" i="240"/>
  <c r="G13" i="240"/>
  <c r="D13" i="238" l="1"/>
  <c r="B14" i="238"/>
  <c r="D16" i="237"/>
  <c r="B17" i="237"/>
  <c r="H14" i="237"/>
  <c r="G15" i="237"/>
  <c r="D13" i="240"/>
  <c r="B14" i="240"/>
  <c r="D13" i="239"/>
  <c r="B14" i="239"/>
  <c r="H14" i="239"/>
  <c r="G15" i="239"/>
  <c r="G13" i="238"/>
  <c r="H12" i="238"/>
  <c r="G14" i="240"/>
  <c r="H13" i="240"/>
  <c r="G16" i="237" l="1"/>
  <c r="H15" i="237"/>
  <c r="D17" i="237"/>
  <c r="B18" i="237"/>
  <c r="D14" i="238"/>
  <c r="B15" i="238"/>
  <c r="H14" i="240"/>
  <c r="G15" i="240"/>
  <c r="H13" i="238"/>
  <c r="G14" i="238"/>
  <c r="H15" i="239"/>
  <c r="G16" i="239"/>
  <c r="B15" i="239"/>
  <c r="D14" i="239"/>
  <c r="B15" i="240"/>
  <c r="D14" i="240"/>
  <c r="B16" i="238" l="1"/>
  <c r="D15" i="238"/>
  <c r="D18" i="237"/>
  <c r="B19" i="237"/>
  <c r="G17" i="237"/>
  <c r="H16" i="237"/>
  <c r="D15" i="240"/>
  <c r="B16" i="240"/>
  <c r="D15" i="239"/>
  <c r="B16" i="239"/>
  <c r="H16" i="239"/>
  <c r="G17" i="239"/>
  <c r="H14" i="238"/>
  <c r="G15" i="238"/>
  <c r="G16" i="240"/>
  <c r="H15" i="240"/>
  <c r="D19" i="237" l="1"/>
  <c r="B20" i="237"/>
  <c r="G18" i="237"/>
  <c r="H17" i="237"/>
  <c r="D16" i="238"/>
  <c r="B17" i="238"/>
  <c r="H16" i="240"/>
  <c r="G17" i="240"/>
  <c r="H15" i="238"/>
  <c r="G16" i="238"/>
  <c r="H17" i="239"/>
  <c r="G18" i="239"/>
  <c r="B17" i="239"/>
  <c r="D16" i="239"/>
  <c r="D16" i="240"/>
  <c r="B17" i="240"/>
  <c r="D17" i="238" l="1"/>
  <c r="B18" i="238"/>
  <c r="B21" i="237"/>
  <c r="D20" i="237"/>
  <c r="G19" i="237"/>
  <c r="H18" i="237"/>
  <c r="D17" i="239"/>
  <c r="B18" i="239"/>
  <c r="D17" i="240"/>
  <c r="B18" i="240"/>
  <c r="H18" i="239"/>
  <c r="G19" i="239"/>
  <c r="H16" i="238"/>
  <c r="G17" i="238"/>
  <c r="H17" i="240"/>
  <c r="G18" i="240"/>
  <c r="D18" i="238" l="1"/>
  <c r="B19" i="238"/>
  <c r="H19" i="237"/>
  <c r="G20" i="237"/>
  <c r="D21" i="237"/>
  <c r="B22" i="237"/>
  <c r="H18" i="240"/>
  <c r="G19" i="240"/>
  <c r="H17" i="238"/>
  <c r="G18" i="238"/>
  <c r="H19" i="239"/>
  <c r="G20" i="239"/>
  <c r="D18" i="240"/>
  <c r="B19" i="240"/>
  <c r="B19" i="239"/>
  <c r="D18" i="239"/>
  <c r="B23" i="237" l="1"/>
  <c r="D22" i="237"/>
  <c r="G21" i="237"/>
  <c r="H20" i="237"/>
  <c r="D19" i="238"/>
  <c r="B20" i="238"/>
  <c r="D19" i="239"/>
  <c r="B20" i="239"/>
  <c r="D19" i="240"/>
  <c r="B20" i="240"/>
  <c r="H20" i="239"/>
  <c r="G21" i="239"/>
  <c r="H18" i="238"/>
  <c r="G19" i="238"/>
  <c r="G20" i="240"/>
  <c r="H19" i="240"/>
  <c r="D20" i="238" l="1"/>
  <c r="B21" i="238"/>
  <c r="G22" i="237"/>
  <c r="H21" i="237"/>
  <c r="B24" i="237"/>
  <c r="D23" i="237"/>
  <c r="H19" i="238"/>
  <c r="G20" i="238"/>
  <c r="H21" i="239"/>
  <c r="G22" i="239"/>
  <c r="D20" i="240"/>
  <c r="B21" i="240"/>
  <c r="B21" i="239"/>
  <c r="D20" i="239"/>
  <c r="G21" i="240"/>
  <c r="H20" i="240"/>
  <c r="D21" i="238" l="1"/>
  <c r="B22" i="238"/>
  <c r="D24" i="237"/>
  <c r="B25" i="237"/>
  <c r="H22" i="237"/>
  <c r="G23" i="237"/>
  <c r="D21" i="240"/>
  <c r="B22" i="240"/>
  <c r="H22" i="239"/>
  <c r="G23" i="239"/>
  <c r="H20" i="238"/>
  <c r="G21" i="238"/>
  <c r="G22" i="240"/>
  <c r="H21" i="240"/>
  <c r="D21" i="239"/>
  <c r="B22" i="239"/>
  <c r="G24" i="237" l="1"/>
  <c r="H23" i="237"/>
  <c r="D25" i="237"/>
  <c r="B26" i="237"/>
  <c r="D26" i="237" s="1"/>
  <c r="D22" i="238"/>
  <c r="B23" i="238"/>
  <c r="D22" i="239"/>
  <c r="B23" i="239"/>
  <c r="H21" i="238"/>
  <c r="G22" i="238"/>
  <c r="G24" i="239"/>
  <c r="H23" i="239"/>
  <c r="D22" i="240"/>
  <c r="B23" i="240"/>
  <c r="H22" i="240"/>
  <c r="G23" i="240"/>
  <c r="B24" i="238" l="1"/>
  <c r="D23" i="238"/>
  <c r="G25" i="237"/>
  <c r="H24" i="237"/>
  <c r="G24" i="240"/>
  <c r="H23" i="240"/>
  <c r="B24" i="240"/>
  <c r="D23" i="240"/>
  <c r="H22" i="238"/>
  <c r="G23" i="238"/>
  <c r="B24" i="239"/>
  <c r="D23" i="239"/>
  <c r="H24" i="239"/>
  <c r="G25" i="239"/>
  <c r="G26" i="237" l="1"/>
  <c r="H26" i="237" s="1"/>
  <c r="H25" i="237"/>
  <c r="D24" i="238"/>
  <c r="B25" i="238"/>
  <c r="D24" i="239"/>
  <c r="B25" i="239"/>
  <c r="B25" i="240"/>
  <c r="D24" i="240"/>
  <c r="H24" i="240"/>
  <c r="G25" i="240"/>
  <c r="G26" i="239"/>
  <c r="H26" i="239" s="1"/>
  <c r="H25" i="239"/>
  <c r="H23" i="238"/>
  <c r="G24" i="238"/>
  <c r="B26" i="238" l="1"/>
  <c r="D26" i="238" s="1"/>
  <c r="D25" i="238"/>
  <c r="B26" i="240"/>
  <c r="D26" i="240" s="1"/>
  <c r="D25" i="240"/>
  <c r="H24" i="238"/>
  <c r="G25" i="238"/>
  <c r="G26" i="240"/>
  <c r="H26" i="240" s="1"/>
  <c r="H25" i="240"/>
  <c r="D25" i="239"/>
  <c r="B26" i="239"/>
  <c r="D26" i="239" s="1"/>
  <c r="G26" i="238" l="1"/>
  <c r="H26" i="238" s="1"/>
  <c r="H25" i="238"/>
</calcChain>
</file>

<file path=xl/comments1.xml><?xml version="1.0" encoding="utf-8"?>
<comments xmlns="http://schemas.openxmlformats.org/spreadsheetml/2006/main">
  <authors>
    <author>Luffi</author>
  </authors>
  <commentList>
    <comment ref="D107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Contar aves.</t>
        </r>
      </text>
    </comment>
  </commentList>
</comments>
</file>

<file path=xl/sharedStrings.xml><?xml version="1.0" encoding="utf-8"?>
<sst xmlns="http://schemas.openxmlformats.org/spreadsheetml/2006/main" count="986" uniqueCount="84">
  <si>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</si>
  <si>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</si>
  <si>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</si>
  <si>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</si>
  <si>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</si>
  <si>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</si>
  <si>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</si>
  <si>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</si>
  <si>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</si>
  <si>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</si>
  <si>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</si>
  <si>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</si>
  <si>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</si>
  <si>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</si>
  <si>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</si>
  <si>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</si>
  <si>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</si>
  <si>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</si>
  <si>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</si>
  <si>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</si>
  <si>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</si>
  <si>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</si>
  <si>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</si>
  <si>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</si>
  <si>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</si>
  <si>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</si>
  <si>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Consumo grs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</si>
  <si>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</si>
  <si>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</si>
  <si>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</si>
  <si>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</si>
  <si>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</si>
  <si>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</si>
  <si>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</si>
  <si>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</si>
  <si>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</si>
  <si>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</si>
  <si>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</si>
  <si>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</si>
  <si>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</si>
  <si>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</si>
  <si>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</si>
  <si>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</si>
  <si>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</si>
  <si>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</si>
  <si>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</si>
  <si>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</si>
  <si>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</si>
  <si>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</si>
  <si>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</si>
  <si>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% Mort.</t>
  </si>
  <si>
    <t xml:space="preserve">Día 1 </t>
  </si>
  <si>
    <t>Recepcion</t>
  </si>
  <si>
    <t>Semana 1</t>
  </si>
  <si>
    <t>CASETA A</t>
  </si>
  <si>
    <t>Aves</t>
  </si>
  <si>
    <t>peso</t>
  </si>
  <si>
    <t>Consumo Gramos</t>
  </si>
  <si>
    <t>aves</t>
  </si>
  <si>
    <t>Consu</t>
  </si>
  <si>
    <t>Semana 2</t>
  </si>
  <si>
    <t>Semana 3</t>
  </si>
  <si>
    <t>Semana 4</t>
  </si>
  <si>
    <t>Semana 5</t>
  </si>
  <si>
    <t>Semana 6</t>
  </si>
  <si>
    <t>Semana 7</t>
  </si>
  <si>
    <t>Se divide el corral para poder mejorar la uniformidad.</t>
  </si>
  <si>
    <t>Semana 8</t>
  </si>
  <si>
    <t>Semana 9</t>
  </si>
  <si>
    <t>grading</t>
  </si>
  <si>
    <t>Semana 10</t>
  </si>
  <si>
    <t>Semana 11</t>
  </si>
  <si>
    <t>Semana 12</t>
  </si>
  <si>
    <t>Semana 13</t>
  </si>
  <si>
    <t>Semana 14</t>
  </si>
  <si>
    <t>Semana 15</t>
  </si>
  <si>
    <t>Semana 16</t>
  </si>
  <si>
    <t>Consumo grading.</t>
  </si>
  <si>
    <t>Semana 17</t>
  </si>
  <si>
    <t>Semana 18</t>
  </si>
  <si>
    <t>Semana 19</t>
  </si>
  <si>
    <t>Semana 20</t>
  </si>
  <si>
    <t>Semana 21</t>
  </si>
  <si>
    <t>Semana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</si>
</sst>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"/>
    <numFmt numFmtId="166" formatCode="0.0%"/>
    <numFmt numFmtId="167" formatCode="_-* #,##0.00\ [$€]_-;\-* #,##0.00\ [$€]_-;_-* &quot;-&quot;??\ [$€]_-;_-@_-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1"/>
      <name val="Arial"/>
      <family val="2"/>
    </font>
    <font>
      <sz val="10"/>
      <color rgb="FF003366"/>
      <name val="Arial"/>
      <family val="2"/>
    </font>
    <font>
      <i/>
      <sz val="11"/>
      <color rgb="FF003366"/>
      <name val="Arial"/>
      <family val="2"/>
    </font>
    <font>
      <sz val="11"/>
      <color rgb="FF003366"/>
      <name val="Arial"/>
      <family val="2"/>
    </font>
    <font>
      <sz val="11"/>
      <color indexed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6">
    <xf numFmtId="0" fontId="0" fillId="0" borderId="0"/>
    <xf numFmtId="167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22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5" fontId="4" fillId="2" borderId="5" xfId="0" applyNumberFormat="1" applyFont="1" applyFill="1" applyBorder="1" applyAlignment="1">
      <alignment horizontal="center"/>
    </xf>
    <xf numFmtId="165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6" fontId="0" fillId="0" borderId="17" xfId="3" applyNumberFormat="1" applyFont="1" applyBorder="1" applyAlignment="1">
      <alignment horizontal="center" vertical="center"/>
    </xf>
    <xf numFmtId="166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6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6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5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2" fontId="14" fillId="0" borderId="5" xfId="0" applyNumberFormat="1" applyFont="1" applyFill="1" applyBorder="1" applyAlignment="1">
      <alignment horizontal="center"/>
    </xf>
    <xf numFmtId="165" fontId="14" fillId="0" borderId="5" xfId="0" applyNumberFormat="1" applyFont="1" applyFill="1" applyBorder="1" applyAlignment="1">
      <alignment horizontal="center"/>
    </xf>
    <xf numFmtId="0" fontId="17" fillId="0" borderId="50" xfId="0" applyFont="1" applyFill="1" applyBorder="1" applyAlignment="1">
      <alignment horizontal="center"/>
    </xf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2" fillId="0" borderId="0" xfId="0" applyFont="1" applyFill="1" applyBorder="1"/>
    <xf numFmtId="0" fontId="15" fillId="0" borderId="5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2" fontId="18" fillId="0" borderId="5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/>
    </xf>
    <xf numFmtId="0" fontId="17" fillId="0" borderId="8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/>
    </xf>
    <xf numFmtId="0" fontId="0" fillId="0" borderId="35" xfId="0" applyBorder="1"/>
    <xf numFmtId="0" fontId="15" fillId="0" borderId="51" xfId="0" applyFont="1" applyFill="1" applyBorder="1" applyAlignment="1">
      <alignment horizontal="center" vertical="center"/>
    </xf>
    <xf numFmtId="2" fontId="18" fillId="0" borderId="51" xfId="0" applyNumberFormat="1" applyFont="1" applyFill="1" applyBorder="1" applyAlignment="1">
      <alignment horizontal="center"/>
    </xf>
    <xf numFmtId="2" fontId="14" fillId="0" borderId="51" xfId="0" applyNumberFormat="1" applyFont="1" applyFill="1" applyBorder="1" applyAlignment="1">
      <alignment horizontal="center"/>
    </xf>
    <xf numFmtId="0" fontId="0" fillId="0" borderId="0" xfId="0"/>
    <xf numFmtId="0" fontId="17" fillId="3" borderId="8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14" fillId="0" borderId="3" xfId="0" applyNumberFormat="1" applyFont="1" applyFill="1" applyBorder="1" applyAlignment="1">
      <alignment horizontal="center"/>
    </xf>
    <xf numFmtId="2" fontId="14" fillId="0" borderId="13" xfId="0" applyNumberFormat="1" applyFont="1" applyFill="1" applyBorder="1" applyAlignment="1">
      <alignment horizontal="center"/>
    </xf>
    <xf numFmtId="1" fontId="14" fillId="0" borderId="21" xfId="0" applyNumberFormat="1" applyFont="1" applyFill="1" applyBorder="1" applyAlignment="1">
      <alignment horizontal="center"/>
    </xf>
    <xf numFmtId="1" fontId="14" fillId="0" borderId="22" xfId="0" applyNumberFormat="1" applyFont="1" applyFill="1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2" xfId="0" applyBorder="1" applyAlignment="1">
      <alignment horizontal="center"/>
    </xf>
    <xf numFmtId="2" fontId="14" fillId="0" borderId="19" xfId="0" applyNumberFormat="1" applyFont="1" applyFill="1" applyBorder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5" fillId="5" borderId="2" xfId="0" applyFont="1" applyFill="1" applyBorder="1" applyAlignment="1">
      <alignment horizontal="center"/>
    </xf>
    <xf numFmtId="0" fontId="15" fillId="6" borderId="2" xfId="0" applyFont="1" applyFill="1" applyBorder="1" applyAlignment="1">
      <alignment horizontal="center"/>
    </xf>
    <xf numFmtId="1" fontId="14" fillId="0" borderId="53" xfId="0" applyNumberFormat="1" applyFont="1" applyFill="1" applyBorder="1" applyAlignment="1">
      <alignment horizontal="center"/>
    </xf>
    <xf numFmtId="0" fontId="0" fillId="0" borderId="54" xfId="0" applyBorder="1" applyAlignment="1">
      <alignment horizontal="center"/>
    </xf>
    <xf numFmtId="0" fontId="15" fillId="6" borderId="9" xfId="0" applyFont="1" applyFill="1" applyBorder="1" applyAlignment="1">
      <alignment horizontal="center"/>
    </xf>
    <xf numFmtId="10" fontId="14" fillId="0" borderId="8" xfId="3" applyNumberFormat="1" applyFont="1" applyFill="1" applyBorder="1" applyAlignment="1">
      <alignment horizontal="center"/>
    </xf>
    <xf numFmtId="10" fontId="14" fillId="3" borderId="8" xfId="3" applyNumberFormat="1" applyFont="1" applyFill="1" applyBorder="1" applyAlignment="1">
      <alignment horizontal="center"/>
    </xf>
    <xf numFmtId="2" fontId="14" fillId="0" borderId="14" xfId="0" applyNumberFormat="1" applyFont="1" applyFill="1" applyBorder="1" applyAlignment="1">
      <alignment horizontal="center"/>
    </xf>
    <xf numFmtId="0" fontId="1" fillId="3" borderId="20" xfId="0" applyFont="1" applyFill="1" applyBorder="1"/>
    <xf numFmtId="10" fontId="14" fillId="0" borderId="51" xfId="0" applyNumberFormat="1" applyFont="1" applyFill="1" applyBorder="1" applyAlignment="1">
      <alignment horizontal="center"/>
    </xf>
    <xf numFmtId="10" fontId="14" fillId="3" borderId="51" xfId="3" applyNumberFormat="1" applyFont="1" applyFill="1" applyBorder="1" applyAlignment="1">
      <alignment horizontal="center"/>
    </xf>
    <xf numFmtId="2" fontId="14" fillId="0" borderId="55" xfId="0" applyNumberFormat="1" applyFont="1" applyFill="1" applyBorder="1" applyAlignment="1">
      <alignment horizontal="center"/>
    </xf>
    <xf numFmtId="1" fontId="14" fillId="0" borderId="30" xfId="0" applyNumberFormat="1" applyFont="1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/>
    </xf>
    <xf numFmtId="2" fontId="18" fillId="0" borderId="8" xfId="10" applyNumberFormat="1" applyFont="1" applyFill="1" applyBorder="1" applyAlignment="1">
      <alignment horizontal="center"/>
    </xf>
    <xf numFmtId="0" fontId="0" fillId="0" borderId="57" xfId="0" applyBorder="1" applyAlignment="1">
      <alignment horizontal="center" vertical="center"/>
    </xf>
    <xf numFmtId="1" fontId="14" fillId="0" borderId="56" xfId="0" applyNumberFormat="1" applyFont="1" applyFill="1" applyBorder="1" applyAlignment="1">
      <alignment horizontal="center"/>
    </xf>
    <xf numFmtId="2" fontId="14" fillId="0" borderId="5" xfId="10" applyNumberFormat="1" applyFont="1" applyFill="1" applyBorder="1" applyAlignment="1">
      <alignment horizontal="center"/>
    </xf>
    <xf numFmtId="10" fontId="14" fillId="0" borderId="5" xfId="3" applyNumberFormat="1" applyFont="1" applyFill="1" applyBorder="1" applyAlignment="1">
      <alignment horizontal="center"/>
    </xf>
    <xf numFmtId="2" fontId="18" fillId="0" borderId="5" xfId="10" applyNumberFormat="1" applyFont="1" applyFill="1" applyBorder="1" applyAlignment="1">
      <alignment horizontal="center"/>
    </xf>
    <xf numFmtId="2" fontId="18" fillId="0" borderId="2" xfId="10" applyNumberFormat="1" applyFont="1" applyFill="1" applyBorder="1" applyAlignment="1">
      <alignment horizontal="center"/>
    </xf>
    <xf numFmtId="2" fontId="18" fillId="0" borderId="17" xfId="10" applyNumberFormat="1" applyFont="1" applyFill="1" applyBorder="1" applyAlignment="1">
      <alignment horizontal="center"/>
    </xf>
    <xf numFmtId="2" fontId="14" fillId="0" borderId="2" xfId="10" applyNumberFormat="1" applyFont="1" applyFill="1" applyBorder="1" applyAlignment="1">
      <alignment horizontal="center"/>
    </xf>
    <xf numFmtId="2" fontId="14" fillId="0" borderId="17" xfId="10" applyNumberFormat="1" applyFont="1" applyFill="1" applyBorder="1" applyAlignment="1">
      <alignment horizontal="center"/>
    </xf>
    <xf numFmtId="10" fontId="14" fillId="0" borderId="2" xfId="3" applyNumberFormat="1" applyFont="1" applyFill="1" applyBorder="1" applyAlignment="1">
      <alignment horizontal="center"/>
    </xf>
    <xf numFmtId="10" fontId="14" fillId="0" borderId="17" xfId="3" applyNumberFormat="1" applyFont="1" applyFill="1" applyBorder="1" applyAlignment="1">
      <alignment horizontal="center"/>
    </xf>
    <xf numFmtId="10" fontId="14" fillId="3" borderId="2" xfId="3" applyNumberFormat="1" applyFont="1" applyFill="1" applyBorder="1" applyAlignment="1">
      <alignment horizontal="center"/>
    </xf>
    <xf numFmtId="10" fontId="14" fillId="3" borderId="5" xfId="3" applyNumberFormat="1" applyFont="1" applyFill="1" applyBorder="1" applyAlignment="1">
      <alignment horizontal="center"/>
    </xf>
    <xf numFmtId="10" fontId="14" fillId="3" borderId="17" xfId="3" applyNumberFormat="1" applyFont="1" applyFill="1" applyBorder="1" applyAlignment="1">
      <alignment horizontal="center"/>
    </xf>
    <xf numFmtId="0" fontId="15" fillId="7" borderId="17" xfId="0" applyFont="1" applyFill="1" applyBorder="1" applyAlignment="1">
      <alignment horizontal="center"/>
    </xf>
    <xf numFmtId="0" fontId="1" fillId="0" borderId="34" xfId="0" applyFont="1" applyBorder="1" applyAlignment="1"/>
    <xf numFmtId="0" fontId="0" fillId="0" borderId="0" xfId="0" applyFill="1" applyBorder="1" applyAlignment="1">
      <alignment horizontal="center" vertical="center"/>
    </xf>
    <xf numFmtId="0" fontId="0" fillId="0" borderId="0" xfId="0"/>
    <xf numFmtId="0" fontId="17" fillId="0" borderId="0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15" fillId="0" borderId="0" xfId="0" applyFont="1" applyFill="1" applyBorder="1" applyAlignment="1">
      <alignment horizontal="center" vertical="center"/>
    </xf>
    <xf numFmtId="2" fontId="18" fillId="0" borderId="0" xfId="0" applyNumberFormat="1" applyFont="1" applyFill="1" applyBorder="1" applyAlignment="1">
      <alignment horizontal="center"/>
    </xf>
    <xf numFmtId="10" fontId="14" fillId="0" borderId="0" xfId="3" applyNumberFormat="1" applyFont="1" applyFill="1" applyBorder="1" applyAlignment="1">
      <alignment horizontal="center"/>
    </xf>
    <xf numFmtId="166" fontId="14" fillId="0" borderId="0" xfId="3" applyNumberFormat="1" applyFont="1" applyFill="1" applyBorder="1" applyAlignment="1">
      <alignment horizontal="center"/>
    </xf>
    <xf numFmtId="0" fontId="14" fillId="0" borderId="0" xfId="3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 vertical="center"/>
    </xf>
    <xf numFmtId="166" fontId="14" fillId="0" borderId="8" xfId="3" applyNumberFormat="1" applyFont="1" applyFill="1" applyBorder="1" applyAlignment="1">
      <alignment horizontal="center"/>
    </xf>
    <xf numFmtId="2" fontId="14" fillId="0" borderId="8" xfId="0" applyNumberFormat="1" applyFont="1" applyFill="1" applyBorder="1" applyAlignment="1">
      <alignment horizontal="center"/>
    </xf>
    <xf numFmtId="0" fontId="1" fillId="3" borderId="5" xfId="0" applyFont="1" applyFill="1" applyBorder="1"/>
    <xf numFmtId="0" fontId="2" fillId="0" borderId="5" xfId="0" applyFont="1" applyFill="1" applyBorder="1"/>
    <xf numFmtId="0" fontId="14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5" fillId="0" borderId="2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7" xfId="0" applyFont="1" applyFill="1" applyBorder="1" applyAlignment="1">
      <alignment horizontal="center"/>
    </xf>
    <xf numFmtId="2" fontId="0" fillId="8" borderId="19" xfId="0" applyNumberFormat="1" applyFill="1" applyBorder="1" applyAlignment="1">
      <alignment horizontal="center" vertical="center"/>
    </xf>
    <xf numFmtId="2" fontId="0" fillId="8" borderId="0" xfId="0" applyNumberForma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2" fontId="14" fillId="5" borderId="3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 vertical="center"/>
    </xf>
    <xf numFmtId="0" fontId="15" fillId="9" borderId="2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2" fontId="14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18" fillId="0" borderId="56" xfId="0" applyFont="1" applyBorder="1" applyAlignment="1">
      <alignment horizontal="center"/>
    </xf>
    <xf numFmtId="2" fontId="14" fillId="0" borderId="56" xfId="0" applyNumberFormat="1" applyFont="1" applyBorder="1" applyAlignment="1">
      <alignment horizontal="center"/>
    </xf>
    <xf numFmtId="10" fontId="14" fillId="0" borderId="56" xfId="0" applyNumberFormat="1" applyFont="1" applyBorder="1" applyAlignment="1">
      <alignment horizontal="center"/>
    </xf>
    <xf numFmtId="10" fontId="14" fillId="3" borderId="4" xfId="7" applyNumberFormat="1" applyFont="1" applyFill="1" applyBorder="1" applyAlignment="1">
      <alignment horizontal="center"/>
    </xf>
    <xf numFmtId="10" fontId="14" fillId="3" borderId="57" xfId="3" applyNumberFormat="1" applyFont="1" applyFill="1" applyBorder="1" applyAlignment="1">
      <alignment horizontal="center"/>
    </xf>
    <xf numFmtId="0" fontId="0" fillId="0" borderId="5" xfId="0" applyBorder="1"/>
    <xf numFmtId="0" fontId="1" fillId="0" borderId="35" xfId="0" applyFont="1" applyBorder="1" applyAlignment="1"/>
    <xf numFmtId="0" fontId="15" fillId="4" borderId="5" xfId="0" applyFont="1" applyFill="1" applyBorder="1" applyAlignment="1">
      <alignment horizontal="center"/>
    </xf>
    <xf numFmtId="0" fontId="15" fillId="5" borderId="5" xfId="0" applyFont="1" applyFill="1" applyBorder="1" applyAlignment="1">
      <alignment horizontal="center"/>
    </xf>
    <xf numFmtId="0" fontId="15" fillId="9" borderId="5" xfId="0" applyFont="1" applyFill="1" applyBorder="1" applyAlignment="1">
      <alignment horizontal="center"/>
    </xf>
    <xf numFmtId="0" fontId="18" fillId="0" borderId="5" xfId="0" applyFont="1" applyBorder="1" applyAlignment="1">
      <alignment horizontal="center"/>
    </xf>
    <xf numFmtId="2" fontId="14" fillId="0" borderId="5" xfId="0" applyNumberFormat="1" applyFont="1" applyBorder="1" applyAlignment="1">
      <alignment horizontal="center"/>
    </xf>
    <xf numFmtId="165" fontId="14" fillId="0" borderId="5" xfId="0" applyNumberFormat="1" applyFont="1" applyBorder="1" applyAlignment="1">
      <alignment horizontal="center"/>
    </xf>
    <xf numFmtId="10" fontId="14" fillId="0" borderId="5" xfId="7" applyNumberFormat="1" applyFont="1" applyBorder="1" applyAlignment="1">
      <alignment horizontal="center"/>
    </xf>
    <xf numFmtId="10" fontId="14" fillId="3" borderId="5" xfId="7" applyNumberFormat="1" applyFont="1" applyFill="1" applyBorder="1" applyAlignment="1">
      <alignment horizontal="center"/>
    </xf>
    <xf numFmtId="1" fontId="14" fillId="0" borderId="5" xfId="0" applyNumberFormat="1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0" xfId="0" applyBorder="1"/>
    <xf numFmtId="0" fontId="15" fillId="0" borderId="17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2" fontId="14" fillId="0" borderId="2" xfId="0" applyNumberFormat="1" applyFont="1" applyBorder="1" applyAlignment="1">
      <alignment horizontal="center"/>
    </xf>
    <xf numFmtId="2" fontId="14" fillId="0" borderId="17" xfId="0" applyNumberFormat="1" applyFont="1" applyBorder="1" applyAlignment="1">
      <alignment horizontal="center"/>
    </xf>
    <xf numFmtId="10" fontId="14" fillId="0" borderId="2" xfId="7" applyNumberFormat="1" applyFont="1" applyBorder="1" applyAlignment="1">
      <alignment horizontal="center"/>
    </xf>
    <xf numFmtId="10" fontId="14" fillId="0" borderId="17" xfId="0" applyNumberFormat="1" applyFont="1" applyBorder="1" applyAlignment="1">
      <alignment horizontal="center"/>
    </xf>
    <xf numFmtId="10" fontId="14" fillId="3" borderId="2" xfId="7" applyNumberFormat="1" applyFont="1" applyFill="1" applyBorder="1" applyAlignment="1">
      <alignment horizontal="center"/>
    </xf>
    <xf numFmtId="2" fontId="14" fillId="0" borderId="2" xfId="0" applyNumberFormat="1" applyFont="1" applyFill="1" applyBorder="1" applyAlignment="1">
      <alignment horizontal="center"/>
    </xf>
    <xf numFmtId="2" fontId="14" fillId="0" borderId="17" xfId="0" applyNumberFormat="1" applyFont="1" applyFill="1" applyBorder="1" applyAlignment="1">
      <alignment horizontal="center"/>
    </xf>
    <xf numFmtId="1" fontId="14" fillId="0" borderId="2" xfId="0" applyNumberFormat="1" applyFont="1" applyFill="1" applyBorder="1" applyAlignment="1">
      <alignment horizontal="center"/>
    </xf>
    <xf numFmtId="1" fontId="14" fillId="0" borderId="17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2" fontId="0" fillId="8" borderId="6" xfId="0" applyNumberFormat="1" applyFill="1" applyBorder="1" applyAlignment="1">
      <alignment horizontal="center" vertical="center"/>
    </xf>
    <xf numFmtId="10" fontId="14" fillId="0" borderId="5" xfId="3" applyNumberFormat="1" applyFont="1" applyBorder="1" applyAlignment="1">
      <alignment horizontal="center"/>
    </xf>
    <xf numFmtId="0" fontId="1" fillId="0" borderId="22" xfId="0" applyFont="1" applyBorder="1" applyAlignment="1"/>
    <xf numFmtId="0" fontId="0" fillId="0" borderId="2" xfId="0" applyBorder="1" applyAlignment="1">
      <alignment horizontal="center"/>
    </xf>
    <xf numFmtId="0" fontId="0" fillId="0" borderId="17" xfId="0" applyBorder="1"/>
    <xf numFmtId="10" fontId="14" fillId="0" borderId="2" xfId="3" applyNumberFormat="1" applyFont="1" applyBorder="1" applyAlignment="1">
      <alignment horizontal="center"/>
    </xf>
    <xf numFmtId="2" fontId="14" fillId="0" borderId="15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2" fontId="14" fillId="0" borderId="4" xfId="0" applyNumberFormat="1" applyFont="1" applyFill="1" applyBorder="1" applyAlignment="1">
      <alignment horizontal="center"/>
    </xf>
    <xf numFmtId="2" fontId="14" fillId="0" borderId="6" xfId="0" applyNumberFormat="1" applyFont="1" applyFill="1" applyBorder="1" applyAlignment="1">
      <alignment horizontal="center"/>
    </xf>
    <xf numFmtId="2" fontId="18" fillId="0" borderId="2" xfId="0" applyNumberFormat="1" applyFont="1" applyFill="1" applyBorder="1" applyAlignment="1">
      <alignment horizontal="center"/>
    </xf>
    <xf numFmtId="2" fontId="18" fillId="0" borderId="17" xfId="0" applyNumberFormat="1" applyFont="1" applyFill="1" applyBorder="1" applyAlignment="1">
      <alignment horizontal="center"/>
    </xf>
    <xf numFmtId="165" fontId="14" fillId="0" borderId="2" xfId="0" applyNumberFormat="1" applyFont="1" applyFill="1" applyBorder="1" applyAlignment="1">
      <alignment horizontal="center"/>
    </xf>
    <xf numFmtId="166" fontId="14" fillId="0" borderId="17" xfId="3" applyNumberFormat="1" applyFont="1" applyFill="1" applyBorder="1" applyAlignment="1">
      <alignment horizontal="center"/>
    </xf>
    <xf numFmtId="1" fontId="14" fillId="0" borderId="27" xfId="0" applyNumberFormat="1" applyFont="1" applyFill="1" applyBorder="1" applyAlignment="1">
      <alignment horizontal="center"/>
    </xf>
    <xf numFmtId="1" fontId="14" fillId="0" borderId="52" xfId="0" applyNumberFormat="1" applyFont="1" applyFill="1" applyBorder="1" applyAlignment="1">
      <alignment horizontal="center"/>
    </xf>
    <xf numFmtId="1" fontId="14" fillId="0" borderId="54" xfId="0" applyNumberFormat="1" applyFont="1" applyFill="1" applyBorder="1" applyAlignment="1">
      <alignment horizontal="center"/>
    </xf>
    <xf numFmtId="1" fontId="14" fillId="0" borderId="62" xfId="0" applyNumberFormat="1" applyFont="1" applyFill="1" applyBorder="1" applyAlignment="1">
      <alignment horizontal="center"/>
    </xf>
    <xf numFmtId="2" fontId="14" fillId="0" borderId="63" xfId="0" applyNumberFormat="1" applyFont="1" applyFill="1" applyBorder="1" applyAlignment="1">
      <alignment horizontal="center"/>
    </xf>
    <xf numFmtId="2" fontId="14" fillId="0" borderId="37" xfId="0" applyNumberFormat="1" applyFont="1" applyFill="1" applyBorder="1" applyAlignment="1">
      <alignment horizontal="center"/>
    </xf>
    <xf numFmtId="2" fontId="14" fillId="0" borderId="64" xfId="0" applyNumberFormat="1" applyFont="1" applyFill="1" applyBorder="1" applyAlignment="1">
      <alignment horizontal="center"/>
    </xf>
    <xf numFmtId="2" fontId="14" fillId="0" borderId="65" xfId="0" applyNumberFormat="1" applyFont="1" applyFill="1" applyBorder="1" applyAlignment="1">
      <alignment horizontal="center"/>
    </xf>
    <xf numFmtId="10" fontId="14" fillId="3" borderId="6" xfId="7" applyNumberFormat="1" applyFont="1" applyFill="1" applyBorder="1" applyAlignment="1">
      <alignment horizontal="center"/>
    </xf>
    <xf numFmtId="10" fontId="14" fillId="3" borderId="6" xfId="3" applyNumberFormat="1" applyFont="1" applyFill="1" applyBorder="1" applyAlignment="1">
      <alignment horizontal="center"/>
    </xf>
    <xf numFmtId="10" fontId="14" fillId="3" borderId="19" xfId="3" applyNumberFormat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18" fillId="0" borderId="21" xfId="0" applyFont="1" applyBorder="1" applyAlignment="1">
      <alignment horizontal="center"/>
    </xf>
    <xf numFmtId="2" fontId="14" fillId="0" borderId="21" xfId="0" applyNumberFormat="1" applyFont="1" applyBorder="1" applyAlignment="1">
      <alignment horizontal="center"/>
    </xf>
    <xf numFmtId="10" fontId="14" fillId="0" borderId="21" xfId="3" applyNumberFormat="1" applyFont="1" applyBorder="1" applyAlignment="1">
      <alignment horizontal="center"/>
    </xf>
    <xf numFmtId="10" fontId="14" fillId="3" borderId="4" xfId="3" applyNumberFormat="1" applyFont="1" applyFill="1" applyBorder="1" applyAlignment="1">
      <alignment horizontal="center"/>
    </xf>
    <xf numFmtId="165" fontId="14" fillId="0" borderId="21" xfId="0" applyNumberFormat="1" applyFont="1" applyBorder="1" applyAlignment="1">
      <alignment horizontal="center"/>
    </xf>
    <xf numFmtId="0" fontId="25" fillId="0" borderId="0" xfId="0" applyFont="1"/>
    <xf numFmtId="165" fontId="0" fillId="8" borderId="0" xfId="0" applyNumberForma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59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58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56" xfId="0" applyBorder="1" applyAlignment="1">
      <alignment horizontal="center"/>
    </xf>
    <xf numFmtId="0" fontId="25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0" xfId="0" applyBorder="1" applyAlignment="1">
      <alignment horizontal="center"/>
    </xf>
    <xf numFmtId="10" fontId="14" fillId="0" borderId="8" xfId="0" applyNumberFormat="1" applyFont="1" applyBorder="1" applyAlignment="1">
      <alignment horizontal="center"/>
    </xf>
    <xf numFmtId="2" fontId="14" fillId="0" borderId="7" xfId="0" applyNumberFormat="1" applyFont="1" applyFill="1" applyBorder="1" applyAlignment="1">
      <alignment horizontal="center"/>
    </xf>
    <xf numFmtId="0" fontId="1" fillId="3" borderId="21" xfId="0" applyFont="1" applyFill="1" applyBorder="1"/>
    <xf numFmtId="0" fontId="2" fillId="0" borderId="40" xfId="0" applyFont="1" applyFill="1" applyBorder="1"/>
    <xf numFmtId="0" fontId="1" fillId="3" borderId="2" xfId="0" applyFont="1" applyFill="1" applyBorder="1"/>
    <xf numFmtId="0" fontId="2" fillId="0" borderId="17" xfId="0" applyFont="1" applyFill="1" applyBorder="1"/>
    <xf numFmtId="0" fontId="1" fillId="3" borderId="4" xfId="0" applyFont="1" applyFill="1" applyBorder="1"/>
    <xf numFmtId="0" fontId="0" fillId="0" borderId="19" xfId="0" applyBorder="1"/>
    <xf numFmtId="10" fontId="14" fillId="0" borderId="61" xfId="0" applyNumberFormat="1" applyFont="1" applyBorder="1" applyAlignment="1">
      <alignment horizontal="center"/>
    </xf>
    <xf numFmtId="10" fontId="14" fillId="3" borderId="48" xfId="3" applyNumberFormat="1" applyFont="1" applyFill="1" applyBorder="1" applyAlignment="1">
      <alignment horizontal="center"/>
    </xf>
  </cellXfs>
  <cellStyles count="16">
    <cellStyle name="Euro" xfId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516288"/>
        <c:axId val="217518080"/>
      </c:barChart>
      <c:catAx>
        <c:axId val="21751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7518080"/>
        <c:crosses val="autoZero"/>
        <c:auto val="1"/>
        <c:lblAlgn val="ctr"/>
        <c:lblOffset val="100"/>
        <c:noMultiLvlLbl val="0"/>
      </c:catAx>
      <c:valAx>
        <c:axId val="2175180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5162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645440"/>
        <c:axId val="221647232"/>
      </c:barChart>
      <c:catAx>
        <c:axId val="22164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21647232"/>
        <c:crosses val="autoZero"/>
        <c:auto val="1"/>
        <c:lblAlgn val="ctr"/>
        <c:lblOffset val="100"/>
        <c:noMultiLvlLbl val="0"/>
      </c:catAx>
      <c:valAx>
        <c:axId val="22164723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6454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672192"/>
        <c:axId val="221673728"/>
      </c:lineChart>
      <c:catAx>
        <c:axId val="22167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1673728"/>
        <c:crosses val="autoZero"/>
        <c:auto val="1"/>
        <c:lblAlgn val="ctr"/>
        <c:lblOffset val="100"/>
        <c:noMultiLvlLbl val="0"/>
      </c:catAx>
      <c:valAx>
        <c:axId val="22167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672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703168"/>
        <c:axId val="221782784"/>
      </c:lineChart>
      <c:catAx>
        <c:axId val="22170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21782784"/>
        <c:crosses val="autoZero"/>
        <c:auto val="1"/>
        <c:lblAlgn val="ctr"/>
        <c:lblOffset val="100"/>
        <c:noMultiLvlLbl val="0"/>
      </c:catAx>
      <c:valAx>
        <c:axId val="22178278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7031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543040"/>
        <c:axId val="217544576"/>
      </c:lineChart>
      <c:catAx>
        <c:axId val="21754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7544576"/>
        <c:crosses val="autoZero"/>
        <c:auto val="1"/>
        <c:lblAlgn val="ctr"/>
        <c:lblOffset val="100"/>
        <c:noMultiLvlLbl val="0"/>
      </c:catAx>
      <c:valAx>
        <c:axId val="21754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543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555712"/>
        <c:axId val="217557248"/>
      </c:lineChart>
      <c:catAx>
        <c:axId val="21755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7557248"/>
        <c:crosses val="autoZero"/>
        <c:auto val="1"/>
        <c:lblAlgn val="ctr"/>
        <c:lblOffset val="100"/>
        <c:noMultiLvlLbl val="0"/>
      </c:catAx>
      <c:valAx>
        <c:axId val="21755724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5557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913024"/>
        <c:axId val="221250688"/>
      </c:barChart>
      <c:catAx>
        <c:axId val="22091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21250688"/>
        <c:crosses val="autoZero"/>
        <c:auto val="1"/>
        <c:lblAlgn val="ctr"/>
        <c:lblOffset val="100"/>
        <c:noMultiLvlLbl val="0"/>
      </c:catAx>
      <c:valAx>
        <c:axId val="22125068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9130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279744"/>
        <c:axId val="221281280"/>
      </c:lineChart>
      <c:catAx>
        <c:axId val="22127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1281280"/>
        <c:crosses val="autoZero"/>
        <c:auto val="1"/>
        <c:lblAlgn val="ctr"/>
        <c:lblOffset val="100"/>
        <c:noMultiLvlLbl val="0"/>
      </c:catAx>
      <c:valAx>
        <c:axId val="22128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279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930048"/>
        <c:axId val="220931584"/>
      </c:lineChart>
      <c:catAx>
        <c:axId val="22093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931584"/>
        <c:crosses val="autoZero"/>
        <c:auto val="1"/>
        <c:lblAlgn val="ctr"/>
        <c:lblOffset val="100"/>
        <c:noMultiLvlLbl val="0"/>
      </c:catAx>
      <c:valAx>
        <c:axId val="22093158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9300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999040"/>
        <c:axId val="221004928"/>
      </c:barChart>
      <c:catAx>
        <c:axId val="22099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21004928"/>
        <c:crosses val="autoZero"/>
        <c:auto val="1"/>
        <c:lblAlgn val="ctr"/>
        <c:lblOffset val="100"/>
        <c:noMultiLvlLbl val="0"/>
      </c:catAx>
      <c:valAx>
        <c:axId val="2210049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999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033984"/>
        <c:axId val="221035520"/>
      </c:lineChart>
      <c:catAx>
        <c:axId val="22103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1035520"/>
        <c:crosses val="autoZero"/>
        <c:auto val="1"/>
        <c:lblAlgn val="ctr"/>
        <c:lblOffset val="100"/>
        <c:noMultiLvlLbl val="0"/>
      </c:catAx>
      <c:valAx>
        <c:axId val="22103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0339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601792"/>
        <c:axId val="221603328"/>
      </c:lineChart>
      <c:catAx>
        <c:axId val="22160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1603328"/>
        <c:crosses val="autoZero"/>
        <c:auto val="1"/>
        <c:lblAlgn val="ctr"/>
        <c:lblOffset val="100"/>
        <c:noMultiLvlLbl val="0"/>
      </c:catAx>
      <c:valAx>
        <c:axId val="22160332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601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2"/>
  <sheetViews>
    <sheetView topLeftCell="A28" zoomScale="80" zoomScaleNormal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855468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85546875" customWidth="1"/>
    <col min="17" max="17" width="9.5703125" customWidth="1"/>
    <col min="18" max="18" width="9.42578125" customWidth="1"/>
    <col min="19" max="19" width="9.85546875" customWidth="1"/>
    <col min="20" max="21" width="9.140625" customWidth="1"/>
    <col min="22" max="22" width="8.7109375" bestFit="1" customWidth="1"/>
    <col min="23" max="23" width="10.85546875" customWidth="1"/>
  </cols>
  <sheetData>
    <row r="1" spans="1:26" ht="3.95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390" t="s">
        <v>18</v>
      </c>
      <c r="C4" s="391"/>
      <c r="D4" s="391"/>
      <c r="E4" s="391"/>
      <c r="F4" s="391"/>
      <c r="G4" s="391"/>
      <c r="H4" s="391"/>
      <c r="I4" s="391"/>
      <c r="J4" s="392"/>
      <c r="K4" s="390" t="s">
        <v>21</v>
      </c>
      <c r="L4" s="391"/>
      <c r="M4" s="391"/>
      <c r="N4" s="391"/>
      <c r="O4" s="391"/>
      <c r="P4" s="391"/>
      <c r="Q4" s="391"/>
      <c r="R4" s="391"/>
      <c r="S4" s="391"/>
      <c r="T4" s="392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390" t="s">
        <v>23</v>
      </c>
      <c r="C17" s="391"/>
      <c r="D17" s="391"/>
      <c r="E17" s="391"/>
      <c r="F17" s="392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5703125" bestFit="1" customWidth="1"/>
    <col min="11" max="11" width="13.140625" bestFit="1" customWidth="1"/>
    <col min="12" max="12" width="7.5703125" bestFit="1" customWidth="1"/>
    <col min="13" max="13" width="10.42578125" customWidth="1"/>
    <col min="14" max="14" width="7.5703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07" t="s">
        <v>43</v>
      </c>
      <c r="B1" s="407"/>
      <c r="C1">
        <v>3393</v>
      </c>
      <c r="D1" s="188" t="s">
        <v>47</v>
      </c>
      <c r="E1" s="198" t="s">
        <v>49</v>
      </c>
    </row>
    <row r="2" spans="1:18" ht="22.5" x14ac:dyDescent="0.2">
      <c r="A2" s="201" t="s">
        <v>30</v>
      </c>
      <c r="B2" s="202" t="s">
        <v>31</v>
      </c>
      <c r="C2" s="202" t="s">
        <v>36</v>
      </c>
      <c r="D2" s="202" t="s">
        <v>38</v>
      </c>
      <c r="E2" s="202" t="s">
        <v>42</v>
      </c>
      <c r="F2" s="202" t="s">
        <v>41</v>
      </c>
      <c r="G2" s="202" t="s">
        <v>37</v>
      </c>
      <c r="H2" s="202" t="s">
        <v>39</v>
      </c>
      <c r="I2" s="202" t="s">
        <v>44</v>
      </c>
      <c r="J2" s="201" t="s">
        <v>13</v>
      </c>
      <c r="K2" s="202" t="s">
        <v>33</v>
      </c>
      <c r="L2" s="201" t="s">
        <v>32</v>
      </c>
      <c r="M2" s="202" t="s">
        <v>45</v>
      </c>
      <c r="N2" s="202" t="s">
        <v>40</v>
      </c>
      <c r="O2" s="202" t="s">
        <v>46</v>
      </c>
      <c r="P2" s="202" t="s">
        <v>34</v>
      </c>
      <c r="Q2" s="201" t="s">
        <v>35</v>
      </c>
    </row>
    <row r="3" spans="1:18" x14ac:dyDescent="0.2">
      <c r="A3" s="65">
        <v>1</v>
      </c>
      <c r="B3" s="203">
        <f>C1-(C3+E3+F3)</f>
        <v>3378</v>
      </c>
      <c r="C3" s="204">
        <v>15</v>
      </c>
      <c r="D3" s="205">
        <f>(C3/B3)*100</f>
        <v>0.44404973357015981</v>
      </c>
      <c r="E3" s="206"/>
      <c r="F3" s="206"/>
      <c r="G3" s="203">
        <f>C3</f>
        <v>15</v>
      </c>
      <c r="H3" s="205">
        <f>(G3/$C$1)*100</f>
        <v>0.44208664898320071</v>
      </c>
      <c r="I3" s="203">
        <f>C3+E3+F3</f>
        <v>15</v>
      </c>
      <c r="J3" s="207">
        <v>30.055823395077393</v>
      </c>
      <c r="K3" s="65"/>
      <c r="L3" s="204">
        <v>191.36</v>
      </c>
      <c r="M3" s="208"/>
      <c r="N3" s="65">
        <v>140</v>
      </c>
      <c r="O3" s="65"/>
      <c r="P3" s="209">
        <f>((L3/N3)*100)-100</f>
        <v>36.685714285714312</v>
      </c>
      <c r="Q3" s="204">
        <v>75.739999999999995</v>
      </c>
    </row>
    <row r="4" spans="1:18" x14ac:dyDescent="0.2">
      <c r="A4" s="65">
        <v>2</v>
      </c>
      <c r="B4" s="203">
        <f>B3-(C4+E4+F4)</f>
        <v>3367</v>
      </c>
      <c r="C4" s="204">
        <v>11</v>
      </c>
      <c r="D4" s="205">
        <f t="shared" ref="D4:D26" si="0">(C4/B4)*100</f>
        <v>0.32670032670032667</v>
      </c>
      <c r="E4" s="206"/>
      <c r="F4" s="206"/>
      <c r="G4" s="203">
        <f>G3+C4</f>
        <v>26</v>
      </c>
      <c r="H4" s="205">
        <f t="shared" ref="H4:H26" si="1">(G4/$C$1)*100</f>
        <v>0.76628352490421447</v>
      </c>
      <c r="I4" s="203">
        <f>I3+C4+E4+F4</f>
        <v>26</v>
      </c>
      <c r="J4" s="207">
        <v>65.687979973694254</v>
      </c>
      <c r="K4" s="205">
        <f>J4-J3</f>
        <v>35.632156578616858</v>
      </c>
      <c r="L4" s="204">
        <v>387.82</v>
      </c>
      <c r="M4" s="208">
        <f>L4-L3</f>
        <v>196.45999999999998</v>
      </c>
      <c r="N4" s="65">
        <v>300</v>
      </c>
      <c r="O4" s="210">
        <f>N4-N3</f>
        <v>160</v>
      </c>
      <c r="P4" s="209">
        <f t="shared" ref="P4:P26" si="2">((L4/N4)*100)-100</f>
        <v>29.273333333333341</v>
      </c>
      <c r="Q4" s="204">
        <v>71.31</v>
      </c>
    </row>
    <row r="5" spans="1:18" x14ac:dyDescent="0.2">
      <c r="A5" s="65">
        <v>3</v>
      </c>
      <c r="B5" s="203">
        <f t="shared" ref="B5:B26" si="3">B4-(C5+E5+F5)</f>
        <v>3356</v>
      </c>
      <c r="C5" s="204">
        <v>11</v>
      </c>
      <c r="D5" s="205">
        <f t="shared" si="0"/>
        <v>0.32777115613825986</v>
      </c>
      <c r="E5" s="206"/>
      <c r="F5" s="206"/>
      <c r="G5" s="203">
        <f t="shared" ref="G5:G26" si="4">G4+C5</f>
        <v>37</v>
      </c>
      <c r="H5" s="205">
        <f t="shared" si="1"/>
        <v>1.0904804008252285</v>
      </c>
      <c r="I5" s="203">
        <f t="shared" ref="I5:I26" si="5">I4+C5+E5+F5</f>
        <v>37</v>
      </c>
      <c r="J5" s="207">
        <v>90.230716839775241</v>
      </c>
      <c r="K5" s="205">
        <f t="shared" ref="K5:K26" si="6">J5-J4</f>
        <v>24.542736866080986</v>
      </c>
      <c r="L5" s="204">
        <v>687.75</v>
      </c>
      <c r="M5" s="208">
        <f t="shared" ref="M5:M26" si="7">L5-L4</f>
        <v>299.93</v>
      </c>
      <c r="N5" s="65">
        <v>490</v>
      </c>
      <c r="O5" s="210">
        <f t="shared" ref="O5:O26" si="8">N5-N4</f>
        <v>190</v>
      </c>
      <c r="P5" s="209">
        <f t="shared" si="2"/>
        <v>40.357142857142833</v>
      </c>
      <c r="Q5" s="207">
        <v>64.86</v>
      </c>
    </row>
    <row r="6" spans="1:18" x14ac:dyDescent="0.2">
      <c r="A6" s="65">
        <v>4</v>
      </c>
      <c r="B6" s="203">
        <f t="shared" si="3"/>
        <v>3346</v>
      </c>
      <c r="C6" s="204">
        <v>10</v>
      </c>
      <c r="D6" s="205">
        <f t="shared" si="0"/>
        <v>0.2988643156007173</v>
      </c>
      <c r="E6" s="206"/>
      <c r="F6" s="206"/>
      <c r="G6" s="203">
        <f t="shared" si="4"/>
        <v>47</v>
      </c>
      <c r="H6" s="205">
        <f t="shared" si="1"/>
        <v>1.3852048334806955</v>
      </c>
      <c r="I6" s="203">
        <f t="shared" si="5"/>
        <v>47</v>
      </c>
      <c r="J6" s="207">
        <v>90.19</v>
      </c>
      <c r="K6" s="205">
        <f t="shared" si="6"/>
        <v>-4.0716839775242875E-2</v>
      </c>
      <c r="L6" s="204">
        <v>1082.7</v>
      </c>
      <c r="M6" s="208">
        <f t="shared" si="7"/>
        <v>394.95000000000005</v>
      </c>
      <c r="N6" s="65">
        <v>690</v>
      </c>
      <c r="O6" s="210">
        <f t="shared" si="8"/>
        <v>200</v>
      </c>
      <c r="P6" s="209">
        <f t="shared" si="2"/>
        <v>56.913043478260875</v>
      </c>
      <c r="Q6" s="207">
        <v>95.24</v>
      </c>
    </row>
    <row r="7" spans="1:18" x14ac:dyDescent="0.2">
      <c r="A7" s="65">
        <v>5</v>
      </c>
      <c r="B7" s="203">
        <f t="shared" si="3"/>
        <v>560</v>
      </c>
      <c r="C7" s="204">
        <v>0</v>
      </c>
      <c r="D7" s="205">
        <f t="shared" si="0"/>
        <v>0</v>
      </c>
      <c r="E7" s="206"/>
      <c r="F7" s="206">
        <v>2786</v>
      </c>
      <c r="G7" s="203">
        <f t="shared" si="4"/>
        <v>47</v>
      </c>
      <c r="H7" s="205">
        <f t="shared" si="1"/>
        <v>1.3852048334806955</v>
      </c>
      <c r="I7" s="203">
        <f t="shared" si="5"/>
        <v>2833</v>
      </c>
      <c r="J7" s="207">
        <v>58.928571428571431</v>
      </c>
      <c r="K7" s="205">
        <f t="shared" si="6"/>
        <v>-31.261428571428567</v>
      </c>
      <c r="L7" s="204">
        <v>1237.3800000000001</v>
      </c>
      <c r="M7" s="208">
        <f t="shared" si="7"/>
        <v>154.68000000000006</v>
      </c>
      <c r="N7" s="65">
        <v>890</v>
      </c>
      <c r="O7" s="210">
        <f t="shared" si="8"/>
        <v>200</v>
      </c>
      <c r="P7" s="209">
        <f t="shared" si="2"/>
        <v>39.03146067415733</v>
      </c>
      <c r="Q7" s="204">
        <v>95.1</v>
      </c>
    </row>
    <row r="8" spans="1:18" x14ac:dyDescent="0.2">
      <c r="A8" s="65">
        <v>6</v>
      </c>
      <c r="B8" s="203">
        <f t="shared" si="3"/>
        <v>559</v>
      </c>
      <c r="C8" s="204">
        <v>1</v>
      </c>
      <c r="D8" s="205">
        <f t="shared" si="0"/>
        <v>0.17889087656529518</v>
      </c>
      <c r="E8" s="206"/>
      <c r="F8" s="206"/>
      <c r="G8" s="203">
        <f t="shared" si="4"/>
        <v>48</v>
      </c>
      <c r="H8" s="205">
        <f t="shared" si="1"/>
        <v>1.4146772767462421</v>
      </c>
      <c r="I8" s="203">
        <f t="shared" si="5"/>
        <v>2834</v>
      </c>
      <c r="J8" s="207">
        <v>62.100690007666749</v>
      </c>
      <c r="K8" s="205">
        <f t="shared" si="6"/>
        <v>3.1721185790953186</v>
      </c>
      <c r="L8" s="204">
        <v>1418.12</v>
      </c>
      <c r="M8" s="208">
        <f t="shared" si="7"/>
        <v>180.73999999999978</v>
      </c>
      <c r="N8" s="65">
        <v>1080</v>
      </c>
      <c r="O8" s="210">
        <f t="shared" si="8"/>
        <v>190</v>
      </c>
      <c r="P8" s="209">
        <f t="shared" si="2"/>
        <v>31.307407407407396</v>
      </c>
      <c r="Q8" s="204">
        <v>88.4</v>
      </c>
    </row>
    <row r="9" spans="1:18" x14ac:dyDescent="0.2">
      <c r="A9" s="65">
        <v>7</v>
      </c>
      <c r="B9" s="203">
        <f t="shared" si="3"/>
        <v>558</v>
      </c>
      <c r="C9" s="204">
        <v>1</v>
      </c>
      <c r="D9" s="205">
        <f t="shared" si="0"/>
        <v>0.17921146953405018</v>
      </c>
      <c r="E9" s="206"/>
      <c r="F9" s="206"/>
      <c r="G9" s="203">
        <f t="shared" si="4"/>
        <v>49</v>
      </c>
      <c r="H9" s="205">
        <f t="shared" si="1"/>
        <v>1.444149720011789</v>
      </c>
      <c r="I9" s="203">
        <f t="shared" si="5"/>
        <v>2835</v>
      </c>
      <c r="J9" s="207">
        <v>64.106502816180239</v>
      </c>
      <c r="K9" s="205">
        <f t="shared" si="6"/>
        <v>2.0058128085134896</v>
      </c>
      <c r="L9" s="204">
        <v>1531.08</v>
      </c>
      <c r="M9" s="208">
        <f t="shared" si="7"/>
        <v>112.96000000000004</v>
      </c>
      <c r="N9" s="65">
        <v>1250</v>
      </c>
      <c r="O9" s="210">
        <f t="shared" si="8"/>
        <v>170</v>
      </c>
      <c r="P9" s="209">
        <f t="shared" si="2"/>
        <v>22.486399999999989</v>
      </c>
      <c r="Q9" s="204">
        <v>86.2</v>
      </c>
    </row>
    <row r="10" spans="1:18" x14ac:dyDescent="0.2">
      <c r="A10" s="65">
        <v>8</v>
      </c>
      <c r="B10" s="203">
        <f t="shared" si="3"/>
        <v>558</v>
      </c>
      <c r="C10" s="204">
        <v>0</v>
      </c>
      <c r="D10" s="205">
        <f t="shared" si="0"/>
        <v>0</v>
      </c>
      <c r="E10" s="206"/>
      <c r="F10" s="206"/>
      <c r="G10" s="203">
        <f t="shared" si="4"/>
        <v>49</v>
      </c>
      <c r="H10" s="205">
        <f t="shared" si="1"/>
        <v>1.444149720011789</v>
      </c>
      <c r="I10" s="203">
        <f t="shared" si="5"/>
        <v>2835</v>
      </c>
      <c r="J10" s="207">
        <v>66.02662570404506</v>
      </c>
      <c r="K10" s="205">
        <f t="shared" si="6"/>
        <v>1.9201228878648209</v>
      </c>
      <c r="L10" s="204">
        <v>1695.04</v>
      </c>
      <c r="M10" s="208">
        <f t="shared" si="7"/>
        <v>163.96000000000004</v>
      </c>
      <c r="N10" s="65">
        <v>1400</v>
      </c>
      <c r="O10" s="210">
        <f t="shared" si="8"/>
        <v>150</v>
      </c>
      <c r="P10" s="209">
        <f t="shared" si="2"/>
        <v>21.074285714285708</v>
      </c>
      <c r="Q10" s="204">
        <v>77.8</v>
      </c>
    </row>
    <row r="11" spans="1:18" x14ac:dyDescent="0.2">
      <c r="A11" s="65">
        <v>9</v>
      </c>
      <c r="B11" s="203">
        <f t="shared" si="3"/>
        <v>558</v>
      </c>
      <c r="C11" s="204">
        <v>0</v>
      </c>
      <c r="D11" s="205">
        <f t="shared" si="0"/>
        <v>0</v>
      </c>
      <c r="E11" s="206"/>
      <c r="F11" s="206"/>
      <c r="G11" s="203">
        <f t="shared" si="4"/>
        <v>49</v>
      </c>
      <c r="H11" s="205">
        <f t="shared" si="1"/>
        <v>1.444149720011789</v>
      </c>
      <c r="I11" s="203">
        <f t="shared" si="5"/>
        <v>2835</v>
      </c>
      <c r="J11" s="207">
        <v>68.0747567844342</v>
      </c>
      <c r="K11" s="205">
        <f t="shared" si="6"/>
        <v>2.0481310803891404</v>
      </c>
      <c r="L11" s="204">
        <v>1824.08</v>
      </c>
      <c r="M11" s="208">
        <f t="shared" si="7"/>
        <v>129.03999999999996</v>
      </c>
      <c r="N11" s="65">
        <v>1540</v>
      </c>
      <c r="O11" s="210">
        <f t="shared" si="8"/>
        <v>140</v>
      </c>
      <c r="P11" s="209">
        <f t="shared" si="2"/>
        <v>18.446753246753246</v>
      </c>
      <c r="Q11" s="204">
        <v>83.7</v>
      </c>
    </row>
    <row r="12" spans="1:18" x14ac:dyDescent="0.2">
      <c r="A12" s="65">
        <v>10</v>
      </c>
      <c r="B12" s="203">
        <f t="shared" si="3"/>
        <v>558</v>
      </c>
      <c r="C12" s="204">
        <v>0</v>
      </c>
      <c r="D12" s="205">
        <f t="shared" si="0"/>
        <v>0</v>
      </c>
      <c r="E12" s="206"/>
      <c r="F12" s="206"/>
      <c r="G12" s="203">
        <f t="shared" si="4"/>
        <v>49</v>
      </c>
      <c r="H12" s="205">
        <f t="shared" si="1"/>
        <v>1.444149720011789</v>
      </c>
      <c r="I12" s="203">
        <f t="shared" si="5"/>
        <v>2835</v>
      </c>
      <c r="J12" s="207">
        <v>69.97</v>
      </c>
      <c r="K12" s="205">
        <f t="shared" si="6"/>
        <v>1.8952432155657988</v>
      </c>
      <c r="L12" s="207">
        <v>1936</v>
      </c>
      <c r="M12" s="208">
        <f t="shared" si="7"/>
        <v>111.92000000000007</v>
      </c>
      <c r="N12" s="203">
        <v>1670</v>
      </c>
      <c r="O12" s="210">
        <f t="shared" si="8"/>
        <v>130</v>
      </c>
      <c r="P12" s="209">
        <f t="shared" si="2"/>
        <v>15.928143712574851</v>
      </c>
      <c r="Q12" s="204">
        <v>93.3</v>
      </c>
    </row>
    <row r="13" spans="1:18" x14ac:dyDescent="0.2">
      <c r="A13" s="65">
        <v>11</v>
      </c>
      <c r="B13" s="203">
        <f t="shared" si="3"/>
        <v>480</v>
      </c>
      <c r="C13" s="204">
        <v>0</v>
      </c>
      <c r="D13" s="205">
        <f t="shared" si="0"/>
        <v>0</v>
      </c>
      <c r="E13" s="206"/>
      <c r="F13" s="206">
        <v>78</v>
      </c>
      <c r="G13" s="203">
        <f t="shared" si="4"/>
        <v>49</v>
      </c>
      <c r="H13" s="205">
        <f t="shared" si="1"/>
        <v>1.444149720011789</v>
      </c>
      <c r="I13" s="203">
        <f t="shared" si="5"/>
        <v>2913</v>
      </c>
      <c r="J13" s="207">
        <v>70.97</v>
      </c>
      <c r="K13" s="205">
        <f t="shared" si="6"/>
        <v>1</v>
      </c>
      <c r="L13" s="207">
        <v>2028.22</v>
      </c>
      <c r="M13" s="208">
        <f t="shared" si="7"/>
        <v>92.220000000000027</v>
      </c>
      <c r="N13" s="203">
        <v>1800</v>
      </c>
      <c r="O13" s="210">
        <f t="shared" si="8"/>
        <v>130</v>
      </c>
      <c r="P13" s="209">
        <f t="shared" si="2"/>
        <v>12.678888888888878</v>
      </c>
      <c r="Q13" s="204">
        <v>92.2</v>
      </c>
      <c r="R13" s="196"/>
    </row>
    <row r="14" spans="1:18" x14ac:dyDescent="0.2">
      <c r="A14">
        <v>12</v>
      </c>
      <c r="B14" s="189">
        <f t="shared" si="3"/>
        <v>480</v>
      </c>
      <c r="C14" s="184"/>
      <c r="D14" s="194">
        <f t="shared" si="0"/>
        <v>0</v>
      </c>
      <c r="E14" s="184"/>
      <c r="F14" s="184"/>
      <c r="G14" s="189">
        <f t="shared" si="4"/>
        <v>49</v>
      </c>
      <c r="H14" s="194">
        <f t="shared" si="1"/>
        <v>1.444149720011789</v>
      </c>
      <c r="I14" s="189">
        <f t="shared" si="5"/>
        <v>2913</v>
      </c>
      <c r="J14" s="184"/>
      <c r="K14" s="194">
        <f t="shared" si="6"/>
        <v>-70.97</v>
      </c>
      <c r="L14" s="184"/>
      <c r="M14" s="191">
        <f t="shared" si="7"/>
        <v>-2028.22</v>
      </c>
      <c r="N14">
        <v>1920</v>
      </c>
      <c r="O14" s="188">
        <f t="shared" si="8"/>
        <v>120</v>
      </c>
      <c r="P14" s="195">
        <f t="shared" si="2"/>
        <v>-100</v>
      </c>
      <c r="Q14" s="184"/>
    </row>
    <row r="15" spans="1:18" x14ac:dyDescent="0.2">
      <c r="A15">
        <v>13</v>
      </c>
      <c r="B15" s="189">
        <f t="shared" si="3"/>
        <v>480</v>
      </c>
      <c r="C15" s="184"/>
      <c r="D15" s="194">
        <f t="shared" si="0"/>
        <v>0</v>
      </c>
      <c r="E15" s="184"/>
      <c r="F15" s="184"/>
      <c r="G15" s="189">
        <f t="shared" si="4"/>
        <v>49</v>
      </c>
      <c r="H15" s="194">
        <f t="shared" si="1"/>
        <v>1.444149720011789</v>
      </c>
      <c r="I15" s="189">
        <f t="shared" si="5"/>
        <v>2913</v>
      </c>
      <c r="J15" s="184"/>
      <c r="K15" s="194">
        <f t="shared" si="6"/>
        <v>0</v>
      </c>
      <c r="L15" s="184"/>
      <c r="M15" s="191">
        <f t="shared" si="7"/>
        <v>0</v>
      </c>
      <c r="N15">
        <v>2040</v>
      </c>
      <c r="O15" s="188">
        <f t="shared" si="8"/>
        <v>120</v>
      </c>
      <c r="P15" s="195">
        <f t="shared" si="2"/>
        <v>-100</v>
      </c>
      <c r="Q15" s="184"/>
    </row>
    <row r="16" spans="1:18" x14ac:dyDescent="0.2">
      <c r="A16">
        <v>14</v>
      </c>
      <c r="B16" s="189">
        <f t="shared" si="3"/>
        <v>480</v>
      </c>
      <c r="C16" s="184"/>
      <c r="D16" s="194">
        <f t="shared" si="0"/>
        <v>0</v>
      </c>
      <c r="E16" s="184"/>
      <c r="F16" s="184"/>
      <c r="G16" s="189">
        <f t="shared" si="4"/>
        <v>49</v>
      </c>
      <c r="H16" s="194">
        <f t="shared" si="1"/>
        <v>1.444149720011789</v>
      </c>
      <c r="I16" s="189">
        <f t="shared" si="5"/>
        <v>2913</v>
      </c>
      <c r="J16" s="184"/>
      <c r="K16" s="194">
        <f t="shared" si="6"/>
        <v>0</v>
      </c>
      <c r="L16" s="184"/>
      <c r="M16" s="191">
        <f t="shared" si="7"/>
        <v>0</v>
      </c>
      <c r="N16">
        <v>2160</v>
      </c>
      <c r="O16" s="188">
        <f t="shared" si="8"/>
        <v>120</v>
      </c>
      <c r="P16" s="195">
        <f t="shared" si="2"/>
        <v>-100</v>
      </c>
      <c r="Q16" s="184"/>
    </row>
    <row r="17" spans="1:17" x14ac:dyDescent="0.2">
      <c r="A17">
        <v>15</v>
      </c>
      <c r="B17" s="189">
        <f t="shared" si="3"/>
        <v>480</v>
      </c>
      <c r="C17" s="184"/>
      <c r="D17" s="194">
        <f t="shared" si="0"/>
        <v>0</v>
      </c>
      <c r="E17" s="184"/>
      <c r="F17" s="184"/>
      <c r="G17" s="189">
        <f t="shared" si="4"/>
        <v>49</v>
      </c>
      <c r="H17" s="194">
        <f t="shared" si="1"/>
        <v>1.444149720011789</v>
      </c>
      <c r="I17" s="189">
        <f t="shared" si="5"/>
        <v>2913</v>
      </c>
      <c r="J17" s="184"/>
      <c r="K17" s="194">
        <f t="shared" si="6"/>
        <v>0</v>
      </c>
      <c r="L17" s="184"/>
      <c r="M17" s="191">
        <f t="shared" si="7"/>
        <v>0</v>
      </c>
      <c r="N17">
        <v>2290</v>
      </c>
      <c r="O17" s="188">
        <f t="shared" si="8"/>
        <v>130</v>
      </c>
      <c r="P17" s="195">
        <f t="shared" si="2"/>
        <v>-100</v>
      </c>
      <c r="Q17" s="184"/>
    </row>
    <row r="18" spans="1:17" x14ac:dyDescent="0.2">
      <c r="A18">
        <v>16</v>
      </c>
      <c r="B18" s="189">
        <f t="shared" si="3"/>
        <v>480</v>
      </c>
      <c r="C18" s="184"/>
      <c r="D18" s="194">
        <f t="shared" si="0"/>
        <v>0</v>
      </c>
      <c r="E18" s="184"/>
      <c r="F18" s="184"/>
      <c r="G18" s="189">
        <f t="shared" si="4"/>
        <v>49</v>
      </c>
      <c r="H18" s="194">
        <f t="shared" si="1"/>
        <v>1.444149720011789</v>
      </c>
      <c r="I18" s="189">
        <f t="shared" si="5"/>
        <v>2913</v>
      </c>
      <c r="J18" s="184"/>
      <c r="K18" s="194">
        <f t="shared" si="6"/>
        <v>0</v>
      </c>
      <c r="L18" s="184"/>
      <c r="M18" s="191">
        <f t="shared" si="7"/>
        <v>0</v>
      </c>
      <c r="N18">
        <v>2420</v>
      </c>
      <c r="O18" s="188">
        <f t="shared" si="8"/>
        <v>130</v>
      </c>
      <c r="P18" s="195">
        <f t="shared" si="2"/>
        <v>-100</v>
      </c>
      <c r="Q18" s="184"/>
    </row>
    <row r="19" spans="1:17" x14ac:dyDescent="0.2">
      <c r="A19">
        <v>17</v>
      </c>
      <c r="B19" s="189">
        <f t="shared" si="3"/>
        <v>480</v>
      </c>
      <c r="C19" s="184"/>
      <c r="D19" s="194">
        <f t="shared" si="0"/>
        <v>0</v>
      </c>
      <c r="E19" s="184"/>
      <c r="F19" s="184"/>
      <c r="G19" s="189">
        <f t="shared" si="4"/>
        <v>49</v>
      </c>
      <c r="H19" s="194">
        <f t="shared" si="1"/>
        <v>1.444149720011789</v>
      </c>
      <c r="I19" s="189">
        <f t="shared" si="5"/>
        <v>2913</v>
      </c>
      <c r="J19" s="184"/>
      <c r="K19" s="194">
        <f t="shared" si="6"/>
        <v>0</v>
      </c>
      <c r="L19" s="184"/>
      <c r="M19" s="191">
        <f t="shared" si="7"/>
        <v>0</v>
      </c>
      <c r="N19">
        <v>2560</v>
      </c>
      <c r="O19" s="188">
        <f t="shared" si="8"/>
        <v>140</v>
      </c>
      <c r="P19" s="195">
        <f t="shared" si="2"/>
        <v>-100</v>
      </c>
      <c r="Q19" s="184"/>
    </row>
    <row r="20" spans="1:17" x14ac:dyDescent="0.2">
      <c r="A20">
        <v>18</v>
      </c>
      <c r="B20" s="189">
        <f t="shared" si="3"/>
        <v>480</v>
      </c>
      <c r="C20" s="184"/>
      <c r="D20" s="194">
        <f t="shared" si="0"/>
        <v>0</v>
      </c>
      <c r="E20" s="184"/>
      <c r="F20" s="184"/>
      <c r="G20" s="189">
        <f t="shared" si="4"/>
        <v>49</v>
      </c>
      <c r="H20" s="194">
        <f t="shared" si="1"/>
        <v>1.444149720011789</v>
      </c>
      <c r="I20" s="189">
        <f t="shared" si="5"/>
        <v>2913</v>
      </c>
      <c r="J20" s="184"/>
      <c r="K20" s="194">
        <f t="shared" si="6"/>
        <v>0</v>
      </c>
      <c r="L20" s="184"/>
      <c r="M20" s="191">
        <f t="shared" si="7"/>
        <v>0</v>
      </c>
      <c r="N20">
        <v>2710</v>
      </c>
      <c r="O20" s="188">
        <f t="shared" si="8"/>
        <v>150</v>
      </c>
      <c r="P20" s="195">
        <f t="shared" si="2"/>
        <v>-100</v>
      </c>
      <c r="Q20" s="184"/>
    </row>
    <row r="21" spans="1:17" x14ac:dyDescent="0.2">
      <c r="A21">
        <v>19</v>
      </c>
      <c r="B21" s="189">
        <f t="shared" si="3"/>
        <v>480</v>
      </c>
      <c r="C21" s="184"/>
      <c r="D21" s="194">
        <f t="shared" si="0"/>
        <v>0</v>
      </c>
      <c r="E21" s="184"/>
      <c r="F21" s="184"/>
      <c r="G21" s="189">
        <f t="shared" si="4"/>
        <v>49</v>
      </c>
      <c r="H21" s="194">
        <f t="shared" si="1"/>
        <v>1.444149720011789</v>
      </c>
      <c r="I21" s="189">
        <f t="shared" si="5"/>
        <v>2913</v>
      </c>
      <c r="J21" s="184"/>
      <c r="K21" s="194">
        <f t="shared" si="6"/>
        <v>0</v>
      </c>
      <c r="L21" s="184"/>
      <c r="M21" s="191">
        <f t="shared" si="7"/>
        <v>0</v>
      </c>
      <c r="N21">
        <v>2870</v>
      </c>
      <c r="O21" s="188">
        <f t="shared" si="8"/>
        <v>160</v>
      </c>
      <c r="P21" s="195">
        <f t="shared" si="2"/>
        <v>-100</v>
      </c>
      <c r="Q21" s="184"/>
    </row>
    <row r="22" spans="1:17" x14ac:dyDescent="0.2">
      <c r="A22">
        <v>20</v>
      </c>
      <c r="B22" s="189">
        <f t="shared" si="3"/>
        <v>480</v>
      </c>
      <c r="C22" s="184"/>
      <c r="D22" s="194">
        <f t="shared" si="0"/>
        <v>0</v>
      </c>
      <c r="E22" s="184"/>
      <c r="F22" s="184"/>
      <c r="G22" s="189">
        <f t="shared" si="4"/>
        <v>49</v>
      </c>
      <c r="H22" s="194">
        <f t="shared" si="1"/>
        <v>1.444149720011789</v>
      </c>
      <c r="I22" s="189">
        <f t="shared" si="5"/>
        <v>2913</v>
      </c>
      <c r="J22" s="184"/>
      <c r="K22" s="194">
        <f t="shared" si="6"/>
        <v>0</v>
      </c>
      <c r="L22" s="184"/>
      <c r="M22" s="191">
        <f t="shared" si="7"/>
        <v>0</v>
      </c>
      <c r="N22">
        <v>3040</v>
      </c>
      <c r="O22" s="188">
        <f t="shared" si="8"/>
        <v>170</v>
      </c>
      <c r="P22" s="195">
        <f t="shared" si="2"/>
        <v>-100</v>
      </c>
      <c r="Q22" s="184"/>
    </row>
    <row r="23" spans="1:17" x14ac:dyDescent="0.2">
      <c r="A23">
        <v>21</v>
      </c>
      <c r="B23" s="189">
        <f t="shared" si="3"/>
        <v>480</v>
      </c>
      <c r="C23" s="184"/>
      <c r="D23" s="194">
        <f t="shared" si="0"/>
        <v>0</v>
      </c>
      <c r="E23" s="184"/>
      <c r="F23" s="184"/>
      <c r="G23" s="189">
        <f t="shared" si="4"/>
        <v>49</v>
      </c>
      <c r="H23" s="194">
        <f t="shared" si="1"/>
        <v>1.444149720011789</v>
      </c>
      <c r="I23" s="189">
        <f t="shared" si="5"/>
        <v>2913</v>
      </c>
      <c r="J23" s="184"/>
      <c r="K23" s="194">
        <f t="shared" si="6"/>
        <v>0</v>
      </c>
      <c r="L23" s="184"/>
      <c r="M23" s="191">
        <f t="shared" si="7"/>
        <v>0</v>
      </c>
      <c r="N23">
        <v>3240</v>
      </c>
      <c r="O23" s="188">
        <f t="shared" si="8"/>
        <v>200</v>
      </c>
      <c r="P23" s="195">
        <f t="shared" si="2"/>
        <v>-100</v>
      </c>
      <c r="Q23" s="184"/>
    </row>
    <row r="24" spans="1:17" x14ac:dyDescent="0.2">
      <c r="A24">
        <v>22</v>
      </c>
      <c r="B24" s="189">
        <f t="shared" si="3"/>
        <v>480</v>
      </c>
      <c r="C24" s="184"/>
      <c r="D24" s="194">
        <f t="shared" si="0"/>
        <v>0</v>
      </c>
      <c r="E24" s="184"/>
      <c r="F24" s="184"/>
      <c r="G24" s="189">
        <f t="shared" si="4"/>
        <v>49</v>
      </c>
      <c r="H24" s="194">
        <f t="shared" si="1"/>
        <v>1.444149720011789</v>
      </c>
      <c r="I24" s="189">
        <f t="shared" si="5"/>
        <v>2913</v>
      </c>
      <c r="J24" s="184"/>
      <c r="K24" s="194">
        <f t="shared" si="6"/>
        <v>0</v>
      </c>
      <c r="L24" s="184"/>
      <c r="M24" s="191">
        <f t="shared" si="7"/>
        <v>0</v>
      </c>
      <c r="N24">
        <v>3470</v>
      </c>
      <c r="O24" s="188">
        <f t="shared" si="8"/>
        <v>230</v>
      </c>
      <c r="P24" s="195">
        <f t="shared" si="2"/>
        <v>-100</v>
      </c>
      <c r="Q24" s="184"/>
    </row>
    <row r="25" spans="1:17" x14ac:dyDescent="0.2">
      <c r="A25">
        <v>23</v>
      </c>
      <c r="B25" s="189">
        <f t="shared" si="3"/>
        <v>480</v>
      </c>
      <c r="C25" s="184"/>
      <c r="D25" s="194">
        <f t="shared" si="0"/>
        <v>0</v>
      </c>
      <c r="E25" s="184"/>
      <c r="F25" s="184"/>
      <c r="G25" s="189">
        <f t="shared" si="4"/>
        <v>49</v>
      </c>
      <c r="H25" s="194">
        <f t="shared" si="1"/>
        <v>1.444149720011789</v>
      </c>
      <c r="I25" s="189">
        <f t="shared" si="5"/>
        <v>2913</v>
      </c>
      <c r="J25" s="184"/>
      <c r="K25" s="194">
        <f t="shared" si="6"/>
        <v>0</v>
      </c>
      <c r="L25" s="184"/>
      <c r="M25" s="191">
        <f t="shared" si="7"/>
        <v>0</v>
      </c>
      <c r="N25">
        <v>3660</v>
      </c>
      <c r="O25" s="188">
        <f t="shared" si="8"/>
        <v>190</v>
      </c>
      <c r="P25" s="195">
        <f t="shared" si="2"/>
        <v>-100</v>
      </c>
      <c r="Q25" s="184"/>
    </row>
    <row r="26" spans="1:17" x14ac:dyDescent="0.2">
      <c r="A26">
        <v>24</v>
      </c>
      <c r="B26" s="189">
        <f t="shared" si="3"/>
        <v>480</v>
      </c>
      <c r="C26" s="184"/>
      <c r="D26" s="194">
        <f t="shared" si="0"/>
        <v>0</v>
      </c>
      <c r="E26" s="184"/>
      <c r="F26" s="184"/>
      <c r="G26" s="189">
        <f t="shared" si="4"/>
        <v>49</v>
      </c>
      <c r="H26" s="194">
        <f t="shared" si="1"/>
        <v>1.444149720011789</v>
      </c>
      <c r="I26" s="189">
        <f t="shared" si="5"/>
        <v>2913</v>
      </c>
      <c r="J26" s="184"/>
      <c r="K26" s="194">
        <f t="shared" si="6"/>
        <v>0</v>
      </c>
      <c r="L26" s="184"/>
      <c r="M26" s="191">
        <f t="shared" si="7"/>
        <v>0</v>
      </c>
      <c r="N26">
        <v>3820</v>
      </c>
      <c r="O26" s="188">
        <f t="shared" si="8"/>
        <v>160</v>
      </c>
      <c r="P26" s="195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2"/>
  <sheetViews>
    <sheetView topLeftCell="A25" zoomScale="80" zoomScaleNormal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855468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85546875" customWidth="1"/>
    <col min="17" max="17" width="9.5703125" customWidth="1"/>
    <col min="18" max="18" width="9.42578125" customWidth="1"/>
    <col min="19" max="19" width="9.85546875" customWidth="1"/>
    <col min="20" max="21" width="9.140625" customWidth="1"/>
    <col min="22" max="22" width="8.7109375" bestFit="1" customWidth="1"/>
    <col min="23" max="23" width="10.85546875" customWidth="1"/>
  </cols>
  <sheetData>
    <row r="1" spans="1:29" ht="3.95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90" t="s">
        <v>18</v>
      </c>
      <c r="C4" s="391"/>
      <c r="D4" s="391"/>
      <c r="E4" s="391"/>
      <c r="F4" s="391"/>
      <c r="G4" s="391"/>
      <c r="H4" s="391"/>
      <c r="I4" s="391"/>
      <c r="J4" s="392"/>
      <c r="K4" s="390" t="s">
        <v>21</v>
      </c>
      <c r="L4" s="391"/>
      <c r="M4" s="391"/>
      <c r="N4" s="391"/>
      <c r="O4" s="391"/>
      <c r="P4" s="391"/>
      <c r="Q4" s="391"/>
      <c r="R4" s="391"/>
      <c r="S4" s="391"/>
      <c r="T4" s="391"/>
      <c r="U4" s="391"/>
      <c r="V4" s="391"/>
      <c r="W4" s="39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90" t="s">
        <v>23</v>
      </c>
      <c r="C17" s="391"/>
      <c r="D17" s="391"/>
      <c r="E17" s="391"/>
      <c r="F17" s="39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2"/>
  <sheetViews>
    <sheetView zoomScale="80" zoomScaleNormal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855468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85546875" customWidth="1"/>
    <col min="17" max="17" width="9.5703125" customWidth="1"/>
    <col min="18" max="18" width="9.42578125" customWidth="1"/>
    <col min="19" max="19" width="9.85546875" customWidth="1"/>
    <col min="20" max="21" width="9.140625" customWidth="1"/>
    <col min="22" max="22" width="8.7109375" bestFit="1" customWidth="1"/>
    <col min="23" max="23" width="10.85546875" customWidth="1"/>
  </cols>
  <sheetData>
    <row r="1" spans="1:29" ht="3.95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90" t="s">
        <v>18</v>
      </c>
      <c r="C4" s="391"/>
      <c r="D4" s="391"/>
      <c r="E4" s="391"/>
      <c r="F4" s="391"/>
      <c r="G4" s="391"/>
      <c r="H4" s="391"/>
      <c r="I4" s="391"/>
      <c r="J4" s="392"/>
      <c r="K4" s="390" t="s">
        <v>21</v>
      </c>
      <c r="L4" s="391"/>
      <c r="M4" s="391"/>
      <c r="N4" s="391"/>
      <c r="O4" s="391"/>
      <c r="P4" s="391"/>
      <c r="Q4" s="391"/>
      <c r="R4" s="391"/>
      <c r="S4" s="391"/>
      <c r="T4" s="391"/>
      <c r="U4" s="391"/>
      <c r="V4" s="391"/>
      <c r="W4" s="39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90" t="s">
        <v>23</v>
      </c>
      <c r="C17" s="391"/>
      <c r="D17" s="391"/>
      <c r="E17" s="391"/>
      <c r="F17" s="39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2"/>
  <sheetViews>
    <sheetView topLeftCell="A27" zoomScale="80" zoomScaleNormal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855468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85546875" customWidth="1"/>
    <col min="17" max="17" width="9.5703125" customWidth="1"/>
    <col min="18" max="18" width="9.42578125" customWidth="1"/>
    <col min="19" max="19" width="9.85546875" customWidth="1"/>
    <col min="20" max="21" width="9.140625" customWidth="1"/>
    <col min="22" max="22" width="8.7109375" bestFit="1" customWidth="1"/>
    <col min="23" max="23" width="10.85546875" customWidth="1"/>
  </cols>
  <sheetData>
    <row r="1" spans="1:29" ht="3.95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90" t="s">
        <v>18</v>
      </c>
      <c r="C4" s="391"/>
      <c r="D4" s="391"/>
      <c r="E4" s="391"/>
      <c r="F4" s="391"/>
      <c r="G4" s="391"/>
      <c r="H4" s="391"/>
      <c r="I4" s="391"/>
      <c r="J4" s="392"/>
      <c r="K4" s="390" t="s">
        <v>21</v>
      </c>
      <c r="L4" s="391"/>
      <c r="M4" s="391"/>
      <c r="N4" s="391"/>
      <c r="O4" s="391"/>
      <c r="P4" s="391"/>
      <c r="Q4" s="391"/>
      <c r="R4" s="391"/>
      <c r="S4" s="391"/>
      <c r="T4" s="391"/>
      <c r="U4" s="391"/>
      <c r="V4" s="391"/>
      <c r="W4" s="39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90" t="s">
        <v>23</v>
      </c>
      <c r="C17" s="391"/>
      <c r="D17" s="391"/>
      <c r="E17" s="391"/>
      <c r="F17" s="39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94"/>
  <sheetViews>
    <sheetView topLeftCell="A264" zoomScale="80" zoomScaleNormal="80" workbookViewId="0">
      <selection activeCell="D279" sqref="D279"/>
    </sheetView>
  </sheetViews>
  <sheetFormatPr baseColWidth="10" defaultRowHeight="12.75" x14ac:dyDescent="0.2"/>
  <cols>
    <col min="1" max="1" width="20.7109375" customWidth="1"/>
    <col min="2" max="9" width="10.7109375" customWidth="1"/>
    <col min="11" max="11" width="11.42578125" style="65"/>
  </cols>
  <sheetData>
    <row r="1" spans="1:28" s="292" customFormat="1" x14ac:dyDescent="0.2">
      <c r="A1" s="236" t="s">
        <v>52</v>
      </c>
      <c r="K1" s="65"/>
    </row>
    <row r="2" spans="1:28" s="292" customFormat="1" x14ac:dyDescent="0.2">
      <c r="A2" s="235" t="s">
        <v>51</v>
      </c>
      <c r="K2" s="65"/>
    </row>
    <row r="3" spans="1:28" s="292" customFormat="1" ht="14.25" x14ac:dyDescent="0.2">
      <c r="A3" s="187" t="s">
        <v>56</v>
      </c>
      <c r="B3" s="65">
        <v>41.4</v>
      </c>
      <c r="K3" s="65"/>
    </row>
    <row r="4" spans="1:28" s="292" customFormat="1" ht="14.25" x14ac:dyDescent="0.2">
      <c r="A4" s="187" t="s">
        <v>27</v>
      </c>
      <c r="B4" s="65"/>
      <c r="K4" s="65"/>
    </row>
    <row r="5" spans="1:28" s="292" customFormat="1" ht="14.25" x14ac:dyDescent="0.2">
      <c r="A5" s="187" t="s">
        <v>57</v>
      </c>
      <c r="B5" s="65">
        <v>21.5</v>
      </c>
      <c r="K5" s="65"/>
    </row>
    <row r="6" spans="1:28" ht="15" thickBot="1" x14ac:dyDescent="0.25">
      <c r="A6" s="187" t="s">
        <v>57</v>
      </c>
      <c r="B6" s="397">
        <v>21.5</v>
      </c>
      <c r="C6" s="397"/>
      <c r="D6" s="397"/>
      <c r="E6" s="397"/>
      <c r="F6" s="397"/>
      <c r="G6" s="397"/>
      <c r="H6" s="301"/>
      <c r="I6" s="295"/>
      <c r="J6" s="295"/>
      <c r="K6" s="291"/>
      <c r="L6" s="295"/>
      <c r="M6" s="295"/>
      <c r="N6" s="295"/>
      <c r="O6" s="295"/>
      <c r="P6" s="295"/>
      <c r="Q6" s="295"/>
      <c r="R6" s="295"/>
      <c r="S6" s="295"/>
      <c r="T6" s="295"/>
      <c r="U6" s="295"/>
      <c r="V6" s="295"/>
      <c r="W6" s="295"/>
      <c r="X6" s="295"/>
      <c r="Y6" s="295"/>
      <c r="Z6" s="295"/>
      <c r="AA6" s="295"/>
      <c r="AB6" s="295"/>
    </row>
    <row r="7" spans="1:28" ht="13.5" thickBot="1" x14ac:dyDescent="0.25">
      <c r="A7" s="188" t="s">
        <v>53</v>
      </c>
      <c r="B7" s="398" t="s">
        <v>54</v>
      </c>
      <c r="C7" s="399"/>
      <c r="D7" s="399"/>
      <c r="E7" s="399"/>
      <c r="F7" s="399"/>
      <c r="G7" s="399"/>
      <c r="H7" s="290"/>
      <c r="I7" s="241"/>
      <c r="J7" s="292"/>
      <c r="L7" s="295"/>
      <c r="M7" s="295"/>
      <c r="N7" s="295"/>
      <c r="O7" s="295"/>
      <c r="P7" s="295"/>
      <c r="Q7" s="295"/>
      <c r="R7" s="295"/>
      <c r="S7" s="295"/>
      <c r="T7" s="295"/>
      <c r="U7" s="295"/>
      <c r="V7" s="295"/>
      <c r="W7" s="295"/>
      <c r="X7" s="295"/>
      <c r="Y7" s="295"/>
      <c r="Z7" s="295"/>
      <c r="AA7" s="295"/>
      <c r="AB7" s="295"/>
    </row>
    <row r="8" spans="1:28" x14ac:dyDescent="0.2">
      <c r="A8" s="188"/>
      <c r="B8" s="255">
        <v>1</v>
      </c>
      <c r="C8" s="256">
        <v>2</v>
      </c>
      <c r="D8" s="256">
        <v>3</v>
      </c>
      <c r="E8" s="256">
        <v>4</v>
      </c>
      <c r="F8" s="256">
        <v>5</v>
      </c>
      <c r="G8" s="262">
        <v>6</v>
      </c>
      <c r="H8" s="135">
        <v>7</v>
      </c>
      <c r="I8" s="241"/>
      <c r="J8" s="292"/>
      <c r="L8" s="295"/>
      <c r="M8" s="295"/>
      <c r="N8" s="295"/>
      <c r="O8" s="295"/>
      <c r="P8" s="295"/>
      <c r="Q8" s="295"/>
      <c r="R8" s="295"/>
      <c r="S8" s="295"/>
      <c r="T8" s="295"/>
      <c r="U8" s="295"/>
      <c r="V8" s="295"/>
      <c r="W8" s="295"/>
      <c r="X8" s="295"/>
      <c r="Y8" s="295"/>
      <c r="Z8" s="295"/>
      <c r="AA8" s="295"/>
      <c r="AB8" s="295"/>
    </row>
    <row r="9" spans="1:28" x14ac:dyDescent="0.2">
      <c r="A9" s="237" t="s">
        <v>2</v>
      </c>
      <c r="B9" s="240">
        <v>1</v>
      </c>
      <c r="C9" s="258">
        <v>2</v>
      </c>
      <c r="D9" s="259">
        <v>3</v>
      </c>
      <c r="E9" s="259">
        <v>3</v>
      </c>
      <c r="F9" s="260">
        <v>4</v>
      </c>
      <c r="G9" s="263">
        <v>4</v>
      </c>
      <c r="H9" s="289">
        <v>7</v>
      </c>
      <c r="I9" s="242" t="s">
        <v>0</v>
      </c>
      <c r="J9" s="229"/>
      <c r="L9" s="295"/>
      <c r="M9" s="295"/>
      <c r="N9" s="295"/>
      <c r="O9" s="295"/>
      <c r="P9" s="295"/>
      <c r="Q9" s="295"/>
      <c r="R9" s="295"/>
      <c r="S9" s="295"/>
      <c r="T9" s="295"/>
      <c r="U9" s="295"/>
      <c r="V9" s="295"/>
      <c r="W9" s="295"/>
      <c r="X9" s="295"/>
      <c r="Y9" s="295"/>
      <c r="Z9" s="295"/>
      <c r="AA9" s="295"/>
      <c r="AB9" s="295"/>
    </row>
    <row r="10" spans="1:28" ht="14.25" x14ac:dyDescent="0.2">
      <c r="A10" s="238" t="s">
        <v>3</v>
      </c>
      <c r="B10" s="280">
        <v>130</v>
      </c>
      <c r="C10" s="279">
        <v>130</v>
      </c>
      <c r="D10" s="279"/>
      <c r="E10" s="279"/>
      <c r="F10" s="279"/>
      <c r="G10" s="274"/>
      <c r="H10" s="281"/>
      <c r="I10" s="243">
        <v>130</v>
      </c>
      <c r="J10" s="229"/>
      <c r="L10" s="295"/>
      <c r="M10" s="295"/>
      <c r="N10" s="295"/>
      <c r="O10" s="295"/>
      <c r="P10" s="295"/>
      <c r="Q10" s="295"/>
      <c r="R10" s="295"/>
      <c r="S10" s="295"/>
      <c r="T10" s="295"/>
      <c r="U10" s="295"/>
      <c r="V10" s="295"/>
      <c r="W10" s="295"/>
      <c r="X10" s="295"/>
      <c r="Y10" s="295"/>
      <c r="Z10" s="295"/>
      <c r="AA10" s="295"/>
      <c r="AB10" s="295"/>
    </row>
    <row r="11" spans="1:28" ht="14.25" x14ac:dyDescent="0.2">
      <c r="A11" s="239" t="s">
        <v>6</v>
      </c>
      <c r="B11" s="282">
        <v>136.7076923076923</v>
      </c>
      <c r="C11" s="277">
        <v>152.29032258064515</v>
      </c>
      <c r="D11" s="277"/>
      <c r="E11" s="277"/>
      <c r="F11" s="277"/>
      <c r="G11" s="273"/>
      <c r="H11" s="283"/>
      <c r="I11" s="244">
        <v>144.31496062992127</v>
      </c>
      <c r="J11" s="229"/>
      <c r="L11" s="295"/>
      <c r="M11" s="295"/>
      <c r="N11" s="295"/>
      <c r="O11" s="295"/>
      <c r="P11" s="295"/>
      <c r="Q11" s="295"/>
      <c r="R11" s="295"/>
      <c r="S11" s="295"/>
      <c r="T11" s="295"/>
      <c r="U11" s="295"/>
      <c r="V11" s="295"/>
      <c r="W11" s="295"/>
      <c r="X11" s="295"/>
      <c r="Y11" s="295"/>
      <c r="Z11" s="295"/>
      <c r="AA11" s="295"/>
      <c r="AB11" s="295"/>
    </row>
    <row r="12" spans="1:28" ht="14.25" x14ac:dyDescent="0.2">
      <c r="A12" s="239" t="s">
        <v>7</v>
      </c>
      <c r="B12" s="282">
        <v>90.769230769230774</v>
      </c>
      <c r="C12" s="277">
        <v>85.483870967741936</v>
      </c>
      <c r="D12" s="277"/>
      <c r="E12" s="277"/>
      <c r="F12" s="277"/>
      <c r="G12" s="273"/>
      <c r="H12" s="283"/>
      <c r="I12" s="244">
        <v>77.165354330708666</v>
      </c>
      <c r="J12" s="229"/>
      <c r="L12" s="295"/>
      <c r="M12" s="295"/>
      <c r="N12" s="295"/>
      <c r="O12" s="295"/>
      <c r="P12" s="295"/>
      <c r="Q12" s="295"/>
      <c r="R12" s="295"/>
      <c r="S12" s="295"/>
      <c r="T12" s="295"/>
      <c r="U12" s="295"/>
      <c r="V12" s="295"/>
      <c r="W12" s="295"/>
      <c r="X12" s="295"/>
      <c r="Y12" s="295"/>
      <c r="Z12" s="295"/>
      <c r="AA12" s="295"/>
      <c r="AB12" s="295"/>
    </row>
    <row r="13" spans="1:28" ht="14.25" x14ac:dyDescent="0.2">
      <c r="A13" s="239" t="s">
        <v>8</v>
      </c>
      <c r="B13" s="284">
        <v>6.8110571076965679E-2</v>
      </c>
      <c r="C13" s="278">
        <v>5.9430762284141472E-2</v>
      </c>
      <c r="D13" s="278"/>
      <c r="E13" s="278"/>
      <c r="F13" s="278"/>
      <c r="G13" s="264"/>
      <c r="H13" s="285"/>
      <c r="I13" s="268">
        <v>8.3449654410330615E-2</v>
      </c>
      <c r="J13" s="267" t="s">
        <v>59</v>
      </c>
      <c r="K13" s="309">
        <v>21.5</v>
      </c>
      <c r="L13" s="295"/>
      <c r="M13" s="295"/>
      <c r="N13" s="295"/>
      <c r="O13" s="295"/>
      <c r="P13" s="295"/>
      <c r="Q13" s="295"/>
      <c r="R13" s="295"/>
      <c r="S13" s="295"/>
      <c r="T13" s="295"/>
      <c r="U13" s="295"/>
      <c r="V13" s="295"/>
      <c r="W13" s="295"/>
      <c r="X13" s="295"/>
      <c r="Y13" s="295"/>
      <c r="Z13" s="295"/>
      <c r="AA13" s="295"/>
      <c r="AB13" s="295"/>
    </row>
    <row r="14" spans="1:28" ht="14.25" x14ac:dyDescent="0.2">
      <c r="A14" s="246" t="s">
        <v>1</v>
      </c>
      <c r="B14" s="286">
        <v>5.1597633136094598E-2</v>
      </c>
      <c r="C14" s="287">
        <v>0.17146401985111656</v>
      </c>
      <c r="D14" s="287"/>
      <c r="E14" s="287"/>
      <c r="F14" s="287"/>
      <c r="G14" s="265"/>
      <c r="H14" s="288"/>
      <c r="I14" s="269">
        <v>0.11011508176862518</v>
      </c>
      <c r="J14" s="267"/>
      <c r="K14" s="310"/>
      <c r="L14" s="295"/>
      <c r="M14" s="295"/>
      <c r="N14" s="295"/>
      <c r="O14" s="295"/>
      <c r="P14" s="295"/>
      <c r="Q14" s="295"/>
      <c r="R14" s="295"/>
      <c r="S14" s="295"/>
      <c r="T14" s="295"/>
      <c r="U14" s="295"/>
      <c r="V14" s="295"/>
      <c r="W14" s="295"/>
      <c r="X14" s="295"/>
      <c r="Y14" s="295"/>
      <c r="Z14" s="295"/>
      <c r="AA14" s="295"/>
      <c r="AB14" s="295"/>
    </row>
    <row r="15" spans="1:28" ht="15" thickBot="1" x14ac:dyDescent="0.25">
      <c r="A15" s="239" t="s">
        <v>28</v>
      </c>
      <c r="B15" s="250"/>
      <c r="C15" s="251"/>
      <c r="D15" s="251"/>
      <c r="E15" s="251"/>
      <c r="F15" s="251"/>
      <c r="G15" s="266"/>
      <c r="H15" s="257"/>
      <c r="I15" s="270"/>
      <c r="J15" s="267" t="s">
        <v>50</v>
      </c>
      <c r="K15" s="310">
        <v>0.48</v>
      </c>
      <c r="L15" s="295"/>
      <c r="M15" s="295"/>
      <c r="N15" s="295"/>
      <c r="O15" s="295"/>
      <c r="P15" s="295"/>
      <c r="Q15" s="295"/>
      <c r="R15" s="295"/>
      <c r="S15" s="295"/>
      <c r="T15" s="295"/>
      <c r="U15" s="295"/>
      <c r="V15" s="295"/>
      <c r="W15" s="295"/>
      <c r="X15" s="295"/>
      <c r="Y15" s="295"/>
      <c r="Z15" s="295"/>
      <c r="AA15" s="295"/>
      <c r="AB15" s="295"/>
    </row>
    <row r="16" spans="1:28" ht="14.25" x14ac:dyDescent="0.2">
      <c r="A16" s="293" t="s">
        <v>55</v>
      </c>
      <c r="B16" s="252">
        <v>556</v>
      </c>
      <c r="C16" s="253">
        <v>655</v>
      </c>
      <c r="D16" s="253"/>
      <c r="E16" s="253"/>
      <c r="F16" s="253"/>
      <c r="G16" s="261"/>
      <c r="H16" s="271"/>
      <c r="I16" s="276">
        <f>SUM(B16:H16)</f>
        <v>1211</v>
      </c>
      <c r="J16" s="267"/>
      <c r="K16" s="310"/>
      <c r="L16" s="295"/>
      <c r="M16" s="295"/>
      <c r="N16" s="295"/>
      <c r="O16" s="295"/>
      <c r="P16" s="295"/>
      <c r="Q16" s="295"/>
      <c r="R16" s="295"/>
      <c r="S16" s="295"/>
      <c r="T16" s="295"/>
      <c r="U16" s="295"/>
      <c r="V16" s="295"/>
      <c r="W16" s="295"/>
      <c r="X16" s="295"/>
      <c r="Y16" s="295"/>
      <c r="Z16" s="295"/>
      <c r="AA16" s="295"/>
      <c r="AB16" s="295"/>
    </row>
    <row r="17" spans="1:28" ht="15" thickBot="1" x14ac:dyDescent="0.25">
      <c r="A17" s="187" t="s">
        <v>29</v>
      </c>
      <c r="B17" s="248">
        <f>B6+B18</f>
        <v>27.5</v>
      </c>
      <c r="C17" s="248">
        <f>B6+C18</f>
        <v>26.5</v>
      </c>
      <c r="D17" s="248">
        <f t="shared" ref="D17:G17" si="0">D6+D18</f>
        <v>0</v>
      </c>
      <c r="E17" s="248">
        <f t="shared" si="0"/>
        <v>0</v>
      </c>
      <c r="F17" s="248">
        <f t="shared" si="0"/>
        <v>0</v>
      </c>
      <c r="G17" s="272">
        <f t="shared" si="0"/>
        <v>0</v>
      </c>
      <c r="H17" s="249">
        <v>26.5</v>
      </c>
      <c r="I17" s="275"/>
      <c r="J17" s="65"/>
      <c r="L17" s="295"/>
      <c r="M17" s="295"/>
      <c r="N17" s="295"/>
      <c r="O17" s="295"/>
      <c r="P17" s="295"/>
      <c r="Q17" s="295"/>
      <c r="R17" s="295"/>
      <c r="S17" s="295"/>
      <c r="T17" s="295"/>
      <c r="U17" s="295"/>
      <c r="V17" s="295"/>
      <c r="W17" s="295"/>
      <c r="X17" s="295"/>
      <c r="Y17" s="295"/>
      <c r="Z17" s="295"/>
      <c r="AA17" s="295"/>
      <c r="AB17" s="295"/>
    </row>
    <row r="18" spans="1:28" ht="14.25" x14ac:dyDescent="0.2">
      <c r="A18" s="187" t="s">
        <v>27</v>
      </c>
      <c r="B18" s="65">
        <v>6</v>
      </c>
      <c r="C18" s="65">
        <v>5</v>
      </c>
      <c r="D18" s="65"/>
      <c r="E18" s="65"/>
      <c r="F18" s="65"/>
      <c r="G18" s="65"/>
      <c r="H18" s="65"/>
      <c r="I18" s="292"/>
      <c r="J18" s="292"/>
      <c r="L18" s="295"/>
      <c r="M18" s="295"/>
      <c r="N18" s="295"/>
      <c r="O18" s="295"/>
      <c r="P18" s="295"/>
      <c r="Q18" s="295"/>
      <c r="R18" s="295"/>
      <c r="S18" s="295"/>
      <c r="T18" s="295"/>
      <c r="U18" s="295"/>
      <c r="V18" s="295"/>
      <c r="W18" s="295"/>
      <c r="X18" s="295"/>
      <c r="Y18" s="295"/>
      <c r="Z18" s="295"/>
      <c r="AA18" s="295"/>
      <c r="AB18" s="295"/>
    </row>
    <row r="19" spans="1:28" ht="15" thickBot="1" x14ac:dyDescent="0.25">
      <c r="A19" s="293"/>
      <c r="B19" s="65"/>
      <c r="C19" s="65"/>
      <c r="D19" s="65"/>
      <c r="E19" s="65"/>
      <c r="F19" s="65"/>
      <c r="G19" s="65"/>
      <c r="H19" s="292"/>
      <c r="I19" s="292"/>
      <c r="J19" s="292"/>
      <c r="L19" s="295"/>
      <c r="M19" s="295"/>
      <c r="N19" s="295"/>
      <c r="O19" s="295"/>
      <c r="P19" s="295"/>
      <c r="Q19" s="295"/>
      <c r="R19" s="295"/>
      <c r="S19" s="295"/>
      <c r="T19" s="295"/>
      <c r="U19" s="295"/>
      <c r="V19" s="295"/>
      <c r="W19" s="295"/>
      <c r="X19" s="295"/>
      <c r="Y19" s="295"/>
      <c r="Z19" s="295"/>
      <c r="AA19" s="295"/>
      <c r="AB19" s="295"/>
    </row>
    <row r="20" spans="1:28" ht="13.5" thickBot="1" x14ac:dyDescent="0.25">
      <c r="A20" s="188" t="s">
        <v>60</v>
      </c>
      <c r="B20" s="398" t="s">
        <v>54</v>
      </c>
      <c r="C20" s="399"/>
      <c r="D20" s="399"/>
      <c r="E20" s="399"/>
      <c r="F20" s="399"/>
      <c r="G20" s="399"/>
      <c r="H20" s="290"/>
      <c r="I20" s="241"/>
      <c r="J20" s="292"/>
      <c r="L20" s="295"/>
      <c r="M20" s="295"/>
      <c r="N20" s="295"/>
      <c r="O20" s="295"/>
      <c r="P20" s="295"/>
      <c r="Q20" s="295"/>
      <c r="R20" s="295"/>
      <c r="S20" s="295"/>
      <c r="T20" s="295"/>
      <c r="U20" s="295"/>
      <c r="V20" s="295"/>
      <c r="W20" s="295"/>
      <c r="X20" s="295"/>
      <c r="Y20" s="295"/>
      <c r="Z20" s="295"/>
      <c r="AA20" s="295"/>
      <c r="AB20" s="295"/>
    </row>
    <row r="21" spans="1:28" x14ac:dyDescent="0.2">
      <c r="A21" s="188"/>
      <c r="B21" s="255">
        <v>1</v>
      </c>
      <c r="C21" s="256">
        <v>2</v>
      </c>
      <c r="D21" s="256">
        <v>3</v>
      </c>
      <c r="E21" s="256">
        <v>4</v>
      </c>
      <c r="F21" s="256">
        <v>5</v>
      </c>
      <c r="G21" s="262">
        <v>6</v>
      </c>
      <c r="H21" s="135">
        <v>7</v>
      </c>
      <c r="I21" s="241"/>
      <c r="J21" s="292"/>
      <c r="L21" s="295"/>
      <c r="M21" s="295"/>
      <c r="N21" s="295"/>
      <c r="O21" s="295"/>
      <c r="P21" s="295"/>
      <c r="Q21" s="295"/>
      <c r="R21" s="295"/>
      <c r="S21" s="295"/>
      <c r="T21" s="295"/>
      <c r="U21" s="295"/>
      <c r="V21" s="295"/>
      <c r="W21" s="295"/>
      <c r="X21" s="295"/>
      <c r="Y21" s="295"/>
      <c r="Z21" s="295"/>
      <c r="AA21" s="295"/>
      <c r="AB21" s="295"/>
    </row>
    <row r="22" spans="1:28" x14ac:dyDescent="0.2">
      <c r="A22" s="237" t="s">
        <v>2</v>
      </c>
      <c r="B22" s="240">
        <v>1</v>
      </c>
      <c r="C22" s="258">
        <v>2</v>
      </c>
      <c r="D22" s="259">
        <v>3</v>
      </c>
      <c r="E22" s="259">
        <v>3</v>
      </c>
      <c r="F22" s="260">
        <v>4</v>
      </c>
      <c r="G22" s="263">
        <v>4</v>
      </c>
      <c r="H22" s="289">
        <v>7</v>
      </c>
      <c r="I22" s="242" t="s">
        <v>0</v>
      </c>
      <c r="J22" s="229"/>
      <c r="L22" s="295"/>
      <c r="M22" s="295"/>
      <c r="N22" s="295"/>
      <c r="O22" s="295"/>
      <c r="P22" s="295"/>
      <c r="Q22" s="295"/>
      <c r="R22" s="295"/>
      <c r="S22" s="295"/>
      <c r="T22" s="295"/>
      <c r="U22" s="295"/>
      <c r="V22" s="295"/>
      <c r="W22" s="295"/>
      <c r="X22" s="295"/>
      <c r="Y22" s="295"/>
      <c r="Z22" s="295"/>
      <c r="AA22" s="295"/>
      <c r="AB22" s="295"/>
    </row>
    <row r="23" spans="1:28" ht="14.25" x14ac:dyDescent="0.2">
      <c r="A23" s="238" t="s">
        <v>3</v>
      </c>
      <c r="B23" s="280">
        <v>220</v>
      </c>
      <c r="C23" s="279">
        <v>220</v>
      </c>
      <c r="D23" s="279"/>
      <c r="E23" s="279"/>
      <c r="F23" s="279"/>
      <c r="G23" s="274"/>
      <c r="H23" s="281"/>
      <c r="I23" s="243">
        <v>220</v>
      </c>
      <c r="J23" s="229"/>
      <c r="L23" s="295"/>
      <c r="M23" s="295"/>
      <c r="N23" s="295"/>
      <c r="O23" s="295"/>
      <c r="P23" s="295"/>
      <c r="Q23" s="295"/>
      <c r="R23" s="295"/>
      <c r="S23" s="295"/>
      <c r="T23" s="295"/>
      <c r="U23" s="295"/>
      <c r="V23" s="295"/>
      <c r="W23" s="295"/>
      <c r="X23" s="295"/>
      <c r="Y23" s="295"/>
      <c r="Z23" s="295"/>
      <c r="AA23" s="295"/>
      <c r="AB23" s="295"/>
    </row>
    <row r="24" spans="1:28" ht="14.25" x14ac:dyDescent="0.2">
      <c r="A24" s="239" t="s">
        <v>6</v>
      </c>
      <c r="B24" s="282">
        <v>253.51020408163265</v>
      </c>
      <c r="C24" s="277">
        <v>262.16666666666669</v>
      </c>
      <c r="D24" s="277"/>
      <c r="E24" s="277"/>
      <c r="F24" s="277"/>
      <c r="G24" s="273"/>
      <c r="H24" s="283"/>
      <c r="I24" s="244">
        <v>258.04854368932041</v>
      </c>
      <c r="J24" s="229"/>
      <c r="L24" s="295"/>
      <c r="M24" s="295"/>
      <c r="N24" s="295"/>
      <c r="O24" s="295"/>
      <c r="P24" s="295"/>
      <c r="Q24" s="295"/>
      <c r="R24" s="295"/>
      <c r="S24" s="295"/>
      <c r="T24" s="295"/>
      <c r="U24" s="295"/>
      <c r="V24" s="295"/>
      <c r="W24" s="295"/>
      <c r="X24" s="295"/>
      <c r="Y24" s="295"/>
      <c r="Z24" s="295"/>
      <c r="AA24" s="295"/>
      <c r="AB24" s="295"/>
    </row>
    <row r="25" spans="1:28" ht="14.25" x14ac:dyDescent="0.2">
      <c r="A25" s="239" t="s">
        <v>7</v>
      </c>
      <c r="B25" s="282">
        <v>75.510204081632651</v>
      </c>
      <c r="C25" s="277">
        <v>81.481481481481481</v>
      </c>
      <c r="D25" s="277"/>
      <c r="E25" s="277"/>
      <c r="F25" s="277"/>
      <c r="G25" s="273"/>
      <c r="H25" s="283"/>
      <c r="I25" s="244">
        <v>72.815533980582529</v>
      </c>
      <c r="J25" s="229"/>
      <c r="L25" s="295"/>
      <c r="M25" s="295"/>
      <c r="N25" s="295"/>
      <c r="O25" s="295"/>
      <c r="P25" s="295"/>
      <c r="Q25" s="295"/>
      <c r="R25" s="295"/>
      <c r="S25" s="295"/>
      <c r="T25" s="295"/>
      <c r="U25" s="295"/>
      <c r="V25" s="295"/>
      <c r="W25" s="295"/>
      <c r="X25" s="295"/>
      <c r="Y25" s="295"/>
      <c r="Z25" s="295"/>
      <c r="AA25" s="295"/>
      <c r="AB25" s="295"/>
    </row>
    <row r="26" spans="1:28" ht="14.25" x14ac:dyDescent="0.2">
      <c r="A26" s="239" t="s">
        <v>8</v>
      </c>
      <c r="B26" s="284">
        <v>8.5074629503060828E-2</v>
      </c>
      <c r="C26" s="278">
        <v>8.0335987752933824E-2</v>
      </c>
      <c r="D26" s="278"/>
      <c r="E26" s="278"/>
      <c r="F26" s="278"/>
      <c r="G26" s="264"/>
      <c r="H26" s="285"/>
      <c r="I26" s="268">
        <v>8.4239159886622547E-2</v>
      </c>
      <c r="J26" s="267" t="s">
        <v>59</v>
      </c>
      <c r="K26" s="309">
        <v>27</v>
      </c>
      <c r="L26" s="295"/>
      <c r="M26" s="295"/>
      <c r="N26" s="295"/>
      <c r="O26" s="295"/>
      <c r="P26" s="295"/>
      <c r="Q26" s="295"/>
      <c r="R26" s="295"/>
      <c r="S26" s="295"/>
      <c r="T26" s="295"/>
      <c r="U26" s="295"/>
      <c r="V26" s="295"/>
      <c r="W26" s="295"/>
      <c r="X26" s="295"/>
      <c r="Y26" s="295"/>
      <c r="Z26" s="295"/>
      <c r="AA26" s="295"/>
      <c r="AB26" s="295"/>
    </row>
    <row r="27" spans="1:28" ht="14.25" x14ac:dyDescent="0.2">
      <c r="A27" s="246" t="s">
        <v>1</v>
      </c>
      <c r="B27" s="286">
        <v>0.15229999999999999</v>
      </c>
      <c r="C27" s="287">
        <v>0.19159999999999999</v>
      </c>
      <c r="D27" s="287"/>
      <c r="E27" s="287"/>
      <c r="F27" s="287"/>
      <c r="G27" s="265"/>
      <c r="H27" s="288"/>
      <c r="I27" s="269">
        <v>0.1729</v>
      </c>
      <c r="J27" s="267"/>
      <c r="K27" s="310"/>
      <c r="L27" s="295"/>
      <c r="M27" s="295"/>
      <c r="N27" s="295"/>
      <c r="O27" s="295"/>
      <c r="P27" s="295"/>
      <c r="Q27" s="295"/>
      <c r="R27" s="295"/>
      <c r="S27" s="295"/>
      <c r="T27" s="295"/>
      <c r="U27" s="295"/>
      <c r="V27" s="295"/>
      <c r="W27" s="295"/>
      <c r="X27" s="295"/>
      <c r="Y27" s="295"/>
      <c r="Z27" s="295"/>
      <c r="AA27" s="295"/>
      <c r="AB27" s="295"/>
    </row>
    <row r="28" spans="1:28" ht="15" thickBot="1" x14ac:dyDescent="0.25">
      <c r="A28" s="239" t="s">
        <v>28</v>
      </c>
      <c r="B28" s="250">
        <f>B24-B11</f>
        <v>116.80251177394035</v>
      </c>
      <c r="C28" s="250">
        <f>C24-C11</f>
        <v>109.87634408602153</v>
      </c>
      <c r="D28" s="251"/>
      <c r="E28" s="251"/>
      <c r="F28" s="251"/>
      <c r="G28" s="266"/>
      <c r="H28" s="257"/>
      <c r="I28" s="270"/>
      <c r="J28" s="267" t="s">
        <v>50</v>
      </c>
      <c r="K28" s="310">
        <v>0.17</v>
      </c>
      <c r="L28" s="295"/>
      <c r="M28" s="295"/>
      <c r="N28" s="295"/>
      <c r="O28" s="295"/>
      <c r="P28" s="295"/>
      <c r="Q28" s="295"/>
      <c r="R28" s="295"/>
      <c r="S28" s="295"/>
      <c r="T28" s="295"/>
      <c r="U28" s="295"/>
      <c r="V28" s="295"/>
      <c r="W28" s="295"/>
      <c r="X28" s="295"/>
      <c r="Y28" s="295"/>
      <c r="Z28" s="295"/>
      <c r="AA28" s="295"/>
      <c r="AB28" s="295"/>
    </row>
    <row r="29" spans="1:28" ht="14.25" x14ac:dyDescent="0.2">
      <c r="A29" s="293" t="s">
        <v>55</v>
      </c>
      <c r="B29" s="252">
        <v>553</v>
      </c>
      <c r="C29" s="253">
        <v>655</v>
      </c>
      <c r="D29" s="253"/>
      <c r="E29" s="253"/>
      <c r="F29" s="253"/>
      <c r="G29" s="261"/>
      <c r="H29" s="271"/>
      <c r="I29" s="276">
        <f>SUM(B29:H29)</f>
        <v>1208</v>
      </c>
      <c r="J29" s="267"/>
      <c r="K29" s="310"/>
      <c r="L29" s="295"/>
      <c r="M29" s="295"/>
      <c r="N29" s="295"/>
      <c r="O29" s="295"/>
      <c r="P29" s="295"/>
      <c r="Q29" s="295"/>
      <c r="R29" s="295"/>
      <c r="S29" s="295"/>
      <c r="T29" s="295"/>
      <c r="U29" s="295"/>
      <c r="V29" s="295"/>
      <c r="W29" s="295"/>
      <c r="X29" s="295"/>
      <c r="Y29" s="295"/>
      <c r="Z29" s="295"/>
      <c r="AA29" s="295"/>
      <c r="AB29" s="295"/>
    </row>
    <row r="30" spans="1:28" ht="15" thickBot="1" x14ac:dyDescent="0.25">
      <c r="A30" s="187" t="s">
        <v>29</v>
      </c>
      <c r="B30" s="248">
        <v>31</v>
      </c>
      <c r="C30" s="248">
        <v>30.5</v>
      </c>
      <c r="D30" s="248">
        <f t="shared" ref="D30:G30" si="1">D19+D31</f>
        <v>0</v>
      </c>
      <c r="E30" s="248">
        <f t="shared" si="1"/>
        <v>0</v>
      </c>
      <c r="F30" s="248">
        <f t="shared" si="1"/>
        <v>0</v>
      </c>
      <c r="G30" s="272">
        <f t="shared" si="1"/>
        <v>0</v>
      </c>
      <c r="H30" s="249">
        <v>26.5</v>
      </c>
      <c r="I30" s="275"/>
      <c r="J30" s="65"/>
      <c r="L30" s="295"/>
      <c r="M30" s="295"/>
      <c r="N30" s="295"/>
      <c r="O30" s="295"/>
      <c r="P30" s="295"/>
      <c r="Q30" s="295"/>
      <c r="R30" s="295"/>
      <c r="S30" s="295"/>
      <c r="T30" s="295"/>
      <c r="U30" s="295"/>
      <c r="V30" s="295"/>
      <c r="W30" s="295"/>
      <c r="X30" s="295"/>
      <c r="Y30" s="295"/>
      <c r="Z30" s="295"/>
      <c r="AA30" s="295"/>
      <c r="AB30" s="295"/>
    </row>
    <row r="31" spans="1:28" s="245" customFormat="1" ht="14.25" x14ac:dyDescent="0.2">
      <c r="A31" s="293"/>
      <c r="B31" s="291">
        <f>B30-B17</f>
        <v>3.5</v>
      </c>
      <c r="C31" s="291">
        <f>C30-C17</f>
        <v>4</v>
      </c>
      <c r="D31" s="291"/>
      <c r="E31" s="291"/>
      <c r="F31" s="291"/>
      <c r="G31" s="291"/>
      <c r="H31" s="291"/>
      <c r="I31" s="295"/>
      <c r="J31" s="295"/>
      <c r="K31" s="291"/>
      <c r="L31" s="295"/>
      <c r="M31" s="295"/>
      <c r="N31" s="295"/>
      <c r="O31" s="295"/>
      <c r="P31" s="295"/>
      <c r="Q31" s="295"/>
      <c r="R31" s="295"/>
      <c r="S31" s="295"/>
      <c r="T31" s="295"/>
      <c r="U31" s="295"/>
      <c r="V31" s="295"/>
      <c r="W31" s="295"/>
      <c r="X31" s="295"/>
      <c r="Y31" s="295"/>
      <c r="Z31" s="295"/>
      <c r="AA31" s="295"/>
      <c r="AB31" s="295"/>
    </row>
    <row r="32" spans="1:28" ht="15" thickBot="1" x14ac:dyDescent="0.25">
      <c r="A32" s="293"/>
      <c r="B32" s="291"/>
      <c r="C32" s="291"/>
      <c r="D32" s="291"/>
      <c r="E32" s="291"/>
      <c r="F32" s="291"/>
      <c r="G32" s="291"/>
      <c r="H32" s="295"/>
      <c r="I32" s="295"/>
      <c r="J32" s="295"/>
      <c r="K32" s="291"/>
      <c r="L32" s="295"/>
      <c r="M32" s="295"/>
      <c r="N32" s="295"/>
      <c r="O32" s="295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5"/>
      <c r="AA32" s="295"/>
      <c r="AB32" s="295"/>
    </row>
    <row r="33" spans="1:28" ht="13.5" thickBot="1" x14ac:dyDescent="0.25">
      <c r="A33" s="188" t="s">
        <v>61</v>
      </c>
      <c r="B33" s="398" t="s">
        <v>54</v>
      </c>
      <c r="C33" s="399"/>
      <c r="D33" s="399"/>
      <c r="E33" s="399"/>
      <c r="F33" s="399"/>
      <c r="G33" s="399"/>
      <c r="H33" s="290"/>
      <c r="I33" s="241"/>
      <c r="J33" s="292"/>
      <c r="L33" s="295"/>
      <c r="M33" s="295"/>
      <c r="N33" s="295"/>
      <c r="O33" s="295"/>
      <c r="P33" s="295"/>
      <c r="Q33" s="295"/>
      <c r="R33" s="295"/>
      <c r="S33" s="295"/>
      <c r="T33" s="295"/>
      <c r="U33" s="295"/>
      <c r="V33" s="295"/>
      <c r="W33" s="295"/>
      <c r="X33" s="295"/>
      <c r="Y33" s="295"/>
      <c r="Z33" s="295"/>
      <c r="AA33" s="295"/>
      <c r="AB33" s="295"/>
    </row>
    <row r="34" spans="1:28" x14ac:dyDescent="0.2">
      <c r="A34" s="188"/>
      <c r="B34" s="255">
        <v>1</v>
      </c>
      <c r="C34" s="256">
        <v>2</v>
      </c>
      <c r="D34" s="256">
        <v>3</v>
      </c>
      <c r="E34" s="256">
        <v>4</v>
      </c>
      <c r="F34" s="256">
        <v>5</v>
      </c>
      <c r="G34" s="262">
        <v>6</v>
      </c>
      <c r="H34" s="135">
        <v>7</v>
      </c>
      <c r="I34" s="241"/>
      <c r="J34" s="292"/>
      <c r="L34" s="295"/>
      <c r="M34" s="295"/>
      <c r="N34" s="295"/>
      <c r="O34" s="295"/>
      <c r="P34" s="295"/>
      <c r="Q34" s="295"/>
      <c r="R34" s="295"/>
      <c r="S34" s="295"/>
      <c r="T34" s="295"/>
      <c r="U34" s="295"/>
      <c r="V34" s="295"/>
      <c r="W34" s="295"/>
      <c r="X34" s="295"/>
      <c r="Y34" s="295"/>
      <c r="Z34" s="295"/>
      <c r="AA34" s="295"/>
      <c r="AB34" s="295"/>
    </row>
    <row r="35" spans="1:28" x14ac:dyDescent="0.2">
      <c r="A35" s="237" t="s">
        <v>2</v>
      </c>
      <c r="B35" s="240">
        <v>1</v>
      </c>
      <c r="C35" s="258">
        <v>2</v>
      </c>
      <c r="D35" s="259">
        <v>3</v>
      </c>
      <c r="E35" s="259">
        <v>3</v>
      </c>
      <c r="F35" s="260">
        <v>4</v>
      </c>
      <c r="G35" s="263">
        <v>4</v>
      </c>
      <c r="H35" s="289">
        <v>7</v>
      </c>
      <c r="I35" s="242" t="s">
        <v>0</v>
      </c>
      <c r="J35" s="229"/>
      <c r="L35" s="295"/>
      <c r="M35" s="295"/>
      <c r="N35" s="295"/>
      <c r="O35" s="295"/>
      <c r="P35" s="295"/>
      <c r="Q35" s="295"/>
      <c r="R35" s="295"/>
      <c r="S35" s="295"/>
      <c r="T35" s="295"/>
      <c r="U35" s="295"/>
      <c r="V35" s="295"/>
      <c r="W35" s="295"/>
      <c r="X35" s="295"/>
      <c r="Y35" s="295"/>
      <c r="Z35" s="295"/>
      <c r="AA35" s="295"/>
      <c r="AB35" s="295"/>
    </row>
    <row r="36" spans="1:28" ht="14.25" x14ac:dyDescent="0.2">
      <c r="A36" s="238" t="s">
        <v>3</v>
      </c>
      <c r="B36" s="280">
        <v>355</v>
      </c>
      <c r="C36" s="279">
        <v>355</v>
      </c>
      <c r="D36" s="279"/>
      <c r="E36" s="279"/>
      <c r="F36" s="279"/>
      <c r="G36" s="274"/>
      <c r="H36" s="281"/>
      <c r="I36" s="243">
        <v>355</v>
      </c>
      <c r="J36" s="229"/>
      <c r="L36" s="295"/>
      <c r="M36" s="295"/>
      <c r="N36" s="295"/>
      <c r="O36" s="295"/>
      <c r="P36" s="295"/>
      <c r="Q36" s="295"/>
      <c r="R36" s="295"/>
      <c r="S36" s="295"/>
      <c r="T36" s="295"/>
      <c r="U36" s="295"/>
      <c r="V36" s="295"/>
      <c r="W36" s="295"/>
      <c r="X36" s="295"/>
      <c r="Y36" s="295"/>
      <c r="Z36" s="295"/>
      <c r="AA36" s="295"/>
      <c r="AB36" s="295"/>
    </row>
    <row r="37" spans="1:28" ht="14.25" x14ac:dyDescent="0.2">
      <c r="A37" s="239" t="s">
        <v>6</v>
      </c>
      <c r="B37" s="282">
        <v>378.30612244897958</v>
      </c>
      <c r="C37" s="277">
        <v>379.06</v>
      </c>
      <c r="D37" s="277"/>
      <c r="E37" s="277"/>
      <c r="F37" s="277"/>
      <c r="G37" s="273"/>
      <c r="H37" s="283"/>
      <c r="I37" s="244">
        <v>378.68686868686871</v>
      </c>
      <c r="J37" s="229"/>
      <c r="L37" s="295"/>
      <c r="M37" s="295"/>
      <c r="N37" s="295"/>
      <c r="O37" s="295"/>
      <c r="P37" s="295"/>
      <c r="Q37" s="295"/>
      <c r="R37" s="295"/>
      <c r="S37" s="295"/>
      <c r="T37" s="295"/>
      <c r="U37" s="295"/>
      <c r="V37" s="295"/>
      <c r="W37" s="295"/>
      <c r="X37" s="295"/>
      <c r="Y37" s="295"/>
      <c r="Z37" s="295"/>
      <c r="AA37" s="295"/>
      <c r="AB37" s="295"/>
    </row>
    <row r="38" spans="1:28" ht="14.25" x14ac:dyDescent="0.2">
      <c r="A38" s="239" t="s">
        <v>7</v>
      </c>
      <c r="B38" s="282">
        <v>53.061224489795919</v>
      </c>
      <c r="C38" s="277">
        <v>68</v>
      </c>
      <c r="D38" s="277"/>
      <c r="E38" s="277"/>
      <c r="F38" s="277"/>
      <c r="G38" s="273"/>
      <c r="H38" s="283"/>
      <c r="I38" s="244">
        <v>60.606060606060609</v>
      </c>
      <c r="J38" s="229"/>
      <c r="L38" s="295"/>
      <c r="M38" s="295"/>
      <c r="N38" s="295"/>
      <c r="O38" s="295"/>
      <c r="P38" s="295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95"/>
      <c r="AB38" s="295"/>
    </row>
    <row r="39" spans="1:28" ht="14.25" x14ac:dyDescent="0.2">
      <c r="A39" s="239" t="s">
        <v>8</v>
      </c>
      <c r="B39" s="284">
        <v>0.10801104758762473</v>
      </c>
      <c r="C39" s="278">
        <v>9.6053695930717026E-2</v>
      </c>
      <c r="D39" s="278"/>
      <c r="E39" s="278"/>
      <c r="F39" s="278"/>
      <c r="G39" s="264"/>
      <c r="H39" s="285"/>
      <c r="I39" s="268">
        <v>0.10214009170150948</v>
      </c>
      <c r="J39" s="267" t="s">
        <v>59</v>
      </c>
      <c r="K39" s="309">
        <v>30.75</v>
      </c>
      <c r="L39" s="295"/>
      <c r="M39" s="295"/>
      <c r="N39" s="295"/>
      <c r="O39" s="295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95"/>
      <c r="AB39" s="295"/>
    </row>
    <row r="40" spans="1:28" ht="14.25" x14ac:dyDescent="0.2">
      <c r="A40" s="246" t="s">
        <v>1</v>
      </c>
      <c r="B40" s="286">
        <v>6.5651049152055149E-2</v>
      </c>
      <c r="C40" s="287">
        <v>6.7774647887323944E-2</v>
      </c>
      <c r="D40" s="287"/>
      <c r="E40" s="287"/>
      <c r="F40" s="287"/>
      <c r="G40" s="265"/>
      <c r="H40" s="288"/>
      <c r="I40" s="269">
        <v>6.672357376582734E-2</v>
      </c>
      <c r="J40" s="267"/>
      <c r="K40" s="310"/>
      <c r="L40" s="295"/>
      <c r="M40" s="295"/>
      <c r="N40" s="295"/>
      <c r="O40" s="295"/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295"/>
      <c r="AA40" s="295"/>
      <c r="AB40" s="295"/>
    </row>
    <row r="41" spans="1:28" ht="15" thickBot="1" x14ac:dyDescent="0.25">
      <c r="A41" s="239" t="s">
        <v>28</v>
      </c>
      <c r="B41" s="250">
        <f>B37-B24</f>
        <v>124.79591836734693</v>
      </c>
      <c r="C41" s="250">
        <f>C37-C24</f>
        <v>116.89333333333332</v>
      </c>
      <c r="D41" s="251"/>
      <c r="E41" s="251"/>
      <c r="F41" s="251"/>
      <c r="G41" s="266"/>
      <c r="H41" s="257"/>
      <c r="I41" s="270"/>
      <c r="J41" s="267" t="s">
        <v>50</v>
      </c>
      <c r="K41" s="310">
        <v>0.03</v>
      </c>
      <c r="L41" s="295"/>
      <c r="M41" s="295"/>
      <c r="N41" s="295"/>
      <c r="O41" s="295"/>
      <c r="P41" s="295"/>
      <c r="Q41" s="295"/>
      <c r="R41" s="295"/>
      <c r="S41" s="295"/>
      <c r="T41" s="295"/>
      <c r="U41" s="295"/>
      <c r="V41" s="295"/>
      <c r="W41" s="295"/>
      <c r="X41" s="295"/>
      <c r="Y41" s="295"/>
      <c r="Z41" s="295"/>
      <c r="AA41" s="295"/>
      <c r="AB41" s="295"/>
    </row>
    <row r="42" spans="1:28" ht="14.25" x14ac:dyDescent="0.2">
      <c r="A42" s="293" t="s">
        <v>55</v>
      </c>
      <c r="B42" s="252">
        <v>553</v>
      </c>
      <c r="C42" s="253">
        <v>655</v>
      </c>
      <c r="D42" s="253"/>
      <c r="E42" s="253"/>
      <c r="F42" s="253"/>
      <c r="G42" s="261"/>
      <c r="H42" s="271"/>
      <c r="I42" s="276">
        <f>SUM(B42:H42)</f>
        <v>1208</v>
      </c>
      <c r="J42" s="267"/>
      <c r="K42" s="310"/>
      <c r="L42" s="295"/>
      <c r="M42" s="295"/>
      <c r="N42" s="295"/>
      <c r="O42" s="295"/>
      <c r="P42" s="295"/>
      <c r="Q42" s="295"/>
      <c r="R42" s="295"/>
      <c r="S42" s="295"/>
      <c r="T42" s="295"/>
      <c r="U42" s="295"/>
      <c r="V42" s="295"/>
      <c r="W42" s="295"/>
      <c r="X42" s="295"/>
      <c r="Y42" s="295"/>
      <c r="Z42" s="295"/>
      <c r="AA42" s="295"/>
      <c r="AB42" s="295"/>
    </row>
    <row r="43" spans="1:28" ht="15" thickBot="1" x14ac:dyDescent="0.25">
      <c r="A43" s="187" t="s">
        <v>29</v>
      </c>
      <c r="B43" s="248">
        <v>35</v>
      </c>
      <c r="C43" s="248">
        <v>35</v>
      </c>
      <c r="D43" s="248"/>
      <c r="E43" s="248"/>
      <c r="F43" s="248"/>
      <c r="G43" s="272"/>
      <c r="H43" s="249"/>
      <c r="I43" s="275"/>
      <c r="J43" s="65"/>
      <c r="L43" s="295"/>
      <c r="M43" s="295"/>
      <c r="N43" s="295"/>
      <c r="O43" s="295"/>
      <c r="P43" s="295"/>
      <c r="Q43" s="295"/>
      <c r="R43" s="295"/>
      <c r="S43" s="295"/>
      <c r="T43" s="295"/>
      <c r="U43" s="295"/>
      <c r="V43" s="295"/>
      <c r="W43" s="295"/>
      <c r="X43" s="295"/>
      <c r="Y43" s="295"/>
      <c r="Z43" s="295"/>
      <c r="AA43" s="295"/>
      <c r="AB43" s="295"/>
    </row>
    <row r="44" spans="1:28" ht="14.25" x14ac:dyDescent="0.2">
      <c r="A44" s="293"/>
      <c r="B44" s="291">
        <f>B43-B30</f>
        <v>4</v>
      </c>
      <c r="C44" s="291">
        <f>C43-C30</f>
        <v>4.5</v>
      </c>
      <c r="D44" s="291"/>
      <c r="E44" s="291"/>
      <c r="F44" s="291"/>
      <c r="G44" s="291"/>
      <c r="H44" s="291"/>
      <c r="I44" s="295"/>
      <c r="J44" s="295"/>
      <c r="K44" s="291"/>
      <c r="L44" s="295"/>
      <c r="M44" s="295"/>
      <c r="N44" s="295"/>
      <c r="O44" s="295"/>
      <c r="P44" s="295"/>
      <c r="Q44" s="295"/>
      <c r="R44" s="295"/>
      <c r="S44" s="295"/>
      <c r="T44" s="295"/>
      <c r="U44" s="295"/>
      <c r="V44" s="295"/>
      <c r="W44" s="295"/>
      <c r="X44" s="295"/>
      <c r="Y44" s="295"/>
      <c r="Z44" s="295"/>
      <c r="AA44" s="295"/>
      <c r="AB44" s="295"/>
    </row>
    <row r="45" spans="1:28" s="292" customFormat="1" ht="14.25" x14ac:dyDescent="0.2">
      <c r="A45" s="293"/>
      <c r="B45" s="291"/>
      <c r="C45" s="291"/>
      <c r="D45" s="291"/>
      <c r="E45" s="291"/>
      <c r="F45" s="291"/>
      <c r="G45" s="291"/>
      <c r="H45" s="291"/>
      <c r="I45" s="295"/>
      <c r="J45" s="295"/>
      <c r="K45" s="291"/>
      <c r="L45" s="295"/>
      <c r="M45" s="295"/>
      <c r="N45" s="295"/>
      <c r="O45" s="295"/>
      <c r="P45" s="295"/>
      <c r="Q45" s="295"/>
      <c r="R45" s="295"/>
      <c r="S45" s="295"/>
      <c r="T45" s="295"/>
      <c r="U45" s="295"/>
      <c r="V45" s="295"/>
      <c r="W45" s="295"/>
      <c r="X45" s="295"/>
      <c r="Y45" s="295"/>
      <c r="Z45" s="295"/>
      <c r="AA45" s="295"/>
      <c r="AB45" s="295"/>
    </row>
    <row r="46" spans="1:28" ht="15" thickBot="1" x14ac:dyDescent="0.25">
      <c r="A46" s="293"/>
      <c r="B46" s="295">
        <v>35.5</v>
      </c>
      <c r="C46" s="295">
        <v>35</v>
      </c>
      <c r="D46" s="295">
        <v>34.5</v>
      </c>
      <c r="E46" s="295"/>
      <c r="F46" s="295"/>
      <c r="G46" s="295"/>
      <c r="H46" s="295"/>
      <c r="I46" s="295"/>
      <c r="J46" s="295"/>
      <c r="K46" s="291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295"/>
      <c r="W46" s="295"/>
      <c r="X46" s="295"/>
      <c r="Y46" s="295"/>
      <c r="Z46" s="295"/>
      <c r="AA46" s="295"/>
      <c r="AB46" s="295"/>
    </row>
    <row r="47" spans="1:28" ht="13.5" thickBot="1" x14ac:dyDescent="0.25">
      <c r="A47" s="188" t="s">
        <v>62</v>
      </c>
      <c r="B47" s="398" t="s">
        <v>54</v>
      </c>
      <c r="C47" s="399"/>
      <c r="D47" s="399"/>
      <c r="E47" s="399"/>
      <c r="F47" s="399"/>
      <c r="G47" s="399"/>
      <c r="H47" s="290"/>
      <c r="I47" s="241"/>
      <c r="J47" s="292"/>
      <c r="L47" s="295"/>
      <c r="M47" s="295"/>
      <c r="N47" s="295"/>
      <c r="O47" s="295"/>
      <c r="P47" s="295"/>
      <c r="Q47" s="295"/>
      <c r="R47" s="295"/>
      <c r="S47" s="295"/>
      <c r="T47" s="295"/>
      <c r="U47" s="295"/>
      <c r="V47" s="295"/>
      <c r="W47" s="295"/>
      <c r="X47" s="295"/>
      <c r="Y47" s="295"/>
      <c r="Z47" s="295"/>
      <c r="AA47" s="295"/>
      <c r="AB47" s="295"/>
    </row>
    <row r="48" spans="1:28" x14ac:dyDescent="0.2">
      <c r="A48" s="188"/>
      <c r="B48" s="255">
        <v>1</v>
      </c>
      <c r="C48" s="256">
        <v>2</v>
      </c>
      <c r="D48" s="256">
        <v>3</v>
      </c>
      <c r="E48" s="256">
        <v>4</v>
      </c>
      <c r="F48" s="256">
        <v>5</v>
      </c>
      <c r="G48" s="262">
        <v>6</v>
      </c>
      <c r="H48" s="135">
        <v>7</v>
      </c>
      <c r="I48" s="241"/>
      <c r="J48" s="292"/>
      <c r="L48" s="295"/>
      <c r="M48" s="295"/>
      <c r="N48" s="295"/>
      <c r="O48" s="295"/>
      <c r="P48" s="295"/>
      <c r="Q48" s="295"/>
      <c r="R48" s="295"/>
      <c r="S48" s="295"/>
      <c r="T48" s="295"/>
      <c r="U48" s="295"/>
      <c r="V48" s="295"/>
      <c r="W48" s="295"/>
      <c r="X48" s="295"/>
      <c r="Y48" s="295"/>
      <c r="Z48" s="295"/>
      <c r="AA48" s="295"/>
      <c r="AB48" s="295"/>
    </row>
    <row r="49" spans="1:28" x14ac:dyDescent="0.2">
      <c r="A49" s="237" t="s">
        <v>2</v>
      </c>
      <c r="B49" s="240">
        <v>1</v>
      </c>
      <c r="C49" s="258">
        <v>2</v>
      </c>
      <c r="D49" s="259">
        <v>3</v>
      </c>
      <c r="E49" s="259">
        <v>3</v>
      </c>
      <c r="F49" s="260">
        <v>4</v>
      </c>
      <c r="G49" s="263">
        <v>4</v>
      </c>
      <c r="H49" s="289">
        <v>7</v>
      </c>
      <c r="I49" s="242" t="s">
        <v>0</v>
      </c>
      <c r="J49" s="229"/>
      <c r="L49" s="295"/>
      <c r="M49" s="295"/>
      <c r="N49" s="295"/>
      <c r="O49" s="295"/>
      <c r="P49" s="295"/>
      <c r="Q49" s="295"/>
      <c r="R49" s="295"/>
      <c r="S49" s="295"/>
      <c r="T49" s="295"/>
      <c r="U49" s="295"/>
      <c r="V49" s="295"/>
      <c r="W49" s="295"/>
      <c r="X49" s="295"/>
      <c r="Y49" s="295"/>
      <c r="Z49" s="295"/>
      <c r="AA49" s="295"/>
      <c r="AB49" s="295"/>
    </row>
    <row r="50" spans="1:28" ht="14.25" x14ac:dyDescent="0.2">
      <c r="A50" s="238" t="s">
        <v>3</v>
      </c>
      <c r="B50" s="280">
        <v>475</v>
      </c>
      <c r="C50" s="279">
        <v>475</v>
      </c>
      <c r="D50" s="279">
        <v>475</v>
      </c>
      <c r="E50" s="279"/>
      <c r="F50" s="279"/>
      <c r="G50" s="274"/>
      <c r="H50" s="281"/>
      <c r="I50" s="243">
        <v>475</v>
      </c>
      <c r="J50" s="229"/>
      <c r="L50" s="295"/>
      <c r="M50" s="295"/>
      <c r="N50" s="295"/>
      <c r="O50" s="295"/>
      <c r="P50" s="295"/>
      <c r="Q50" s="295"/>
      <c r="R50" s="295"/>
      <c r="S50" s="295"/>
      <c r="T50" s="295"/>
      <c r="U50" s="295"/>
      <c r="V50" s="295"/>
      <c r="W50" s="295"/>
      <c r="X50" s="295"/>
      <c r="Y50" s="295"/>
      <c r="Z50" s="295"/>
      <c r="AA50" s="295"/>
      <c r="AB50" s="295"/>
    </row>
    <row r="51" spans="1:28" ht="14.25" x14ac:dyDescent="0.2">
      <c r="A51" s="239" t="s">
        <v>6</v>
      </c>
      <c r="B51" s="282">
        <v>470.70967741935482</v>
      </c>
      <c r="C51" s="277">
        <v>500.4</v>
      </c>
      <c r="D51" s="277">
        <v>551.66666666666663</v>
      </c>
      <c r="E51" s="277"/>
      <c r="F51" s="277"/>
      <c r="G51" s="273"/>
      <c r="H51" s="283"/>
      <c r="I51" s="244">
        <v>505.38709677419354</v>
      </c>
      <c r="J51" s="229"/>
      <c r="L51" s="295"/>
      <c r="M51" s="295"/>
      <c r="N51" s="295"/>
      <c r="O51" s="295"/>
      <c r="P51" s="295"/>
      <c r="Q51" s="295"/>
      <c r="R51" s="295"/>
      <c r="S51" s="295"/>
      <c r="T51" s="295"/>
      <c r="U51" s="295"/>
      <c r="V51" s="295"/>
      <c r="W51" s="295"/>
      <c r="X51" s="295"/>
      <c r="Y51" s="295"/>
      <c r="Z51" s="295"/>
      <c r="AA51" s="295"/>
      <c r="AB51" s="295"/>
    </row>
    <row r="52" spans="1:28" ht="14.25" x14ac:dyDescent="0.2">
      <c r="A52" s="239" t="s">
        <v>7</v>
      </c>
      <c r="B52" s="282">
        <v>96.774193548387103</v>
      </c>
      <c r="C52" s="277">
        <v>94.285714285714292</v>
      </c>
      <c r="D52" s="277">
        <v>100</v>
      </c>
      <c r="E52" s="277"/>
      <c r="F52" s="277"/>
      <c r="G52" s="273"/>
      <c r="H52" s="283"/>
      <c r="I52" s="244">
        <v>81.72043010752688</v>
      </c>
      <c r="J52" s="229"/>
      <c r="L52" s="295"/>
      <c r="M52" s="295"/>
      <c r="N52" s="295"/>
      <c r="O52" s="295"/>
      <c r="P52" s="295"/>
      <c r="Q52" s="295"/>
      <c r="R52" s="295"/>
      <c r="S52" s="295"/>
      <c r="T52" s="295"/>
      <c r="U52" s="295"/>
      <c r="V52" s="295"/>
      <c r="W52" s="295"/>
      <c r="X52" s="295"/>
      <c r="Y52" s="295"/>
      <c r="Z52" s="295"/>
      <c r="AA52" s="295"/>
      <c r="AB52" s="295"/>
    </row>
    <row r="53" spans="1:28" ht="14.25" x14ac:dyDescent="0.2">
      <c r="A53" s="239" t="s">
        <v>8</v>
      </c>
      <c r="B53" s="284">
        <v>4.6123962484399976E-2</v>
      </c>
      <c r="C53" s="278">
        <v>5.1258005003904289E-2</v>
      </c>
      <c r="D53" s="278">
        <v>3.9018451458520703E-2</v>
      </c>
      <c r="E53" s="278"/>
      <c r="F53" s="278"/>
      <c r="G53" s="264"/>
      <c r="H53" s="285"/>
      <c r="I53" s="268">
        <v>7.8432890444335365E-2</v>
      </c>
      <c r="J53" s="267" t="s">
        <v>59</v>
      </c>
      <c r="K53" s="309">
        <v>35</v>
      </c>
      <c r="L53" s="295"/>
      <c r="M53" s="295"/>
      <c r="N53" s="295"/>
      <c r="O53" s="295"/>
      <c r="P53" s="295"/>
      <c r="Q53" s="295"/>
      <c r="R53" s="295"/>
      <c r="S53" s="295"/>
      <c r="T53" s="295"/>
      <c r="U53" s="295"/>
      <c r="V53" s="295"/>
      <c r="W53" s="295"/>
      <c r="X53" s="295"/>
      <c r="Y53" s="295"/>
      <c r="Z53" s="295"/>
      <c r="AA53" s="295"/>
      <c r="AB53" s="295"/>
    </row>
    <row r="54" spans="1:28" ht="14.25" x14ac:dyDescent="0.2">
      <c r="A54" s="246" t="s">
        <v>1</v>
      </c>
      <c r="B54" s="286">
        <v>-9.0322580645161715E-3</v>
      </c>
      <c r="C54" s="287">
        <v>5.3473684210526271E-2</v>
      </c>
      <c r="D54" s="287">
        <v>0.16140350877192974</v>
      </c>
      <c r="E54" s="287"/>
      <c r="F54" s="287"/>
      <c r="G54" s="265"/>
      <c r="H54" s="288"/>
      <c r="I54" s="269">
        <v>6.3972835314091661E-2</v>
      </c>
      <c r="J54" s="267"/>
      <c r="K54" s="310"/>
      <c r="L54" s="295"/>
      <c r="M54" s="295"/>
      <c r="N54" s="295"/>
      <c r="O54" s="295"/>
      <c r="P54" s="295"/>
      <c r="Q54" s="295"/>
      <c r="R54" s="295"/>
      <c r="S54" s="295"/>
      <c r="T54" s="295"/>
      <c r="U54" s="295"/>
      <c r="V54" s="295"/>
      <c r="W54" s="295"/>
      <c r="X54" s="295"/>
      <c r="Y54" s="295"/>
      <c r="Z54" s="295"/>
      <c r="AA54" s="295"/>
      <c r="AB54" s="295"/>
    </row>
    <row r="55" spans="1:28" ht="15" thickBot="1" x14ac:dyDescent="0.25">
      <c r="A55" s="239" t="s">
        <v>28</v>
      </c>
      <c r="B55" s="250"/>
      <c r="C55" s="250"/>
      <c r="D55" s="251"/>
      <c r="E55" s="251"/>
      <c r="F55" s="251"/>
      <c r="G55" s="266"/>
      <c r="H55" s="257"/>
      <c r="I55" s="270"/>
      <c r="J55" s="267" t="s">
        <v>50</v>
      </c>
      <c r="K55" s="310">
        <v>0</v>
      </c>
      <c r="L55" s="295"/>
      <c r="M55" s="295"/>
      <c r="N55" s="295"/>
      <c r="O55" s="295"/>
      <c r="P55" s="295"/>
      <c r="Q55" s="295"/>
      <c r="R55" s="295"/>
      <c r="S55" s="295"/>
      <c r="T55" s="295"/>
      <c r="U55" s="295"/>
      <c r="V55" s="295"/>
      <c r="W55" s="295"/>
      <c r="X55" s="295"/>
      <c r="Y55" s="295"/>
      <c r="Z55" s="295"/>
      <c r="AA55" s="295"/>
      <c r="AB55" s="295"/>
    </row>
    <row r="56" spans="1:28" ht="14.25" x14ac:dyDescent="0.2">
      <c r="A56" s="293" t="s">
        <v>55</v>
      </c>
      <c r="B56" s="252">
        <v>418</v>
      </c>
      <c r="C56" s="253">
        <v>449</v>
      </c>
      <c r="D56" s="253">
        <v>340</v>
      </c>
      <c r="E56" s="253"/>
      <c r="F56" s="253"/>
      <c r="G56" s="261"/>
      <c r="H56" s="271"/>
      <c r="I56" s="276">
        <f>SUM(B56:H56)</f>
        <v>1207</v>
      </c>
      <c r="J56" s="267"/>
      <c r="K56" s="310"/>
      <c r="L56" s="295"/>
      <c r="M56" s="295"/>
      <c r="N56" s="295"/>
      <c r="O56" s="295"/>
      <c r="P56" s="295"/>
      <c r="Q56" s="295"/>
      <c r="R56" s="295"/>
      <c r="S56" s="295"/>
      <c r="T56" s="295"/>
      <c r="U56" s="295"/>
      <c r="V56" s="295"/>
      <c r="W56" s="295"/>
      <c r="X56" s="295"/>
      <c r="Y56" s="295"/>
      <c r="Z56" s="295"/>
      <c r="AA56" s="295"/>
      <c r="AB56" s="295"/>
    </row>
    <row r="57" spans="1:28" ht="15" thickBot="1" x14ac:dyDescent="0.25">
      <c r="A57" s="187" t="s">
        <v>29</v>
      </c>
      <c r="B57" s="248">
        <v>37.5</v>
      </c>
      <c r="C57" s="248">
        <v>37</v>
      </c>
      <c r="D57" s="248">
        <v>36.5</v>
      </c>
      <c r="E57" s="248"/>
      <c r="F57" s="248"/>
      <c r="G57" s="272"/>
      <c r="H57" s="249"/>
      <c r="I57" s="275"/>
      <c r="J57" s="65"/>
      <c r="L57" s="295"/>
      <c r="M57" s="295"/>
      <c r="N57" s="295"/>
      <c r="O57" s="295"/>
      <c r="P57" s="295"/>
      <c r="Q57" s="295"/>
      <c r="R57" s="295"/>
      <c r="S57" s="295"/>
      <c r="T57" s="295"/>
      <c r="U57" s="295"/>
      <c r="V57" s="295"/>
      <c r="W57" s="295"/>
      <c r="X57" s="295"/>
      <c r="Y57" s="295"/>
      <c r="Z57" s="295"/>
      <c r="AA57" s="295"/>
      <c r="AB57" s="295"/>
    </row>
    <row r="58" spans="1:28" ht="14.25" x14ac:dyDescent="0.2">
      <c r="A58" s="293"/>
      <c r="B58" s="291">
        <f>B57-B46</f>
        <v>2</v>
      </c>
      <c r="C58" s="291">
        <f t="shared" ref="C58:D58" si="2">C57-C46</f>
        <v>2</v>
      </c>
      <c r="D58" s="291">
        <f t="shared" si="2"/>
        <v>2</v>
      </c>
      <c r="E58" s="291"/>
      <c r="F58" s="291"/>
      <c r="G58" s="291"/>
      <c r="H58" s="291"/>
      <c r="I58" s="295"/>
      <c r="J58" s="295"/>
      <c r="K58" s="291"/>
      <c r="L58" s="295"/>
      <c r="M58" s="295"/>
      <c r="N58" s="295"/>
      <c r="O58" s="295"/>
      <c r="P58" s="295"/>
      <c r="Q58" s="295"/>
      <c r="R58" s="295"/>
      <c r="S58" s="295"/>
      <c r="T58" s="295"/>
      <c r="U58" s="295"/>
      <c r="V58" s="295"/>
      <c r="W58" s="295"/>
      <c r="X58" s="295"/>
      <c r="Y58" s="295"/>
      <c r="Z58" s="295"/>
      <c r="AA58" s="295"/>
      <c r="AB58" s="295"/>
    </row>
    <row r="59" spans="1:28" ht="13.5" thickBot="1" x14ac:dyDescent="0.25">
      <c r="A59" s="295"/>
      <c r="B59" s="295"/>
      <c r="C59" s="295"/>
      <c r="D59" s="295"/>
      <c r="E59" s="295"/>
      <c r="F59" s="295"/>
      <c r="G59" s="295"/>
      <c r="H59" s="295"/>
      <c r="I59" s="295"/>
      <c r="J59" s="295"/>
      <c r="K59" s="291"/>
      <c r="L59" s="295"/>
      <c r="M59" s="295"/>
      <c r="N59" s="295"/>
      <c r="O59" s="295"/>
      <c r="P59" s="295"/>
      <c r="Q59" s="295"/>
      <c r="R59" s="295"/>
      <c r="S59" s="295"/>
      <c r="T59" s="295"/>
      <c r="U59" s="295"/>
      <c r="V59" s="295"/>
      <c r="W59" s="295"/>
      <c r="X59" s="295"/>
      <c r="Y59" s="295"/>
      <c r="Z59" s="295"/>
      <c r="AA59" s="295"/>
      <c r="AB59" s="295"/>
    </row>
    <row r="60" spans="1:28" ht="13.5" thickBot="1" x14ac:dyDescent="0.25">
      <c r="A60" s="188" t="s">
        <v>63</v>
      </c>
      <c r="B60" s="398" t="s">
        <v>54</v>
      </c>
      <c r="C60" s="399"/>
      <c r="D60" s="399"/>
      <c r="E60" s="399"/>
      <c r="F60" s="399"/>
      <c r="G60" s="399"/>
      <c r="H60" s="290"/>
      <c r="I60" s="241"/>
      <c r="J60" s="292"/>
      <c r="L60" s="295"/>
      <c r="M60" s="295"/>
      <c r="N60" s="295"/>
      <c r="O60" s="295"/>
      <c r="P60" s="295"/>
      <c r="Q60" s="295"/>
      <c r="R60" s="295"/>
      <c r="S60" s="295"/>
      <c r="T60" s="295"/>
      <c r="U60" s="295"/>
      <c r="V60" s="295"/>
      <c r="W60" s="295"/>
      <c r="X60" s="295"/>
      <c r="Y60" s="295"/>
      <c r="Z60" s="295"/>
      <c r="AA60" s="295"/>
      <c r="AB60" s="295"/>
    </row>
    <row r="61" spans="1:28" x14ac:dyDescent="0.2">
      <c r="A61" s="188"/>
      <c r="B61" s="255">
        <v>1</v>
      </c>
      <c r="C61" s="256">
        <v>2</v>
      </c>
      <c r="D61" s="256">
        <v>3</v>
      </c>
      <c r="E61" s="256">
        <v>4</v>
      </c>
      <c r="F61" s="256">
        <v>5</v>
      </c>
      <c r="G61" s="262">
        <v>6</v>
      </c>
      <c r="H61" s="135">
        <v>7</v>
      </c>
      <c r="I61" s="241"/>
      <c r="J61" s="292"/>
      <c r="L61" s="295"/>
      <c r="M61" s="295"/>
      <c r="N61" s="295"/>
      <c r="O61" s="295"/>
      <c r="P61" s="295"/>
      <c r="Q61" s="295"/>
      <c r="R61" s="295"/>
      <c r="S61" s="295"/>
      <c r="T61" s="295"/>
      <c r="U61" s="295"/>
      <c r="V61" s="295"/>
      <c r="W61" s="295"/>
      <c r="X61" s="295"/>
      <c r="Y61" s="295"/>
      <c r="Z61" s="295"/>
      <c r="AA61" s="295"/>
      <c r="AB61" s="295"/>
    </row>
    <row r="62" spans="1:28" x14ac:dyDescent="0.2">
      <c r="A62" s="237" t="s">
        <v>2</v>
      </c>
      <c r="B62" s="240">
        <v>1</v>
      </c>
      <c r="C62" s="258">
        <v>2</v>
      </c>
      <c r="D62" s="259">
        <v>3</v>
      </c>
      <c r="E62" s="311"/>
      <c r="F62" s="311"/>
      <c r="G62" s="312"/>
      <c r="H62" s="313"/>
      <c r="I62" s="242" t="s">
        <v>0</v>
      </c>
      <c r="J62" s="229"/>
      <c r="L62" s="295"/>
      <c r="M62" s="295"/>
      <c r="N62" s="295"/>
      <c r="O62" s="295"/>
      <c r="P62" s="295"/>
      <c r="Q62" s="295"/>
      <c r="R62" s="295"/>
      <c r="S62" s="295"/>
      <c r="T62" s="295"/>
      <c r="U62" s="295"/>
      <c r="V62" s="295"/>
      <c r="W62" s="295"/>
      <c r="X62" s="295"/>
      <c r="Y62" s="295"/>
      <c r="Z62" s="295"/>
      <c r="AA62" s="295"/>
      <c r="AB62" s="295"/>
    </row>
    <row r="63" spans="1:28" ht="14.25" x14ac:dyDescent="0.2">
      <c r="A63" s="238" t="s">
        <v>3</v>
      </c>
      <c r="B63" s="280">
        <v>560</v>
      </c>
      <c r="C63" s="279">
        <v>560</v>
      </c>
      <c r="D63" s="279">
        <v>560</v>
      </c>
      <c r="E63" s="279"/>
      <c r="F63" s="279"/>
      <c r="G63" s="274"/>
      <c r="H63" s="281"/>
      <c r="I63" s="243">
        <v>560</v>
      </c>
      <c r="J63" s="229"/>
      <c r="L63" s="295"/>
      <c r="M63" s="295"/>
      <c r="N63" s="295"/>
      <c r="O63" s="295"/>
      <c r="P63" s="295"/>
      <c r="Q63" s="295"/>
      <c r="R63" s="295"/>
      <c r="S63" s="295"/>
      <c r="T63" s="295"/>
      <c r="U63" s="295"/>
      <c r="V63" s="295"/>
      <c r="W63" s="295"/>
      <c r="X63" s="295"/>
      <c r="Y63" s="295"/>
      <c r="Z63" s="295"/>
      <c r="AA63" s="295"/>
      <c r="AB63" s="295"/>
    </row>
    <row r="64" spans="1:28" ht="14.25" x14ac:dyDescent="0.2">
      <c r="A64" s="239" t="s">
        <v>6</v>
      </c>
      <c r="B64" s="282">
        <v>566.45161290322585</v>
      </c>
      <c r="C64" s="277">
        <v>598.28571428571433</v>
      </c>
      <c r="D64" s="277">
        <v>639.58333333333337</v>
      </c>
      <c r="E64" s="277"/>
      <c r="F64" s="277"/>
      <c r="G64" s="273"/>
      <c r="H64" s="283"/>
      <c r="I64" s="244">
        <v>598.33333333333337</v>
      </c>
      <c r="J64" s="229"/>
      <c r="L64" s="295"/>
      <c r="M64" s="295"/>
      <c r="N64" s="295"/>
      <c r="O64" s="295"/>
      <c r="P64" s="295"/>
      <c r="Q64" s="295"/>
      <c r="R64" s="295"/>
      <c r="S64" s="295"/>
      <c r="T64" s="295"/>
      <c r="U64" s="295"/>
      <c r="V64" s="295"/>
      <c r="W64" s="295"/>
      <c r="X64" s="295"/>
      <c r="Y64" s="295"/>
      <c r="Z64" s="295"/>
      <c r="AA64" s="295"/>
      <c r="AB64" s="295"/>
    </row>
    <row r="65" spans="1:28" ht="14.25" x14ac:dyDescent="0.2">
      <c r="A65" s="239" t="s">
        <v>7</v>
      </c>
      <c r="B65" s="282">
        <v>96.774193548387103</v>
      </c>
      <c r="C65" s="277">
        <v>97.142857142857139</v>
      </c>
      <c r="D65" s="277">
        <v>100</v>
      </c>
      <c r="E65" s="277"/>
      <c r="F65" s="277"/>
      <c r="G65" s="273"/>
      <c r="H65" s="283"/>
      <c r="I65" s="244">
        <v>82.222222222222229</v>
      </c>
      <c r="J65" s="229"/>
      <c r="L65" s="295"/>
      <c r="M65" s="295"/>
      <c r="N65" s="295"/>
      <c r="O65" s="295"/>
      <c r="P65" s="295"/>
      <c r="Q65" s="295"/>
      <c r="R65" s="295"/>
      <c r="S65" s="295"/>
      <c r="T65" s="295"/>
      <c r="U65" s="295"/>
      <c r="V65" s="295"/>
      <c r="W65" s="295"/>
      <c r="X65" s="295"/>
      <c r="Y65" s="295"/>
      <c r="Z65" s="295"/>
      <c r="AA65" s="295"/>
      <c r="AB65" s="295"/>
    </row>
    <row r="66" spans="1:28" ht="14.25" x14ac:dyDescent="0.2">
      <c r="A66" s="239" t="s">
        <v>8</v>
      </c>
      <c r="B66" s="284">
        <v>5.1624820770058984E-2</v>
      </c>
      <c r="C66" s="278">
        <v>6.0130214015000912E-2</v>
      </c>
      <c r="D66" s="278">
        <v>4.9335363374997852E-2</v>
      </c>
      <c r="E66" s="278"/>
      <c r="F66" s="278"/>
      <c r="G66" s="264"/>
      <c r="H66" s="285"/>
      <c r="I66" s="268">
        <v>7.2219554569360994E-2</v>
      </c>
      <c r="J66" s="267" t="s">
        <v>59</v>
      </c>
      <c r="K66" s="309">
        <v>37</v>
      </c>
      <c r="L66" s="295"/>
      <c r="M66" s="295"/>
      <c r="N66" s="295"/>
      <c r="O66" s="295"/>
      <c r="P66" s="295"/>
      <c r="Q66" s="295"/>
      <c r="R66" s="295"/>
      <c r="S66" s="295"/>
      <c r="T66" s="295"/>
      <c r="U66" s="295"/>
      <c r="V66" s="295"/>
      <c r="W66" s="295"/>
      <c r="X66" s="295"/>
      <c r="Y66" s="295"/>
      <c r="Z66" s="295"/>
      <c r="AA66" s="295"/>
      <c r="AB66" s="295"/>
    </row>
    <row r="67" spans="1:28" ht="14.25" x14ac:dyDescent="0.2">
      <c r="A67" s="246" t="s">
        <v>1</v>
      </c>
      <c r="B67" s="286">
        <v>1.1520737327189019E-2</v>
      </c>
      <c r="C67" s="287">
        <v>6.8367346938775594E-2</v>
      </c>
      <c r="D67" s="287">
        <v>0.14211309523809532</v>
      </c>
      <c r="E67" s="287"/>
      <c r="F67" s="287"/>
      <c r="G67" s="265"/>
      <c r="H67" s="288"/>
      <c r="I67" s="269">
        <v>6.8452380952381015E-2</v>
      </c>
      <c r="J67" s="267"/>
      <c r="K67" s="310">
        <f>K66-K53</f>
        <v>2</v>
      </c>
      <c r="L67" s="295"/>
      <c r="M67" s="295"/>
      <c r="N67" s="295"/>
      <c r="O67" s="295"/>
      <c r="P67" s="295"/>
      <c r="Q67" s="295"/>
      <c r="R67" s="295"/>
      <c r="S67" s="295"/>
      <c r="T67" s="295"/>
      <c r="U67" s="295"/>
      <c r="V67" s="295"/>
      <c r="W67" s="295"/>
      <c r="X67" s="295"/>
      <c r="Y67" s="295"/>
      <c r="Z67" s="295"/>
      <c r="AA67" s="295"/>
      <c r="AB67" s="295"/>
    </row>
    <row r="68" spans="1:28" ht="15" thickBot="1" x14ac:dyDescent="0.25">
      <c r="A68" s="239" t="s">
        <v>28</v>
      </c>
      <c r="B68" s="250">
        <f>B64-B51</f>
        <v>95.741935483871032</v>
      </c>
      <c r="C68" s="250">
        <f t="shared" ref="C68:D68" si="3">C64-C51</f>
        <v>97.885714285714357</v>
      </c>
      <c r="D68" s="250">
        <f t="shared" si="3"/>
        <v>87.916666666666742</v>
      </c>
      <c r="E68" s="251"/>
      <c r="F68" s="251"/>
      <c r="G68" s="266"/>
      <c r="H68" s="257"/>
      <c r="I68" s="270">
        <f>I64-I51</f>
        <v>92.946236559139834</v>
      </c>
      <c r="J68" s="267" t="s">
        <v>50</v>
      </c>
      <c r="K68" s="310">
        <v>0.08</v>
      </c>
      <c r="L68" s="295"/>
      <c r="M68" s="295"/>
      <c r="N68" s="295"/>
      <c r="O68" s="295"/>
      <c r="P68" s="295"/>
      <c r="Q68" s="295"/>
      <c r="R68" s="295"/>
      <c r="S68" s="295"/>
      <c r="T68" s="295"/>
      <c r="U68" s="295"/>
      <c r="V68" s="295"/>
      <c r="W68" s="295"/>
      <c r="X68" s="295"/>
      <c r="Y68" s="295"/>
      <c r="Z68" s="295"/>
      <c r="AA68" s="295"/>
      <c r="AB68" s="295"/>
    </row>
    <row r="69" spans="1:28" ht="14.25" x14ac:dyDescent="0.2">
      <c r="A69" s="293" t="s">
        <v>55</v>
      </c>
      <c r="B69" s="252">
        <v>418</v>
      </c>
      <c r="C69" s="253">
        <v>449</v>
      </c>
      <c r="D69" s="253">
        <v>340</v>
      </c>
      <c r="E69" s="253"/>
      <c r="F69" s="253"/>
      <c r="G69" s="261"/>
      <c r="H69" s="271"/>
      <c r="I69" s="276">
        <f>SUM(B69:H69)</f>
        <v>1207</v>
      </c>
      <c r="J69" s="267"/>
      <c r="K69" s="310"/>
      <c r="L69" s="295"/>
      <c r="M69" s="295"/>
      <c r="N69" s="295"/>
      <c r="O69" s="295"/>
      <c r="P69" s="295"/>
      <c r="Q69" s="295"/>
      <c r="R69" s="295"/>
      <c r="S69" s="295"/>
      <c r="T69" s="295"/>
      <c r="U69" s="295"/>
      <c r="V69" s="295"/>
      <c r="W69" s="295"/>
      <c r="X69" s="295"/>
      <c r="Y69" s="295"/>
      <c r="Z69" s="295"/>
      <c r="AA69" s="295"/>
      <c r="AB69" s="295"/>
    </row>
    <row r="70" spans="1:28" ht="15" thickBot="1" x14ac:dyDescent="0.25">
      <c r="A70" s="187" t="s">
        <v>29</v>
      </c>
      <c r="B70" s="248">
        <v>39.5</v>
      </c>
      <c r="C70" s="248">
        <v>38.5</v>
      </c>
      <c r="D70" s="248">
        <v>38</v>
      </c>
      <c r="E70" s="248"/>
      <c r="F70" s="248"/>
      <c r="G70" s="272"/>
      <c r="H70" s="314">
        <f>AVERAGE(B70:G70)</f>
        <v>38.666666666666664</v>
      </c>
      <c r="I70" s="275"/>
      <c r="J70" s="65"/>
      <c r="L70" s="295"/>
      <c r="M70" s="295"/>
      <c r="N70" s="295"/>
      <c r="O70" s="295"/>
      <c r="P70" s="295"/>
      <c r="Q70" s="295"/>
      <c r="R70" s="295"/>
      <c r="S70" s="295"/>
      <c r="T70" s="295"/>
      <c r="U70" s="295"/>
      <c r="V70" s="295"/>
      <c r="W70" s="295"/>
      <c r="X70" s="295"/>
      <c r="Y70" s="295"/>
      <c r="Z70" s="295"/>
      <c r="AA70" s="295"/>
      <c r="AB70" s="295"/>
    </row>
    <row r="71" spans="1:28" ht="14.25" x14ac:dyDescent="0.2">
      <c r="A71" s="293"/>
      <c r="B71" s="291">
        <f>B70-B57</f>
        <v>2</v>
      </c>
      <c r="C71" s="291">
        <f t="shared" ref="C71:D71" si="4">C70-C57</f>
        <v>1.5</v>
      </c>
      <c r="D71" s="291">
        <f t="shared" si="4"/>
        <v>1.5</v>
      </c>
      <c r="E71" s="291"/>
      <c r="F71" s="291"/>
      <c r="G71" s="291"/>
      <c r="H71" s="315">
        <f>AVERAGE(B71:G71)</f>
        <v>1.6666666666666667</v>
      </c>
      <c r="I71" s="295"/>
      <c r="J71" s="295"/>
      <c r="K71" s="291"/>
      <c r="L71" s="295"/>
      <c r="M71" s="295"/>
      <c r="N71" s="295"/>
      <c r="O71" s="295"/>
      <c r="P71" s="295"/>
      <c r="Q71" s="295"/>
      <c r="R71" s="295"/>
      <c r="S71" s="295"/>
      <c r="T71" s="295"/>
      <c r="U71" s="295"/>
      <c r="V71" s="295"/>
      <c r="W71" s="295"/>
      <c r="X71" s="295"/>
      <c r="Y71" s="295"/>
      <c r="Z71" s="295"/>
      <c r="AA71" s="295"/>
      <c r="AB71" s="295"/>
    </row>
    <row r="72" spans="1:28" ht="13.5" thickBot="1" x14ac:dyDescent="0.25">
      <c r="A72" s="295"/>
      <c r="B72" s="295"/>
      <c r="C72" s="295"/>
      <c r="D72" s="295"/>
      <c r="E72" s="295"/>
      <c r="F72" s="295"/>
      <c r="G72" s="295"/>
      <c r="H72" s="295"/>
      <c r="I72" s="295"/>
      <c r="J72" s="295"/>
      <c r="K72" s="291"/>
      <c r="L72" s="295"/>
      <c r="M72" s="295"/>
      <c r="N72" s="295"/>
      <c r="O72" s="295"/>
      <c r="P72" s="295"/>
      <c r="Q72" s="295"/>
      <c r="R72" s="295"/>
      <c r="S72" s="295"/>
      <c r="T72" s="295"/>
      <c r="U72" s="295"/>
      <c r="V72" s="295"/>
      <c r="W72" s="295"/>
      <c r="X72" s="295"/>
      <c r="Y72" s="295"/>
      <c r="Z72" s="295"/>
      <c r="AA72" s="295"/>
      <c r="AB72" s="295"/>
    </row>
    <row r="73" spans="1:28" ht="13.5" thickBot="1" x14ac:dyDescent="0.25">
      <c r="A73" s="188" t="s">
        <v>64</v>
      </c>
      <c r="B73" s="398" t="s">
        <v>54</v>
      </c>
      <c r="C73" s="399"/>
      <c r="D73" s="399"/>
      <c r="E73" s="399"/>
      <c r="F73" s="399"/>
      <c r="G73" s="399"/>
      <c r="H73" s="290"/>
      <c r="I73" s="241"/>
      <c r="J73" s="292"/>
      <c r="L73" s="295"/>
      <c r="M73" s="295"/>
      <c r="N73" s="295"/>
      <c r="O73" s="295"/>
      <c r="P73" s="295"/>
      <c r="Q73" s="295"/>
      <c r="R73" s="295"/>
      <c r="S73" s="295"/>
      <c r="T73" s="295"/>
      <c r="U73" s="295"/>
      <c r="V73" s="295"/>
      <c r="W73" s="295"/>
      <c r="X73" s="295"/>
      <c r="Y73" s="295"/>
      <c r="Z73" s="295"/>
      <c r="AA73" s="295"/>
      <c r="AB73" s="295"/>
    </row>
    <row r="74" spans="1:28" x14ac:dyDescent="0.2">
      <c r="A74" s="188"/>
      <c r="B74" s="255">
        <v>1</v>
      </c>
      <c r="C74" s="256">
        <v>2</v>
      </c>
      <c r="D74" s="256">
        <v>3</v>
      </c>
      <c r="E74" s="256">
        <v>4</v>
      </c>
      <c r="F74" s="256">
        <v>5</v>
      </c>
      <c r="G74" s="262">
        <v>6</v>
      </c>
      <c r="H74" s="135">
        <v>7</v>
      </c>
      <c r="I74" s="241"/>
      <c r="J74" s="292"/>
      <c r="L74" s="295"/>
      <c r="M74" s="295"/>
      <c r="N74" s="295"/>
      <c r="O74" s="295"/>
      <c r="P74" s="295"/>
      <c r="Q74" s="295"/>
      <c r="R74" s="295"/>
      <c r="S74" s="295"/>
      <c r="T74" s="295"/>
      <c r="U74" s="295"/>
      <c r="V74" s="295"/>
      <c r="W74" s="295"/>
      <c r="X74" s="295"/>
      <c r="Y74" s="295"/>
      <c r="Z74" s="295"/>
      <c r="AA74" s="295"/>
      <c r="AB74" s="295"/>
    </row>
    <row r="75" spans="1:28" x14ac:dyDescent="0.2">
      <c r="A75" s="237" t="s">
        <v>2</v>
      </c>
      <c r="B75" s="240">
        <v>1</v>
      </c>
      <c r="C75" s="258">
        <v>2</v>
      </c>
      <c r="D75" s="259">
        <v>3</v>
      </c>
      <c r="E75" s="311"/>
      <c r="F75" s="311"/>
      <c r="G75" s="312"/>
      <c r="H75" s="313"/>
      <c r="I75" s="242" t="s">
        <v>0</v>
      </c>
      <c r="J75" s="229"/>
      <c r="L75" s="295"/>
      <c r="M75" s="295"/>
      <c r="N75" s="295"/>
      <c r="O75" s="295"/>
      <c r="P75" s="295"/>
      <c r="Q75" s="295"/>
      <c r="R75" s="295"/>
      <c r="S75" s="295"/>
      <c r="T75" s="295"/>
      <c r="U75" s="295"/>
      <c r="V75" s="295"/>
      <c r="W75" s="295"/>
      <c r="X75" s="295"/>
      <c r="Y75" s="295"/>
      <c r="Z75" s="295"/>
      <c r="AA75" s="295"/>
      <c r="AB75" s="295"/>
    </row>
    <row r="76" spans="1:28" ht="14.25" x14ac:dyDescent="0.2">
      <c r="A76" s="238" t="s">
        <v>3</v>
      </c>
      <c r="B76" s="280">
        <v>660</v>
      </c>
      <c r="C76" s="279">
        <v>660</v>
      </c>
      <c r="D76" s="279">
        <v>660</v>
      </c>
      <c r="E76" s="279"/>
      <c r="F76" s="279"/>
      <c r="G76" s="274"/>
      <c r="H76" s="281"/>
      <c r="I76" s="243">
        <v>660</v>
      </c>
      <c r="J76" s="229"/>
      <c r="L76" s="295"/>
      <c r="M76" s="295"/>
      <c r="N76" s="295"/>
      <c r="O76" s="295"/>
      <c r="P76" s="295"/>
      <c r="Q76" s="295"/>
      <c r="R76" s="295"/>
      <c r="S76" s="295"/>
      <c r="T76" s="295"/>
      <c r="U76" s="295"/>
      <c r="V76" s="295"/>
      <c r="W76" s="295"/>
      <c r="X76" s="295"/>
      <c r="Y76" s="295"/>
      <c r="Z76" s="295"/>
      <c r="AA76" s="295"/>
      <c r="AB76" s="295"/>
    </row>
    <row r="77" spans="1:28" ht="14.25" x14ac:dyDescent="0.2">
      <c r="A77" s="239" t="s">
        <v>6</v>
      </c>
      <c r="B77" s="282">
        <v>654.0625</v>
      </c>
      <c r="C77" s="277">
        <v>683.23529411764707</v>
      </c>
      <c r="D77" s="277">
        <v>710</v>
      </c>
      <c r="E77" s="277"/>
      <c r="F77" s="277"/>
      <c r="G77" s="273"/>
      <c r="H77" s="283"/>
      <c r="I77" s="244">
        <v>680.6521739130435</v>
      </c>
      <c r="J77" s="229"/>
      <c r="L77" s="295"/>
      <c r="M77" s="295"/>
      <c r="N77" s="295"/>
      <c r="O77" s="295"/>
      <c r="P77" s="295"/>
      <c r="Q77" s="295"/>
      <c r="R77" s="295"/>
      <c r="S77" s="295"/>
      <c r="T77" s="295"/>
      <c r="U77" s="295"/>
      <c r="V77" s="295"/>
      <c r="W77" s="295"/>
      <c r="X77" s="295"/>
      <c r="Y77" s="295"/>
      <c r="Z77" s="295"/>
      <c r="AA77" s="295"/>
      <c r="AB77" s="295"/>
    </row>
    <row r="78" spans="1:28" ht="14.25" x14ac:dyDescent="0.2">
      <c r="A78" s="239" t="s">
        <v>7</v>
      </c>
      <c r="B78" s="282">
        <v>87.5</v>
      </c>
      <c r="C78" s="277">
        <v>94.117647058823536</v>
      </c>
      <c r="D78" s="277">
        <v>100</v>
      </c>
      <c r="E78" s="277"/>
      <c r="F78" s="277"/>
      <c r="G78" s="273"/>
      <c r="H78" s="283"/>
      <c r="I78" s="244">
        <v>81.521739130434781</v>
      </c>
      <c r="J78" s="229"/>
      <c r="L78" s="295"/>
      <c r="M78" s="295"/>
      <c r="N78" s="295"/>
      <c r="O78" s="295"/>
      <c r="P78" s="295"/>
      <c r="Q78" s="295"/>
      <c r="R78" s="295"/>
      <c r="S78" s="295"/>
      <c r="T78" s="295"/>
      <c r="U78" s="295"/>
      <c r="V78" s="295"/>
      <c r="W78" s="295"/>
      <c r="X78" s="295"/>
      <c r="Y78" s="295"/>
      <c r="Z78" s="295"/>
      <c r="AA78" s="295"/>
      <c r="AB78" s="295"/>
    </row>
    <row r="79" spans="1:28" ht="14.25" x14ac:dyDescent="0.2">
      <c r="A79" s="239" t="s">
        <v>8</v>
      </c>
      <c r="B79" s="284">
        <v>6.2673413770247544E-2</v>
      </c>
      <c r="C79" s="278">
        <v>5.915742813065826E-2</v>
      </c>
      <c r="D79" s="278">
        <v>5.1231161072749248E-2</v>
      </c>
      <c r="E79" s="278"/>
      <c r="F79" s="278"/>
      <c r="G79" s="264"/>
      <c r="H79" s="285"/>
      <c r="I79" s="268">
        <v>6.6583525977994551E-2</v>
      </c>
      <c r="J79" s="267" t="s">
        <v>59</v>
      </c>
      <c r="K79" s="309">
        <v>38.67</v>
      </c>
      <c r="L79" s="295"/>
      <c r="M79" s="295"/>
      <c r="N79" s="295"/>
      <c r="O79" s="295"/>
      <c r="P79" s="295"/>
      <c r="Q79" s="295"/>
      <c r="R79" s="295"/>
      <c r="S79" s="295"/>
      <c r="T79" s="295"/>
      <c r="U79" s="295"/>
      <c r="V79" s="295"/>
      <c r="W79" s="295"/>
      <c r="X79" s="295"/>
      <c r="Y79" s="295"/>
      <c r="Z79" s="295"/>
      <c r="AA79" s="295"/>
      <c r="AB79" s="295"/>
    </row>
    <row r="80" spans="1:28" ht="14.25" x14ac:dyDescent="0.2">
      <c r="A80" s="246" t="s">
        <v>1</v>
      </c>
      <c r="B80" s="286">
        <v>-8.9962121212121219E-3</v>
      </c>
      <c r="C80" s="287">
        <v>3.5204991087344047E-2</v>
      </c>
      <c r="D80" s="287">
        <v>7.575757575757576E-2</v>
      </c>
      <c r="E80" s="287"/>
      <c r="F80" s="287"/>
      <c r="G80" s="265"/>
      <c r="H80" s="288"/>
      <c r="I80" s="269">
        <v>3.1291172595520451E-2</v>
      </c>
      <c r="J80" s="267"/>
      <c r="K80" s="310">
        <f>K79-K66</f>
        <v>1.6700000000000017</v>
      </c>
      <c r="L80" s="295"/>
      <c r="M80" s="295"/>
      <c r="N80" s="295"/>
      <c r="O80" s="295"/>
      <c r="P80" s="295"/>
      <c r="Q80" s="295"/>
      <c r="R80" s="295"/>
      <c r="S80" s="295"/>
      <c r="T80" s="295"/>
      <c r="U80" s="295"/>
      <c r="V80" s="295"/>
      <c r="W80" s="295"/>
      <c r="X80" s="295"/>
      <c r="Y80" s="295"/>
      <c r="Z80" s="295"/>
      <c r="AA80" s="295"/>
      <c r="AB80" s="295"/>
    </row>
    <row r="81" spans="1:28" ht="15" thickBot="1" x14ac:dyDescent="0.25">
      <c r="A81" s="239" t="s">
        <v>28</v>
      </c>
      <c r="B81" s="250">
        <f>B77-B64</f>
        <v>87.61088709677415</v>
      </c>
      <c r="C81" s="250">
        <f t="shared" ref="C81:D81" si="5">C77-C64</f>
        <v>84.949579831932738</v>
      </c>
      <c r="D81" s="250">
        <f t="shared" si="5"/>
        <v>70.416666666666629</v>
      </c>
      <c r="E81" s="251"/>
      <c r="F81" s="251"/>
      <c r="G81" s="266"/>
      <c r="H81" s="257"/>
      <c r="I81" s="270">
        <f>I77-I64</f>
        <v>82.318840579710127</v>
      </c>
      <c r="J81" s="267" t="s">
        <v>50</v>
      </c>
      <c r="K81" s="310">
        <v>0</v>
      </c>
      <c r="L81" s="295"/>
      <c r="M81" s="295"/>
      <c r="N81" s="295"/>
      <c r="O81" s="295"/>
      <c r="P81" s="295"/>
      <c r="Q81" s="295"/>
      <c r="R81" s="295"/>
      <c r="S81" s="295"/>
      <c r="T81" s="295"/>
      <c r="U81" s="295"/>
      <c r="V81" s="295"/>
      <c r="W81" s="295"/>
      <c r="X81" s="295"/>
      <c r="Y81" s="295"/>
      <c r="Z81" s="295"/>
      <c r="AA81" s="295"/>
      <c r="AB81" s="295"/>
    </row>
    <row r="82" spans="1:28" ht="14.25" x14ac:dyDescent="0.2">
      <c r="A82" s="293" t="s">
        <v>55</v>
      </c>
      <c r="B82" s="252">
        <v>418</v>
      </c>
      <c r="C82" s="253">
        <v>449</v>
      </c>
      <c r="D82" s="253">
        <v>340</v>
      </c>
      <c r="E82" s="253"/>
      <c r="F82" s="253"/>
      <c r="G82" s="261"/>
      <c r="H82" s="271"/>
      <c r="I82" s="276">
        <f>SUM(B82:H82)</f>
        <v>1207</v>
      </c>
      <c r="J82" s="267"/>
      <c r="K82" s="310"/>
      <c r="L82" s="295"/>
      <c r="M82" s="295"/>
      <c r="N82" s="295"/>
      <c r="O82" s="295"/>
      <c r="P82" s="295"/>
      <c r="Q82" s="295"/>
      <c r="R82" s="295"/>
      <c r="S82" s="295"/>
      <c r="T82" s="295"/>
      <c r="U82" s="295"/>
      <c r="V82" s="295"/>
      <c r="W82" s="295"/>
      <c r="X82" s="295"/>
      <c r="Y82" s="295"/>
      <c r="Z82" s="295"/>
      <c r="AA82" s="295"/>
      <c r="AB82" s="295"/>
    </row>
    <row r="83" spans="1:28" ht="15" thickBot="1" x14ac:dyDescent="0.25">
      <c r="A83" s="187" t="s">
        <v>29</v>
      </c>
      <c r="B83" s="248">
        <v>41.5</v>
      </c>
      <c r="C83" s="248">
        <v>40.5</v>
      </c>
      <c r="D83" s="248">
        <v>40</v>
      </c>
      <c r="E83" s="248"/>
      <c r="F83" s="248"/>
      <c r="G83" s="272"/>
      <c r="H83" s="314"/>
      <c r="I83" s="275"/>
      <c r="J83" s="65"/>
      <c r="L83" s="295"/>
      <c r="M83" s="295"/>
      <c r="N83" s="295"/>
      <c r="O83" s="295"/>
      <c r="P83" s="295"/>
      <c r="Q83" s="295"/>
      <c r="R83" s="295"/>
      <c r="S83" s="295"/>
      <c r="T83" s="295"/>
      <c r="U83" s="295"/>
      <c r="V83" s="295"/>
      <c r="W83" s="295"/>
      <c r="X83" s="295"/>
      <c r="Y83" s="295"/>
      <c r="Z83" s="295"/>
      <c r="AA83" s="295"/>
      <c r="AB83" s="295"/>
    </row>
    <row r="84" spans="1:28" ht="14.25" x14ac:dyDescent="0.2">
      <c r="A84" s="293"/>
      <c r="B84" s="291">
        <f>B83-B70</f>
        <v>2</v>
      </c>
      <c r="C84" s="291">
        <f t="shared" ref="C84:D84" si="6">C83-C70</f>
        <v>2</v>
      </c>
      <c r="D84" s="291">
        <f t="shared" si="6"/>
        <v>2</v>
      </c>
      <c r="E84" s="291"/>
      <c r="F84" s="291"/>
      <c r="G84" s="291"/>
      <c r="H84" s="316"/>
      <c r="I84" s="295"/>
      <c r="J84" s="295"/>
      <c r="K84" s="291"/>
      <c r="L84" s="295"/>
      <c r="M84" s="295"/>
      <c r="N84" s="295"/>
      <c r="O84" s="295"/>
      <c r="P84" s="295"/>
      <c r="Q84" s="295"/>
      <c r="R84" s="295"/>
      <c r="S84" s="295"/>
      <c r="T84" s="295"/>
      <c r="U84" s="295"/>
      <c r="V84" s="295"/>
      <c r="W84" s="295"/>
      <c r="X84" s="295"/>
      <c r="Y84" s="295"/>
      <c r="Z84" s="295"/>
      <c r="AA84" s="295"/>
      <c r="AB84" s="295"/>
    </row>
    <row r="85" spans="1:28" ht="13.5" thickBot="1" x14ac:dyDescent="0.25">
      <c r="A85" s="295"/>
      <c r="B85" s="295"/>
      <c r="C85" s="295"/>
      <c r="D85" s="295"/>
      <c r="E85" s="295"/>
      <c r="F85" s="295"/>
      <c r="G85" s="295"/>
      <c r="H85" s="295"/>
      <c r="I85" s="295"/>
      <c r="J85" s="295"/>
      <c r="K85" s="291"/>
      <c r="L85" s="295"/>
      <c r="M85" s="295"/>
      <c r="N85" s="295"/>
      <c r="O85" s="295"/>
      <c r="P85" s="295"/>
      <c r="Q85" s="295"/>
      <c r="R85" s="295"/>
      <c r="S85" s="295"/>
      <c r="T85" s="295"/>
      <c r="U85" s="295"/>
      <c r="V85" s="295"/>
      <c r="W85" s="295"/>
      <c r="X85" s="295"/>
      <c r="Y85" s="295"/>
      <c r="Z85" s="295"/>
      <c r="AA85" s="295"/>
      <c r="AB85" s="295"/>
    </row>
    <row r="86" spans="1:28" ht="13.5" thickBot="1" x14ac:dyDescent="0.25">
      <c r="A86" s="188" t="s">
        <v>65</v>
      </c>
      <c r="B86" s="398" t="s">
        <v>54</v>
      </c>
      <c r="C86" s="399"/>
      <c r="D86" s="399"/>
      <c r="E86" s="399"/>
      <c r="F86" s="399"/>
      <c r="G86" s="399"/>
      <c r="H86" s="290"/>
      <c r="I86" s="241"/>
      <c r="J86" s="292"/>
      <c r="L86" s="295"/>
      <c r="M86" s="295"/>
      <c r="N86" s="295"/>
      <c r="O86" s="295"/>
      <c r="P86" s="295"/>
      <c r="Q86" s="295"/>
      <c r="R86" s="295"/>
      <c r="S86" s="295"/>
      <c r="T86" s="295"/>
      <c r="U86" s="295"/>
      <c r="V86" s="295"/>
      <c r="W86" s="295"/>
      <c r="X86" s="295"/>
      <c r="Y86" s="295"/>
      <c r="Z86" s="295"/>
      <c r="AA86" s="295"/>
      <c r="AB86" s="295"/>
    </row>
    <row r="87" spans="1:28" x14ac:dyDescent="0.2">
      <c r="A87" s="188"/>
      <c r="B87" s="255">
        <v>1</v>
      </c>
      <c r="C87" s="256">
        <v>2</v>
      </c>
      <c r="D87" s="256">
        <v>3</v>
      </c>
      <c r="E87" s="256">
        <v>4</v>
      </c>
      <c r="F87" s="256">
        <v>5</v>
      </c>
      <c r="G87" s="262">
        <v>6</v>
      </c>
      <c r="H87" s="135">
        <v>7</v>
      </c>
      <c r="I87" s="241"/>
      <c r="J87" s="292"/>
      <c r="L87" s="295"/>
      <c r="M87" s="295"/>
      <c r="N87" s="295"/>
      <c r="O87" s="295"/>
      <c r="P87" s="295"/>
      <c r="Q87" s="295"/>
      <c r="R87" s="295"/>
      <c r="S87" s="295"/>
      <c r="T87" s="295"/>
      <c r="U87" s="295"/>
      <c r="V87" s="295"/>
      <c r="W87" s="295"/>
      <c r="X87" s="295"/>
      <c r="Y87" s="295"/>
      <c r="Z87" s="295"/>
      <c r="AA87" s="295"/>
      <c r="AB87" s="295"/>
    </row>
    <row r="88" spans="1:28" x14ac:dyDescent="0.2">
      <c r="A88" s="237" t="s">
        <v>2</v>
      </c>
      <c r="B88" s="240">
        <v>1</v>
      </c>
      <c r="C88" s="258">
        <v>2</v>
      </c>
      <c r="D88" s="259">
        <v>3</v>
      </c>
      <c r="E88" s="311"/>
      <c r="F88" s="311"/>
      <c r="G88" s="312"/>
      <c r="H88" s="313"/>
      <c r="I88" s="242" t="s">
        <v>0</v>
      </c>
      <c r="J88" s="229"/>
      <c r="L88" s="295"/>
      <c r="M88" s="295"/>
      <c r="N88" s="295"/>
      <c r="O88" s="295"/>
      <c r="P88" s="295"/>
      <c r="Q88" s="295"/>
      <c r="R88" s="295"/>
      <c r="S88" s="295"/>
      <c r="T88" s="295"/>
      <c r="U88" s="295"/>
      <c r="V88" s="295"/>
      <c r="W88" s="295"/>
      <c r="X88" s="295"/>
      <c r="Y88" s="295"/>
      <c r="Z88" s="295"/>
      <c r="AA88" s="295"/>
      <c r="AB88" s="295"/>
    </row>
    <row r="89" spans="1:28" ht="14.25" x14ac:dyDescent="0.2">
      <c r="A89" s="238" t="s">
        <v>3</v>
      </c>
      <c r="B89" s="280">
        <v>760</v>
      </c>
      <c r="C89" s="279">
        <v>760</v>
      </c>
      <c r="D89" s="279">
        <v>760</v>
      </c>
      <c r="E89" s="279"/>
      <c r="F89" s="279"/>
      <c r="G89" s="274"/>
      <c r="H89" s="281"/>
      <c r="I89" s="243">
        <v>760</v>
      </c>
      <c r="J89" s="229"/>
      <c r="L89" s="295"/>
      <c r="M89" s="295"/>
      <c r="N89" s="295"/>
      <c r="O89" s="295"/>
      <c r="P89" s="295"/>
      <c r="Q89" s="295"/>
      <c r="R89" s="295"/>
      <c r="S89" s="295"/>
      <c r="T89" s="295"/>
      <c r="U89" s="295"/>
      <c r="V89" s="295"/>
      <c r="W89" s="295"/>
      <c r="X89" s="295"/>
      <c r="Y89" s="295"/>
      <c r="Z89" s="295"/>
      <c r="AA89" s="295"/>
      <c r="AB89" s="295"/>
    </row>
    <row r="90" spans="1:28" ht="14.25" x14ac:dyDescent="0.2">
      <c r="A90" s="239" t="s">
        <v>6</v>
      </c>
      <c r="B90" s="282">
        <v>762.8125</v>
      </c>
      <c r="C90" s="277">
        <v>792.64705882352939</v>
      </c>
      <c r="D90" s="277">
        <v>829.67741935483866</v>
      </c>
      <c r="E90" s="277"/>
      <c r="F90" s="277"/>
      <c r="G90" s="273"/>
      <c r="H90" s="283"/>
      <c r="I90" s="244">
        <v>794.63917525773195</v>
      </c>
      <c r="J90" s="229"/>
      <c r="L90" s="295"/>
      <c r="M90" s="295"/>
      <c r="N90" s="295"/>
      <c r="O90" s="295"/>
      <c r="P90" s="295"/>
      <c r="Q90" s="295"/>
      <c r="R90" s="295"/>
      <c r="S90" s="295"/>
      <c r="T90" s="295"/>
      <c r="U90" s="295"/>
      <c r="V90" s="295"/>
      <c r="W90" s="295"/>
      <c r="X90" s="295"/>
      <c r="Y90" s="295"/>
      <c r="Z90" s="295"/>
      <c r="AA90" s="295"/>
      <c r="AB90" s="295"/>
    </row>
    <row r="91" spans="1:28" ht="14.25" x14ac:dyDescent="0.2">
      <c r="A91" s="239" t="s">
        <v>7</v>
      </c>
      <c r="B91" s="282">
        <v>96.875</v>
      </c>
      <c r="C91" s="277">
        <v>100</v>
      </c>
      <c r="D91" s="277">
        <v>100</v>
      </c>
      <c r="E91" s="277"/>
      <c r="F91" s="277"/>
      <c r="G91" s="273"/>
      <c r="H91" s="283"/>
      <c r="I91" s="244">
        <v>92.783505154639172</v>
      </c>
      <c r="J91" s="229"/>
      <c r="L91" s="295"/>
      <c r="M91" s="295"/>
      <c r="N91" s="295"/>
      <c r="O91" s="295"/>
      <c r="P91" s="295"/>
      <c r="Q91" s="295"/>
      <c r="R91" s="295"/>
      <c r="S91" s="295"/>
      <c r="T91" s="295"/>
      <c r="U91" s="295"/>
      <c r="V91" s="295"/>
      <c r="W91" s="295"/>
      <c r="X91" s="295"/>
      <c r="Y91" s="295"/>
      <c r="Z91" s="295"/>
      <c r="AA91" s="295"/>
      <c r="AB91" s="295"/>
    </row>
    <row r="92" spans="1:28" ht="14.25" x14ac:dyDescent="0.2">
      <c r="A92" s="239" t="s">
        <v>8</v>
      </c>
      <c r="B92" s="284">
        <v>4.4845100356965019E-2</v>
      </c>
      <c r="C92" s="278">
        <v>4.6837101230242581E-2</v>
      </c>
      <c r="D92" s="278">
        <v>4.2912946315451755E-2</v>
      </c>
      <c r="E92" s="278"/>
      <c r="F92" s="278"/>
      <c r="G92" s="264"/>
      <c r="H92" s="285"/>
      <c r="I92" s="268">
        <v>5.6309621281251325E-2</v>
      </c>
      <c r="J92" s="267" t="s">
        <v>59</v>
      </c>
      <c r="K92" s="309">
        <v>40.67</v>
      </c>
      <c r="L92" s="295"/>
      <c r="M92" s="295"/>
      <c r="N92" s="295"/>
      <c r="O92" s="295"/>
      <c r="P92" s="295"/>
      <c r="Q92" s="295"/>
      <c r="R92" s="295"/>
      <c r="S92" s="295"/>
      <c r="T92" s="295"/>
      <c r="U92" s="295"/>
      <c r="V92" s="295"/>
      <c r="W92" s="295"/>
      <c r="X92" s="295"/>
      <c r="Y92" s="295"/>
      <c r="Z92" s="295"/>
      <c r="AA92" s="295"/>
      <c r="AB92" s="295"/>
    </row>
    <row r="93" spans="1:28" ht="14.25" x14ac:dyDescent="0.2">
      <c r="A93" s="246" t="s">
        <v>1</v>
      </c>
      <c r="B93" s="286">
        <v>3.7006578947368419E-3</v>
      </c>
      <c r="C93" s="287">
        <v>4.2956656346749202E-2</v>
      </c>
      <c r="D93" s="287">
        <v>9.1680814940577185E-2</v>
      </c>
      <c r="E93" s="287"/>
      <c r="F93" s="287"/>
      <c r="G93" s="265"/>
      <c r="H93" s="288"/>
      <c r="I93" s="269">
        <v>4.5577862181226246E-2</v>
      </c>
      <c r="J93" s="267"/>
      <c r="K93" s="310">
        <f>K92-K79</f>
        <v>2</v>
      </c>
      <c r="L93" s="295"/>
      <c r="M93" s="295"/>
      <c r="N93" s="295"/>
      <c r="O93" s="295"/>
      <c r="P93" s="295"/>
      <c r="Q93" s="295"/>
      <c r="R93" s="295"/>
      <c r="S93" s="295"/>
      <c r="T93" s="295"/>
      <c r="U93" s="295"/>
      <c r="V93" s="295"/>
      <c r="W93" s="295"/>
      <c r="X93" s="295"/>
      <c r="Y93" s="295"/>
      <c r="Z93" s="295"/>
      <c r="AA93" s="295"/>
      <c r="AB93" s="295"/>
    </row>
    <row r="94" spans="1:28" ht="15" thickBot="1" x14ac:dyDescent="0.25">
      <c r="A94" s="239" t="s">
        <v>28</v>
      </c>
      <c r="B94" s="250">
        <f>B90-B77</f>
        <v>108.75</v>
      </c>
      <c r="C94" s="250">
        <f t="shared" ref="C94:D94" si="7">C90-C77</f>
        <v>109.41176470588232</v>
      </c>
      <c r="D94" s="250">
        <f t="shared" si="7"/>
        <v>119.67741935483866</v>
      </c>
      <c r="E94" s="251"/>
      <c r="F94" s="251"/>
      <c r="G94" s="266"/>
      <c r="H94" s="257"/>
      <c r="I94" s="270">
        <f>I90-I77</f>
        <v>113.98700134468845</v>
      </c>
      <c r="J94" s="267" t="s">
        <v>50</v>
      </c>
      <c r="K94" s="310">
        <v>0</v>
      </c>
      <c r="L94" s="295"/>
      <c r="M94" s="295"/>
      <c r="N94" s="295"/>
      <c r="O94" s="295"/>
      <c r="P94" s="295"/>
      <c r="Q94" s="295"/>
      <c r="R94" s="295"/>
      <c r="S94" s="295"/>
      <c r="T94" s="295"/>
      <c r="U94" s="295"/>
      <c r="V94" s="295"/>
      <c r="W94" s="295"/>
      <c r="X94" s="295"/>
      <c r="Y94" s="295"/>
      <c r="Z94" s="295"/>
      <c r="AA94" s="295"/>
      <c r="AB94" s="295"/>
    </row>
    <row r="95" spans="1:28" ht="14.25" x14ac:dyDescent="0.2">
      <c r="A95" s="293" t="s">
        <v>55</v>
      </c>
      <c r="B95" s="252">
        <v>417</v>
      </c>
      <c r="C95" s="253">
        <v>448</v>
      </c>
      <c r="D95" s="253">
        <v>340</v>
      </c>
      <c r="E95" s="253"/>
      <c r="F95" s="253"/>
      <c r="G95" s="261"/>
      <c r="H95" s="271"/>
      <c r="I95" s="276">
        <f>SUM(B95:H95)</f>
        <v>1205</v>
      </c>
      <c r="J95" s="267"/>
      <c r="K95" s="310"/>
      <c r="L95" s="295"/>
      <c r="M95" s="295"/>
      <c r="N95" s="295"/>
      <c r="O95" s="295"/>
      <c r="P95" s="295"/>
      <c r="Q95" s="295"/>
      <c r="R95" s="295"/>
      <c r="S95" s="295"/>
      <c r="T95" s="295"/>
      <c r="U95" s="295"/>
      <c r="V95" s="295"/>
      <c r="W95" s="295"/>
      <c r="X95" s="295"/>
      <c r="Y95" s="295"/>
      <c r="Z95" s="295"/>
      <c r="AA95" s="295"/>
      <c r="AB95" s="295"/>
    </row>
    <row r="96" spans="1:28" ht="15" thickBot="1" x14ac:dyDescent="0.25">
      <c r="A96" s="187" t="s">
        <v>29</v>
      </c>
      <c r="B96" s="248">
        <v>43</v>
      </c>
      <c r="C96" s="248">
        <v>42</v>
      </c>
      <c r="D96" s="248">
        <v>41.5</v>
      </c>
      <c r="E96" s="248"/>
      <c r="F96" s="248"/>
      <c r="G96" s="272"/>
      <c r="H96" s="314"/>
      <c r="I96" s="275"/>
      <c r="J96" s="65"/>
      <c r="L96" s="295"/>
      <c r="M96" s="295"/>
      <c r="N96" s="295"/>
      <c r="O96" s="295"/>
      <c r="P96" s="295"/>
      <c r="Q96" s="295"/>
      <c r="R96" s="295"/>
      <c r="S96" s="295"/>
      <c r="T96" s="295"/>
      <c r="U96" s="295"/>
      <c r="V96" s="295"/>
      <c r="W96" s="295"/>
      <c r="X96" s="295"/>
      <c r="Y96" s="295"/>
      <c r="Z96" s="295"/>
      <c r="AA96" s="295"/>
      <c r="AB96" s="295"/>
    </row>
    <row r="97" spans="1:28" ht="14.25" x14ac:dyDescent="0.2">
      <c r="A97" s="293"/>
      <c r="B97" s="291">
        <f>B96-B83</f>
        <v>1.5</v>
      </c>
      <c r="C97" s="291">
        <f t="shared" ref="C97:D97" si="8">C96-C83</f>
        <v>1.5</v>
      </c>
      <c r="D97" s="291">
        <f t="shared" si="8"/>
        <v>1.5</v>
      </c>
      <c r="E97" s="291"/>
      <c r="F97" s="291"/>
      <c r="G97" s="291"/>
      <c r="H97" s="316"/>
      <c r="I97" s="295"/>
      <c r="J97" s="295"/>
      <c r="K97" s="291"/>
      <c r="L97" s="295"/>
      <c r="M97" s="295"/>
      <c r="N97" s="295"/>
      <c r="O97" s="295"/>
      <c r="P97" s="295"/>
      <c r="Q97" s="295"/>
      <c r="R97" s="295"/>
      <c r="S97" s="295"/>
      <c r="T97" s="295"/>
      <c r="U97" s="295"/>
      <c r="V97" s="295"/>
      <c r="W97" s="295"/>
      <c r="X97" s="295"/>
      <c r="Y97" s="295"/>
      <c r="Z97" s="295"/>
      <c r="AA97" s="295"/>
      <c r="AB97" s="295"/>
    </row>
    <row r="98" spans="1:28" s="245" customFormat="1" ht="15" thickBot="1" x14ac:dyDescent="0.25">
      <c r="A98" s="293"/>
      <c r="B98" s="291"/>
      <c r="C98" s="291"/>
      <c r="D98" s="291"/>
      <c r="E98" s="291"/>
      <c r="F98" s="291"/>
      <c r="G98" s="291"/>
      <c r="H98" s="295"/>
      <c r="I98" s="295"/>
      <c r="J98" s="295"/>
      <c r="K98" s="291"/>
      <c r="L98" s="295"/>
      <c r="M98" s="295"/>
      <c r="N98" s="295"/>
      <c r="O98" s="295"/>
      <c r="P98" s="295"/>
      <c r="Q98" s="295"/>
      <c r="R98" s="295"/>
      <c r="S98" s="295"/>
      <c r="T98" s="295"/>
      <c r="U98" s="295"/>
      <c r="V98" s="295"/>
      <c r="W98" s="295"/>
      <c r="X98" s="295"/>
      <c r="Y98" s="295"/>
      <c r="Z98" s="295"/>
      <c r="AA98" s="295"/>
      <c r="AB98" s="295"/>
    </row>
    <row r="99" spans="1:28" ht="13.5" thickBot="1" x14ac:dyDescent="0.25">
      <c r="A99" s="188" t="s">
        <v>67</v>
      </c>
      <c r="B99" s="398" t="s">
        <v>54</v>
      </c>
      <c r="C99" s="399"/>
      <c r="D99" s="399"/>
      <c r="E99" s="399"/>
      <c r="F99" s="399"/>
      <c r="G99" s="399"/>
      <c r="H99" s="290"/>
      <c r="I99" s="241"/>
      <c r="J99" s="292"/>
      <c r="L99" s="295"/>
      <c r="M99" s="295"/>
      <c r="N99" s="295"/>
      <c r="O99" s="295"/>
      <c r="P99" s="295"/>
      <c r="Q99" s="295"/>
      <c r="R99" s="295"/>
      <c r="S99" s="295"/>
      <c r="T99" s="295"/>
      <c r="U99" s="295"/>
      <c r="V99" s="295"/>
      <c r="W99" s="295"/>
      <c r="X99" s="295"/>
      <c r="Y99" s="295"/>
      <c r="Z99" s="295"/>
      <c r="AA99" s="295"/>
      <c r="AB99" s="295"/>
    </row>
    <row r="100" spans="1:28" x14ac:dyDescent="0.2">
      <c r="A100" s="188"/>
      <c r="B100" s="255">
        <v>1</v>
      </c>
      <c r="C100" s="256">
        <v>2</v>
      </c>
      <c r="D100" s="256">
        <v>3</v>
      </c>
      <c r="E100" s="256">
        <v>4</v>
      </c>
      <c r="F100" s="256">
        <v>5</v>
      </c>
      <c r="G100" s="262">
        <v>6</v>
      </c>
      <c r="H100" s="135">
        <v>7</v>
      </c>
      <c r="I100" s="241"/>
      <c r="J100" s="292"/>
      <c r="L100" s="295"/>
      <c r="M100" s="295"/>
      <c r="N100" s="295"/>
      <c r="O100" s="295"/>
      <c r="P100" s="295"/>
      <c r="Q100" s="295"/>
      <c r="R100" s="295"/>
      <c r="S100" s="295"/>
      <c r="T100" s="295"/>
      <c r="U100" s="295"/>
      <c r="V100" s="295"/>
      <c r="W100" s="295"/>
      <c r="X100" s="295"/>
      <c r="Y100" s="295"/>
      <c r="Z100" s="295"/>
      <c r="AA100" s="295"/>
      <c r="AB100" s="295"/>
    </row>
    <row r="101" spans="1:28" x14ac:dyDescent="0.2">
      <c r="A101" s="237" t="s">
        <v>2</v>
      </c>
      <c r="B101" s="240">
        <v>1</v>
      </c>
      <c r="C101" s="258">
        <v>2</v>
      </c>
      <c r="D101" s="259">
        <v>3</v>
      </c>
      <c r="E101" s="311"/>
      <c r="F101" s="311"/>
      <c r="G101" s="312"/>
      <c r="H101" s="313"/>
      <c r="I101" s="242" t="s">
        <v>0</v>
      </c>
      <c r="J101" s="229"/>
      <c r="L101" s="295"/>
      <c r="M101" s="295"/>
      <c r="N101" s="295"/>
      <c r="O101" s="295"/>
      <c r="P101" s="295"/>
      <c r="Q101" s="295"/>
      <c r="R101" s="295"/>
      <c r="S101" s="295"/>
      <c r="T101" s="295"/>
      <c r="U101" s="295"/>
      <c r="V101" s="295"/>
      <c r="W101" s="295"/>
      <c r="X101" s="295"/>
      <c r="Y101" s="295"/>
      <c r="Z101" s="295"/>
      <c r="AA101" s="295"/>
      <c r="AB101" s="295"/>
    </row>
    <row r="102" spans="1:28" ht="14.25" x14ac:dyDescent="0.2">
      <c r="A102" s="238" t="s">
        <v>3</v>
      </c>
      <c r="B102" s="280">
        <v>865</v>
      </c>
      <c r="C102" s="279">
        <v>865</v>
      </c>
      <c r="D102" s="279">
        <v>865</v>
      </c>
      <c r="E102" s="279"/>
      <c r="F102" s="279"/>
      <c r="G102" s="274"/>
      <c r="H102" s="281"/>
      <c r="I102" s="243">
        <v>865</v>
      </c>
      <c r="J102" s="229"/>
      <c r="L102" s="295"/>
      <c r="M102" s="295"/>
      <c r="N102" s="295"/>
      <c r="O102" s="295"/>
      <c r="P102" s="295"/>
      <c r="Q102" s="295"/>
      <c r="R102" s="295"/>
      <c r="S102" s="295"/>
      <c r="T102" s="295"/>
      <c r="U102" s="295"/>
      <c r="V102" s="295"/>
      <c r="W102" s="295"/>
      <c r="X102" s="295"/>
      <c r="Y102" s="295"/>
      <c r="Z102" s="295"/>
      <c r="AA102" s="295"/>
      <c r="AB102" s="295"/>
    </row>
    <row r="103" spans="1:28" ht="14.25" x14ac:dyDescent="0.2">
      <c r="A103" s="239" t="s">
        <v>6</v>
      </c>
      <c r="B103" s="282">
        <v>851.42857142857144</v>
      </c>
      <c r="C103" s="277">
        <v>917.89473684210532</v>
      </c>
      <c r="D103" s="277">
        <v>882.96296296296293</v>
      </c>
      <c r="E103" s="277"/>
      <c r="F103" s="277"/>
      <c r="G103" s="273"/>
      <c r="H103" s="283"/>
      <c r="I103" s="244">
        <v>882.99065420560748</v>
      </c>
      <c r="J103" s="229"/>
      <c r="L103" s="295"/>
      <c r="M103" s="295"/>
      <c r="N103" s="295"/>
      <c r="O103" s="295"/>
      <c r="P103" s="295"/>
      <c r="Q103" s="295"/>
      <c r="R103" s="295"/>
      <c r="S103" s="295"/>
      <c r="T103" s="295"/>
      <c r="U103" s="295"/>
      <c r="V103" s="295"/>
      <c r="W103" s="295"/>
      <c r="X103" s="295"/>
      <c r="Y103" s="295"/>
      <c r="Z103" s="295"/>
      <c r="AA103" s="295"/>
      <c r="AB103" s="295"/>
    </row>
    <row r="104" spans="1:28" ht="14.25" x14ac:dyDescent="0.2">
      <c r="A104" s="239" t="s">
        <v>7</v>
      </c>
      <c r="B104" s="282">
        <v>92.857142857142861</v>
      </c>
      <c r="C104" s="277">
        <v>76.315789473684205</v>
      </c>
      <c r="D104" s="277">
        <v>70.370370370370367</v>
      </c>
      <c r="E104" s="277"/>
      <c r="F104" s="277"/>
      <c r="G104" s="273"/>
      <c r="H104" s="283"/>
      <c r="I104" s="244">
        <v>81.308411214953267</v>
      </c>
      <c r="J104" s="229"/>
      <c r="L104" s="295"/>
      <c r="M104" s="295"/>
      <c r="N104" s="295"/>
      <c r="O104" s="295"/>
      <c r="P104" s="295"/>
      <c r="Q104" s="295"/>
      <c r="R104" s="295"/>
      <c r="S104" s="295"/>
      <c r="T104" s="295"/>
      <c r="U104" s="295"/>
      <c r="V104" s="295"/>
      <c r="W104" s="295"/>
      <c r="X104" s="295"/>
      <c r="Y104" s="295"/>
      <c r="Z104" s="295"/>
      <c r="AA104" s="295"/>
      <c r="AB104" s="295"/>
    </row>
    <row r="105" spans="1:28" ht="14.25" x14ac:dyDescent="0.2">
      <c r="A105" s="239" t="s">
        <v>8</v>
      </c>
      <c r="B105" s="284">
        <v>5.1742093775534986E-2</v>
      </c>
      <c r="C105" s="278">
        <v>8.3613422631000953E-2</v>
      </c>
      <c r="D105" s="278">
        <v>9.1740710343485285E-2</v>
      </c>
      <c r="E105" s="278"/>
      <c r="F105" s="278"/>
      <c r="G105" s="264"/>
      <c r="H105" s="285"/>
      <c r="I105" s="268">
        <v>8.2705472623653575E-2</v>
      </c>
      <c r="J105" s="267" t="s">
        <v>59</v>
      </c>
      <c r="K105" s="309">
        <v>42.2</v>
      </c>
      <c r="L105" s="295"/>
      <c r="M105" s="295"/>
      <c r="N105" s="295"/>
      <c r="O105" s="295"/>
      <c r="P105" s="295"/>
      <c r="Q105" s="295"/>
      <c r="R105" s="295"/>
      <c r="S105" s="295"/>
      <c r="T105" s="295"/>
      <c r="U105" s="295"/>
      <c r="V105" s="295"/>
      <c r="W105" s="295"/>
      <c r="X105" s="295"/>
      <c r="Y105" s="295"/>
      <c r="Z105" s="295"/>
      <c r="AA105" s="295"/>
      <c r="AB105" s="295"/>
    </row>
    <row r="106" spans="1:28" ht="14.25" x14ac:dyDescent="0.2">
      <c r="A106" s="246" t="s">
        <v>1</v>
      </c>
      <c r="B106" s="286">
        <v>-1.5689512799339372E-2</v>
      </c>
      <c r="C106" s="287">
        <v>6.1149984788561061E-2</v>
      </c>
      <c r="D106" s="287">
        <v>2.0766431171055415E-2</v>
      </c>
      <c r="E106" s="287"/>
      <c r="F106" s="287"/>
      <c r="G106" s="265"/>
      <c r="H106" s="288"/>
      <c r="I106" s="269">
        <v>2.0798444168332351E-2</v>
      </c>
      <c r="J106" s="267"/>
      <c r="K106" s="310">
        <f>K105-K92</f>
        <v>1.5300000000000011</v>
      </c>
      <c r="L106" s="295"/>
      <c r="M106" s="295"/>
      <c r="N106" s="295"/>
      <c r="O106" s="295"/>
      <c r="P106" s="295"/>
      <c r="Q106" s="295"/>
      <c r="R106" s="295"/>
      <c r="S106" s="295"/>
      <c r="T106" s="295"/>
      <c r="U106" s="295"/>
      <c r="V106" s="295"/>
      <c r="W106" s="295"/>
      <c r="X106" s="295"/>
      <c r="Y106" s="295"/>
      <c r="Z106" s="295"/>
      <c r="AA106" s="295"/>
      <c r="AB106" s="295"/>
    </row>
    <row r="107" spans="1:28" ht="15" thickBot="1" x14ac:dyDescent="0.25">
      <c r="A107" s="239" t="s">
        <v>28</v>
      </c>
      <c r="B107" s="250">
        <f>B103-B90</f>
        <v>88.616071428571445</v>
      </c>
      <c r="C107" s="317">
        <f>C103-C90</f>
        <v>125.24767801857593</v>
      </c>
      <c r="D107" s="317">
        <f>D103-D90</f>
        <v>53.285543608124271</v>
      </c>
      <c r="E107" s="251"/>
      <c r="F107" s="251"/>
      <c r="G107" s="266"/>
      <c r="H107" s="257"/>
      <c r="I107" s="270">
        <f>I103-I90</f>
        <v>88.351478947875535</v>
      </c>
      <c r="J107" s="267" t="s">
        <v>50</v>
      </c>
      <c r="K107" s="310">
        <v>0</v>
      </c>
      <c r="L107" s="295"/>
      <c r="M107" s="295"/>
      <c r="N107" s="295"/>
      <c r="O107" s="295"/>
      <c r="P107" s="295"/>
      <c r="Q107" s="295"/>
      <c r="R107" s="295"/>
      <c r="S107" s="295"/>
      <c r="T107" s="295"/>
      <c r="U107" s="295"/>
      <c r="V107" s="295"/>
      <c r="W107" s="295"/>
      <c r="X107" s="295"/>
      <c r="Y107" s="295"/>
      <c r="Z107" s="295"/>
      <c r="AA107" s="295"/>
      <c r="AB107" s="295"/>
    </row>
    <row r="108" spans="1:28" ht="14.25" x14ac:dyDescent="0.2">
      <c r="A108" s="293" t="s">
        <v>55</v>
      </c>
      <c r="B108" s="252">
        <v>417</v>
      </c>
      <c r="C108" s="253">
        <v>448</v>
      </c>
      <c r="D108" s="253">
        <v>340</v>
      </c>
      <c r="E108" s="253"/>
      <c r="F108" s="253"/>
      <c r="G108" s="261"/>
      <c r="H108" s="271"/>
      <c r="I108" s="276">
        <f>SUM(B108:H108)</f>
        <v>1205</v>
      </c>
      <c r="J108" s="267"/>
      <c r="K108" s="310"/>
      <c r="L108" s="295"/>
      <c r="M108" s="295"/>
      <c r="N108" s="295"/>
      <c r="O108" s="295"/>
      <c r="P108" s="295"/>
      <c r="Q108" s="295"/>
      <c r="R108" s="295"/>
      <c r="S108" s="295"/>
      <c r="T108" s="295"/>
      <c r="U108" s="295"/>
      <c r="V108" s="295"/>
      <c r="W108" s="295"/>
      <c r="X108" s="295"/>
      <c r="Y108" s="295"/>
      <c r="Z108" s="295"/>
      <c r="AA108" s="295"/>
      <c r="AB108" s="295"/>
    </row>
    <row r="109" spans="1:28" ht="15" thickBot="1" x14ac:dyDescent="0.25">
      <c r="A109" s="187" t="s">
        <v>29</v>
      </c>
      <c r="B109" s="248">
        <v>44.5</v>
      </c>
      <c r="C109" s="248">
        <v>43.5</v>
      </c>
      <c r="D109" s="248">
        <v>43</v>
      </c>
      <c r="E109" s="248"/>
      <c r="F109" s="248"/>
      <c r="G109" s="272"/>
      <c r="H109" s="314"/>
      <c r="I109" s="275"/>
      <c r="J109" s="65"/>
      <c r="L109" s="295"/>
      <c r="M109" s="295"/>
      <c r="N109" s="295"/>
      <c r="O109" s="295"/>
      <c r="P109" s="295"/>
      <c r="Q109" s="295"/>
      <c r="R109" s="295"/>
      <c r="S109" s="295"/>
      <c r="T109" s="295"/>
      <c r="U109" s="295"/>
      <c r="V109" s="295"/>
      <c r="W109" s="295"/>
      <c r="X109" s="295"/>
      <c r="Y109" s="295"/>
      <c r="Z109" s="295"/>
      <c r="AA109" s="295"/>
      <c r="AB109" s="295"/>
    </row>
    <row r="110" spans="1:28" ht="14.25" x14ac:dyDescent="0.2">
      <c r="A110" s="293"/>
      <c r="B110" s="291">
        <f>B109-B96</f>
        <v>1.5</v>
      </c>
      <c r="C110" s="291">
        <f t="shared" ref="C110:D110" si="9">C109-C96</f>
        <v>1.5</v>
      </c>
      <c r="D110" s="291">
        <f t="shared" si="9"/>
        <v>1.5</v>
      </c>
      <c r="E110" s="291"/>
      <c r="F110" s="291"/>
      <c r="G110" s="291"/>
      <c r="H110" s="316"/>
      <c r="I110" s="295"/>
      <c r="J110" s="295"/>
      <c r="K110" s="291"/>
      <c r="L110" s="295"/>
      <c r="M110" s="295"/>
      <c r="N110" s="295"/>
      <c r="O110" s="295"/>
      <c r="P110" s="295"/>
      <c r="Q110" s="295"/>
      <c r="R110" s="295"/>
      <c r="S110" s="295"/>
      <c r="T110" s="295"/>
      <c r="U110" s="295"/>
      <c r="V110" s="295"/>
      <c r="W110" s="295"/>
      <c r="X110" s="295"/>
      <c r="Y110" s="295"/>
      <c r="Z110" s="295"/>
      <c r="AA110" s="295"/>
      <c r="AB110" s="295"/>
    </row>
    <row r="111" spans="1:28" s="292" customFormat="1" ht="14.25" x14ac:dyDescent="0.2">
      <c r="A111" s="293"/>
      <c r="B111" s="291"/>
      <c r="C111" s="291"/>
      <c r="D111" s="291"/>
      <c r="E111" s="291"/>
      <c r="F111" s="291"/>
      <c r="G111" s="291"/>
      <c r="H111" s="316"/>
      <c r="I111" s="295"/>
      <c r="J111" s="295"/>
      <c r="K111" s="291"/>
      <c r="L111" s="295"/>
      <c r="M111" s="295"/>
      <c r="N111" s="295"/>
      <c r="O111" s="295"/>
      <c r="P111" s="295"/>
      <c r="Q111" s="295"/>
      <c r="R111" s="295"/>
      <c r="S111" s="295"/>
      <c r="T111" s="295"/>
      <c r="U111" s="295"/>
      <c r="V111" s="295"/>
      <c r="W111" s="295"/>
      <c r="X111" s="295"/>
      <c r="Y111" s="295"/>
      <c r="Z111" s="295"/>
      <c r="AA111" s="295"/>
      <c r="AB111" s="295"/>
    </row>
    <row r="112" spans="1:28" ht="15" thickBot="1" x14ac:dyDescent="0.25">
      <c r="A112" s="318" t="s">
        <v>69</v>
      </c>
      <c r="B112" s="320">
        <v>44.5</v>
      </c>
      <c r="C112" s="320">
        <v>44</v>
      </c>
      <c r="D112" s="320">
        <v>43.5</v>
      </c>
      <c r="E112" s="320">
        <v>43</v>
      </c>
      <c r="F112" s="320"/>
      <c r="G112" s="320"/>
      <c r="H112" s="320"/>
      <c r="I112" s="320"/>
      <c r="J112" s="320"/>
      <c r="K112" s="291"/>
      <c r="L112" s="295"/>
      <c r="M112" s="295"/>
      <c r="N112" s="295"/>
      <c r="O112" s="295"/>
      <c r="P112" s="295"/>
      <c r="Q112" s="295"/>
      <c r="R112" s="295"/>
      <c r="S112" s="295"/>
      <c r="T112" s="295"/>
      <c r="U112" s="295"/>
      <c r="V112" s="295"/>
      <c r="W112" s="295"/>
      <c r="X112" s="295"/>
      <c r="Y112" s="295"/>
      <c r="Z112" s="295"/>
      <c r="AA112" s="295"/>
      <c r="AB112" s="295"/>
    </row>
    <row r="113" spans="1:28" ht="13.5" thickBot="1" x14ac:dyDescent="0.25">
      <c r="A113" s="188" t="s">
        <v>68</v>
      </c>
      <c r="B113" s="398" t="s">
        <v>54</v>
      </c>
      <c r="C113" s="399"/>
      <c r="D113" s="399"/>
      <c r="E113" s="399"/>
      <c r="F113" s="399"/>
      <c r="G113" s="399"/>
      <c r="H113" s="290"/>
      <c r="I113" s="241"/>
      <c r="J113" s="292"/>
      <c r="L113" s="295"/>
      <c r="M113" s="295"/>
      <c r="N113" s="295"/>
      <c r="O113" s="295"/>
      <c r="P113" s="295"/>
      <c r="Q113" s="295"/>
      <c r="R113" s="295"/>
      <c r="S113" s="295"/>
      <c r="T113" s="295"/>
      <c r="U113" s="295"/>
      <c r="V113" s="295"/>
      <c r="W113" s="295"/>
      <c r="X113" s="295"/>
      <c r="Y113" s="295"/>
      <c r="Z113" s="295"/>
      <c r="AA113" s="295"/>
      <c r="AB113" s="295"/>
    </row>
    <row r="114" spans="1:28" x14ac:dyDescent="0.2">
      <c r="A114" s="188"/>
      <c r="B114" s="255">
        <v>1</v>
      </c>
      <c r="C114" s="256">
        <v>2</v>
      </c>
      <c r="D114" s="256">
        <v>3</v>
      </c>
      <c r="E114" s="256">
        <v>4</v>
      </c>
      <c r="F114" s="256"/>
      <c r="G114" s="262">
        <v>6</v>
      </c>
      <c r="H114" s="135">
        <v>7</v>
      </c>
      <c r="I114" s="241"/>
      <c r="J114" s="292"/>
      <c r="L114" s="295"/>
      <c r="M114" s="295"/>
      <c r="N114" s="295"/>
      <c r="O114" s="295"/>
      <c r="P114" s="295"/>
      <c r="Q114" s="295"/>
      <c r="R114" s="295"/>
      <c r="S114" s="295"/>
      <c r="T114" s="295"/>
      <c r="U114" s="295"/>
      <c r="V114" s="295"/>
      <c r="W114" s="295"/>
      <c r="X114" s="295"/>
      <c r="Y114" s="295"/>
      <c r="Z114" s="295"/>
      <c r="AA114" s="295"/>
      <c r="AB114" s="295"/>
    </row>
    <row r="115" spans="1:28" x14ac:dyDescent="0.2">
      <c r="A115" s="237" t="s">
        <v>2</v>
      </c>
      <c r="B115" s="240">
        <v>1</v>
      </c>
      <c r="C115" s="258">
        <v>2</v>
      </c>
      <c r="D115" s="259">
        <v>3</v>
      </c>
      <c r="E115" s="321">
        <v>4</v>
      </c>
      <c r="F115" s="311"/>
      <c r="G115" s="312"/>
      <c r="H115" s="313"/>
      <c r="I115" s="242" t="s">
        <v>0</v>
      </c>
      <c r="J115" s="229"/>
      <c r="L115" s="295"/>
      <c r="M115" s="295"/>
      <c r="N115" s="295"/>
      <c r="O115" s="295"/>
      <c r="P115" s="295"/>
      <c r="Q115" s="295"/>
      <c r="R115" s="295"/>
      <c r="S115" s="295"/>
      <c r="T115" s="295"/>
      <c r="U115" s="295"/>
      <c r="V115" s="295"/>
      <c r="W115" s="295"/>
      <c r="X115" s="295"/>
      <c r="Y115" s="295"/>
      <c r="Z115" s="295"/>
      <c r="AA115" s="295"/>
      <c r="AB115" s="295"/>
    </row>
    <row r="116" spans="1:28" ht="14.25" x14ac:dyDescent="0.2">
      <c r="A116" s="238" t="s">
        <v>3</v>
      </c>
      <c r="B116" s="280">
        <v>970</v>
      </c>
      <c r="C116" s="279">
        <v>970</v>
      </c>
      <c r="D116" s="279">
        <v>970</v>
      </c>
      <c r="E116" s="279">
        <v>970</v>
      </c>
      <c r="F116" s="279"/>
      <c r="G116" s="274"/>
      <c r="H116" s="281"/>
      <c r="I116" s="243">
        <v>970</v>
      </c>
      <c r="J116" s="229"/>
      <c r="L116" s="295"/>
      <c r="M116" s="295"/>
      <c r="N116" s="295"/>
      <c r="O116" s="295"/>
      <c r="P116" s="295"/>
      <c r="Q116" s="295"/>
      <c r="R116" s="295"/>
      <c r="S116" s="295"/>
      <c r="T116" s="295"/>
      <c r="U116" s="295"/>
      <c r="V116" s="295"/>
      <c r="W116" s="295"/>
      <c r="X116" s="295"/>
      <c r="Y116" s="295"/>
      <c r="Z116" s="295"/>
      <c r="AA116" s="295"/>
      <c r="AB116" s="295"/>
    </row>
    <row r="117" spans="1:28" ht="14.25" x14ac:dyDescent="0.2">
      <c r="A117" s="239" t="s">
        <v>6</v>
      </c>
      <c r="B117" s="282">
        <v>887.40740740740739</v>
      </c>
      <c r="C117" s="277">
        <v>940.58823529411768</v>
      </c>
      <c r="D117" s="277">
        <v>1011.8518518518518</v>
      </c>
      <c r="E117" s="277">
        <v>1112.1428571428571</v>
      </c>
      <c r="F117" s="277"/>
      <c r="G117" s="273"/>
      <c r="H117" s="283"/>
      <c r="I117" s="244">
        <v>968.92156862745094</v>
      </c>
      <c r="J117" s="229"/>
      <c r="L117" s="295"/>
      <c r="M117" s="295"/>
      <c r="N117" s="295"/>
      <c r="O117" s="295"/>
      <c r="P117" s="295"/>
      <c r="Q117" s="295"/>
      <c r="R117" s="295"/>
      <c r="S117" s="295"/>
      <c r="T117" s="295"/>
      <c r="U117" s="295"/>
      <c r="V117" s="295"/>
      <c r="W117" s="295"/>
      <c r="X117" s="295"/>
      <c r="Y117" s="295"/>
      <c r="Z117" s="295"/>
      <c r="AA117" s="295"/>
      <c r="AB117" s="295"/>
    </row>
    <row r="118" spans="1:28" ht="14.25" x14ac:dyDescent="0.2">
      <c r="A118" s="239" t="s">
        <v>7</v>
      </c>
      <c r="B118" s="282">
        <v>100</v>
      </c>
      <c r="C118" s="277">
        <v>97.058823529411768</v>
      </c>
      <c r="D118" s="277">
        <v>100</v>
      </c>
      <c r="E118" s="277">
        <v>100</v>
      </c>
      <c r="F118" s="277"/>
      <c r="G118" s="273"/>
      <c r="H118" s="283"/>
      <c r="I118" s="244">
        <v>74.509803921568633</v>
      </c>
      <c r="J118" s="229"/>
      <c r="L118" s="295"/>
      <c r="M118" s="295"/>
      <c r="N118" s="295"/>
      <c r="O118" s="295"/>
      <c r="P118" s="295"/>
      <c r="Q118" s="295"/>
      <c r="R118" s="295"/>
      <c r="S118" s="295"/>
      <c r="T118" s="295"/>
      <c r="U118" s="295"/>
      <c r="V118" s="295"/>
      <c r="W118" s="295"/>
      <c r="X118" s="295"/>
      <c r="Y118" s="295"/>
      <c r="Z118" s="295"/>
      <c r="AA118" s="295"/>
      <c r="AB118" s="295"/>
    </row>
    <row r="119" spans="1:28" ht="14.25" x14ac:dyDescent="0.2">
      <c r="A119" s="239" t="s">
        <v>8</v>
      </c>
      <c r="B119" s="284">
        <v>3.2974260793161507E-2</v>
      </c>
      <c r="C119" s="278">
        <v>4.1653097699429271E-2</v>
      </c>
      <c r="D119" s="278">
        <v>2.2987289118751409E-2</v>
      </c>
      <c r="E119" s="278">
        <v>3.7256660275588167E-2</v>
      </c>
      <c r="F119" s="278"/>
      <c r="G119" s="264"/>
      <c r="H119" s="285"/>
      <c r="I119" s="268">
        <v>8.2867844359456252E-2</v>
      </c>
      <c r="J119" s="267" t="s">
        <v>59</v>
      </c>
      <c r="K119" s="309">
        <v>43.6</v>
      </c>
      <c r="L119" s="295"/>
      <c r="M119" s="295"/>
      <c r="N119" s="295"/>
      <c r="O119" s="295"/>
      <c r="P119" s="295"/>
      <c r="Q119" s="295"/>
      <c r="R119" s="295"/>
      <c r="S119" s="295"/>
      <c r="T119" s="295"/>
      <c r="U119" s="295"/>
      <c r="V119" s="295"/>
      <c r="W119" s="295"/>
      <c r="X119" s="295"/>
      <c r="Y119" s="295"/>
      <c r="Z119" s="295"/>
      <c r="AA119" s="295"/>
      <c r="AB119" s="295"/>
    </row>
    <row r="120" spans="1:28" ht="14.25" x14ac:dyDescent="0.2">
      <c r="A120" s="246" t="s">
        <v>1</v>
      </c>
      <c r="B120" s="286">
        <v>-8.514700267277589E-2</v>
      </c>
      <c r="C120" s="287">
        <v>-3.0321406913280741E-2</v>
      </c>
      <c r="D120" s="287">
        <v>4.3146239022527677E-2</v>
      </c>
      <c r="E120" s="287">
        <v>0.14653902798232693</v>
      </c>
      <c r="F120" s="287"/>
      <c r="G120" s="265"/>
      <c r="H120" s="288"/>
      <c r="I120" s="269">
        <v>-1.1117849201536722E-3</v>
      </c>
      <c r="J120" s="267"/>
      <c r="K120" s="310">
        <f>K119-K105</f>
        <v>1.3999999999999986</v>
      </c>
      <c r="L120" s="295"/>
      <c r="M120" s="295"/>
      <c r="N120" s="295"/>
      <c r="O120" s="295"/>
      <c r="P120" s="295"/>
      <c r="Q120" s="295"/>
      <c r="R120" s="295"/>
      <c r="S120" s="295"/>
      <c r="T120" s="295"/>
      <c r="U120" s="295"/>
      <c r="V120" s="295"/>
      <c r="W120" s="295"/>
      <c r="X120" s="295"/>
      <c r="Y120" s="295"/>
      <c r="Z120" s="295"/>
      <c r="AA120" s="295"/>
      <c r="AB120" s="295"/>
    </row>
    <row r="121" spans="1:28" ht="15" thickBot="1" x14ac:dyDescent="0.25">
      <c r="A121" s="239" t="s">
        <v>28</v>
      </c>
      <c r="B121" s="250">
        <f>B117-B103</f>
        <v>35.978835978835946</v>
      </c>
      <c r="C121" s="250">
        <f t="shared" ref="C121:D121" si="10">C117-C103</f>
        <v>22.693498452012363</v>
      </c>
      <c r="D121" s="250">
        <f t="shared" si="10"/>
        <v>128.88888888888891</v>
      </c>
      <c r="E121" s="251"/>
      <c r="F121" s="251"/>
      <c r="G121" s="266"/>
      <c r="H121" s="257"/>
      <c r="I121" s="270">
        <f>I117-I103</f>
        <v>85.930914421843454</v>
      </c>
      <c r="J121" s="267" t="s">
        <v>50</v>
      </c>
      <c r="K121" s="310">
        <v>0</v>
      </c>
      <c r="L121" s="295"/>
      <c r="M121" s="295"/>
      <c r="N121" s="295"/>
      <c r="O121" s="295"/>
      <c r="P121" s="295"/>
      <c r="Q121" s="295"/>
      <c r="R121" s="295"/>
      <c r="S121" s="295"/>
      <c r="T121" s="295"/>
      <c r="U121" s="295"/>
      <c r="V121" s="295"/>
      <c r="W121" s="295"/>
      <c r="X121" s="295"/>
      <c r="Y121" s="295"/>
      <c r="Z121" s="295"/>
      <c r="AA121" s="295"/>
      <c r="AB121" s="295"/>
    </row>
    <row r="122" spans="1:28" ht="14.25" x14ac:dyDescent="0.2">
      <c r="A122" s="293" t="s">
        <v>55</v>
      </c>
      <c r="B122" s="252">
        <v>353</v>
      </c>
      <c r="C122" s="253">
        <v>376</v>
      </c>
      <c r="D122" s="253">
        <v>313</v>
      </c>
      <c r="E122" s="253">
        <v>163</v>
      </c>
      <c r="F122" s="253"/>
      <c r="G122" s="261"/>
      <c r="H122" s="271"/>
      <c r="I122" s="276">
        <f>SUM(B122:H122)</f>
        <v>1205</v>
      </c>
      <c r="J122" s="267"/>
      <c r="K122" s="310"/>
      <c r="L122" s="295"/>
      <c r="M122" s="295"/>
      <c r="N122" s="295"/>
      <c r="O122" s="295"/>
      <c r="P122" s="295"/>
      <c r="Q122" s="295"/>
      <c r="R122" s="295"/>
      <c r="S122" s="295"/>
      <c r="T122" s="295"/>
      <c r="U122" s="295"/>
      <c r="V122" s="295"/>
      <c r="W122" s="295"/>
      <c r="X122" s="295"/>
      <c r="Y122" s="295"/>
      <c r="Z122" s="295"/>
      <c r="AA122" s="295"/>
      <c r="AB122" s="295"/>
    </row>
    <row r="123" spans="1:28" ht="15" thickBot="1" x14ac:dyDescent="0.25">
      <c r="A123" s="187" t="s">
        <v>29</v>
      </c>
      <c r="B123" s="248">
        <v>46.5</v>
      </c>
      <c r="C123" s="248">
        <v>46</v>
      </c>
      <c r="D123" s="248">
        <v>45</v>
      </c>
      <c r="E123" s="248">
        <v>44.5</v>
      </c>
      <c r="F123" s="248"/>
      <c r="G123" s="272"/>
      <c r="H123" s="314">
        <f>AVERAGE(B123:G123)</f>
        <v>45.5</v>
      </c>
      <c r="I123" s="275"/>
      <c r="J123" s="65"/>
      <c r="L123" s="295"/>
      <c r="M123" s="295"/>
      <c r="N123" s="295"/>
      <c r="O123" s="295"/>
      <c r="P123" s="295"/>
      <c r="Q123" s="295"/>
      <c r="R123" s="295"/>
      <c r="S123" s="295"/>
      <c r="T123" s="295"/>
      <c r="U123" s="295"/>
      <c r="V123" s="295"/>
      <c r="W123" s="295"/>
      <c r="X123" s="295"/>
      <c r="Y123" s="295"/>
      <c r="Z123" s="295"/>
      <c r="AA123" s="295"/>
      <c r="AB123" s="295"/>
    </row>
    <row r="124" spans="1:28" ht="14.25" x14ac:dyDescent="0.2">
      <c r="A124" s="293"/>
      <c r="B124" s="291">
        <f t="shared" ref="B124:C124" si="11">B123-B112</f>
        <v>2</v>
      </c>
      <c r="C124" s="291">
        <f t="shared" si="11"/>
        <v>2</v>
      </c>
      <c r="D124" s="291">
        <f>D123-D112</f>
        <v>1.5</v>
      </c>
      <c r="E124" s="291">
        <f>E123-E112</f>
        <v>1.5</v>
      </c>
      <c r="F124" s="291"/>
      <c r="G124" s="291"/>
      <c r="H124" s="316">
        <f>AVERAGE(B124:G124)</f>
        <v>1.75</v>
      </c>
      <c r="I124" s="295"/>
      <c r="J124" s="295"/>
      <c r="K124" s="291"/>
      <c r="L124" s="295"/>
      <c r="M124" s="295"/>
      <c r="N124" s="295"/>
      <c r="O124" s="295"/>
      <c r="P124" s="295"/>
      <c r="Q124" s="295"/>
      <c r="R124" s="295"/>
      <c r="S124" s="295"/>
      <c r="T124" s="295"/>
      <c r="U124" s="295"/>
      <c r="V124" s="295"/>
      <c r="W124" s="295"/>
      <c r="X124" s="295"/>
      <c r="Y124" s="295"/>
      <c r="Z124" s="295"/>
      <c r="AA124" s="295"/>
      <c r="AB124" s="295"/>
    </row>
    <row r="125" spans="1:28" ht="15" thickBot="1" x14ac:dyDescent="0.25">
      <c r="A125" s="293"/>
      <c r="B125" s="291"/>
      <c r="C125" s="291"/>
      <c r="D125" s="291"/>
      <c r="E125" s="291"/>
      <c r="F125" s="291"/>
      <c r="G125" s="291"/>
      <c r="H125" s="295"/>
      <c r="I125" s="295"/>
      <c r="J125" s="295"/>
      <c r="K125" s="291"/>
      <c r="L125" s="295"/>
      <c r="M125" s="295"/>
      <c r="N125" s="295"/>
      <c r="O125" s="295"/>
      <c r="P125" s="295"/>
      <c r="Q125" s="295"/>
      <c r="R125" s="295"/>
      <c r="S125" s="295"/>
      <c r="T125" s="295"/>
      <c r="U125" s="295"/>
      <c r="V125" s="295"/>
      <c r="W125" s="295"/>
      <c r="X125" s="295"/>
      <c r="Y125" s="295"/>
      <c r="Z125" s="295"/>
      <c r="AA125" s="295"/>
      <c r="AB125" s="295"/>
    </row>
    <row r="126" spans="1:28" ht="13.5" thickBot="1" x14ac:dyDescent="0.25">
      <c r="A126" s="188" t="s">
        <v>70</v>
      </c>
      <c r="B126" s="398" t="s">
        <v>54</v>
      </c>
      <c r="C126" s="399"/>
      <c r="D126" s="399"/>
      <c r="E126" s="399"/>
      <c r="F126" s="399"/>
      <c r="G126" s="399"/>
      <c r="H126" s="290"/>
      <c r="I126" s="241"/>
      <c r="J126" s="292"/>
      <c r="L126" s="295"/>
      <c r="M126" s="295"/>
      <c r="N126" s="295"/>
      <c r="O126" s="295"/>
      <c r="P126" s="295"/>
      <c r="Q126" s="295"/>
      <c r="R126" s="295"/>
      <c r="S126" s="295"/>
      <c r="T126" s="295"/>
      <c r="U126" s="295"/>
      <c r="V126" s="295"/>
      <c r="W126" s="295"/>
      <c r="X126" s="295"/>
      <c r="Y126" s="295"/>
      <c r="Z126" s="295"/>
      <c r="AA126" s="295"/>
      <c r="AB126" s="295"/>
    </row>
    <row r="127" spans="1:28" x14ac:dyDescent="0.2">
      <c r="A127" s="188"/>
      <c r="B127" s="255">
        <v>1</v>
      </c>
      <c r="C127" s="256">
        <v>2</v>
      </c>
      <c r="D127" s="256">
        <v>3</v>
      </c>
      <c r="E127" s="256">
        <v>4</v>
      </c>
      <c r="F127" s="256"/>
      <c r="G127" s="262">
        <v>6</v>
      </c>
      <c r="H127" s="135">
        <v>7</v>
      </c>
      <c r="I127" s="241"/>
      <c r="J127" s="292"/>
      <c r="L127" s="295"/>
      <c r="M127" s="295"/>
      <c r="N127" s="295"/>
      <c r="O127" s="295"/>
      <c r="P127" s="295"/>
      <c r="Q127" s="295"/>
      <c r="R127" s="295"/>
      <c r="S127" s="295"/>
      <c r="T127" s="295"/>
      <c r="U127" s="295"/>
      <c r="V127" s="295"/>
      <c r="W127" s="295"/>
      <c r="X127" s="295"/>
      <c r="Y127" s="295"/>
      <c r="Z127" s="295"/>
      <c r="AA127" s="295"/>
      <c r="AB127" s="295"/>
    </row>
    <row r="128" spans="1:28" x14ac:dyDescent="0.2">
      <c r="A128" s="237" t="s">
        <v>2</v>
      </c>
      <c r="B128" s="240">
        <v>1</v>
      </c>
      <c r="C128" s="258">
        <v>2</v>
      </c>
      <c r="D128" s="259">
        <v>3</v>
      </c>
      <c r="E128" s="321">
        <v>4</v>
      </c>
      <c r="F128" s="311"/>
      <c r="G128" s="312"/>
      <c r="H128" s="313"/>
      <c r="I128" s="242" t="s">
        <v>0</v>
      </c>
      <c r="J128" s="229"/>
      <c r="L128" s="295"/>
      <c r="M128" s="295"/>
      <c r="N128" s="295"/>
      <c r="O128" s="295"/>
      <c r="P128" s="295"/>
      <c r="Q128" s="295"/>
      <c r="R128" s="295"/>
      <c r="S128" s="295"/>
      <c r="T128" s="295"/>
      <c r="U128" s="295"/>
      <c r="V128" s="295"/>
      <c r="W128" s="295"/>
      <c r="X128" s="295"/>
      <c r="Y128" s="295"/>
      <c r="Z128" s="295"/>
      <c r="AA128" s="295"/>
      <c r="AB128" s="295"/>
    </row>
    <row r="129" spans="1:28" ht="14.25" x14ac:dyDescent="0.2">
      <c r="A129" s="238" t="s">
        <v>3</v>
      </c>
      <c r="B129" s="280">
        <v>1075</v>
      </c>
      <c r="C129" s="279">
        <v>1075</v>
      </c>
      <c r="D129" s="279">
        <v>1075</v>
      </c>
      <c r="E129" s="279">
        <v>1075</v>
      </c>
      <c r="F129" s="279"/>
      <c r="G129" s="274"/>
      <c r="H129" s="281"/>
      <c r="I129" s="243">
        <v>1075</v>
      </c>
      <c r="J129" s="229"/>
      <c r="L129" s="295"/>
      <c r="M129" s="295"/>
      <c r="N129" s="295"/>
      <c r="O129" s="295"/>
      <c r="P129" s="295"/>
      <c r="Q129" s="295"/>
      <c r="R129" s="295"/>
      <c r="S129" s="295"/>
      <c r="T129" s="295"/>
      <c r="U129" s="295"/>
      <c r="V129" s="295"/>
      <c r="W129" s="295"/>
      <c r="X129" s="295"/>
      <c r="Y129" s="295"/>
      <c r="Z129" s="295"/>
      <c r="AA129" s="295"/>
      <c r="AB129" s="295"/>
    </row>
    <row r="130" spans="1:28" ht="14.25" x14ac:dyDescent="0.2">
      <c r="A130" s="239" t="s">
        <v>6</v>
      </c>
      <c r="B130" s="282">
        <v>985.51724137931035</v>
      </c>
      <c r="C130" s="277">
        <v>1040</v>
      </c>
      <c r="D130" s="277">
        <v>1084.2857142857142</v>
      </c>
      <c r="E130" s="277">
        <v>1160</v>
      </c>
      <c r="F130" s="277"/>
      <c r="G130" s="273"/>
      <c r="H130" s="283"/>
      <c r="I130" s="244">
        <v>1056.0377358490566</v>
      </c>
      <c r="J130" s="229"/>
      <c r="L130" s="295"/>
      <c r="M130" s="295"/>
      <c r="N130" s="295"/>
      <c r="O130" s="295"/>
      <c r="P130" s="295"/>
      <c r="Q130" s="295"/>
      <c r="R130" s="295"/>
      <c r="S130" s="295"/>
      <c r="T130" s="295"/>
      <c r="U130" s="295"/>
      <c r="V130" s="295"/>
      <c r="W130" s="295"/>
      <c r="X130" s="295"/>
      <c r="Y130" s="295"/>
      <c r="Z130" s="295"/>
      <c r="AA130" s="295"/>
      <c r="AB130" s="295"/>
    </row>
    <row r="131" spans="1:28" ht="14.25" x14ac:dyDescent="0.2">
      <c r="A131" s="239" t="s">
        <v>7</v>
      </c>
      <c r="B131" s="282">
        <v>96.551724137931032</v>
      </c>
      <c r="C131" s="277">
        <v>96.875</v>
      </c>
      <c r="D131" s="277">
        <v>100</v>
      </c>
      <c r="E131" s="277">
        <v>94.117647058823536</v>
      </c>
      <c r="F131" s="277"/>
      <c r="G131" s="273"/>
      <c r="H131" s="283"/>
      <c r="I131" s="244">
        <v>80.188679245283012</v>
      </c>
      <c r="J131" s="229"/>
      <c r="L131" s="295"/>
      <c r="M131" s="295"/>
      <c r="N131" s="295"/>
      <c r="O131" s="295"/>
      <c r="P131" s="295"/>
      <c r="Q131" s="295"/>
      <c r="R131" s="295"/>
      <c r="S131" s="295"/>
      <c r="T131" s="295"/>
      <c r="U131" s="295"/>
      <c r="V131" s="295"/>
      <c r="W131" s="295"/>
      <c r="X131" s="295"/>
      <c r="Y131" s="295"/>
      <c r="Z131" s="295"/>
      <c r="AA131" s="295"/>
      <c r="AB131" s="295"/>
    </row>
    <row r="132" spans="1:28" ht="14.25" x14ac:dyDescent="0.2">
      <c r="A132" s="239" t="s">
        <v>8</v>
      </c>
      <c r="B132" s="284">
        <v>4.6505775265759032E-2</v>
      </c>
      <c r="C132" s="278">
        <v>3.7395070158903955E-2</v>
      </c>
      <c r="D132" s="278">
        <v>3.6177945237801649E-2</v>
      </c>
      <c r="E132" s="278">
        <v>3.345318966018386E-2</v>
      </c>
      <c r="F132" s="278"/>
      <c r="G132" s="264"/>
      <c r="H132" s="285"/>
      <c r="I132" s="268">
        <v>6.7370070613801375E-2</v>
      </c>
      <c r="J132" s="267" t="s">
        <v>59</v>
      </c>
      <c r="K132" s="323">
        <f>H123</f>
        <v>45.5</v>
      </c>
      <c r="L132" s="295"/>
      <c r="M132" s="295"/>
      <c r="N132" s="295"/>
      <c r="O132" s="295"/>
      <c r="P132" s="295"/>
      <c r="Q132" s="295"/>
      <c r="R132" s="295"/>
      <c r="S132" s="295"/>
      <c r="T132" s="295"/>
      <c r="U132" s="295"/>
      <c r="V132" s="295"/>
      <c r="W132" s="295"/>
      <c r="X132" s="295"/>
      <c r="Y132" s="295"/>
      <c r="Z132" s="295"/>
      <c r="AA132" s="295"/>
      <c r="AB132" s="295"/>
    </row>
    <row r="133" spans="1:28" ht="14.25" x14ac:dyDescent="0.2">
      <c r="A133" s="246" t="s">
        <v>1</v>
      </c>
      <c r="B133" s="286">
        <v>-8.3239775461106655E-2</v>
      </c>
      <c r="C133" s="287">
        <v>-3.255813953488372E-2</v>
      </c>
      <c r="D133" s="287">
        <v>8.6378737541527636E-3</v>
      </c>
      <c r="E133" s="287">
        <v>7.9069767441860464E-2</v>
      </c>
      <c r="F133" s="287"/>
      <c r="G133" s="265"/>
      <c r="H133" s="288"/>
      <c r="I133" s="269">
        <v>-1.7639315489249657E-2</v>
      </c>
      <c r="J133" s="267"/>
      <c r="K133" s="324">
        <f>K132-K119</f>
        <v>1.8999999999999986</v>
      </c>
      <c r="L133" s="295"/>
      <c r="M133" s="295"/>
      <c r="N133" s="295"/>
      <c r="O133" s="295"/>
      <c r="P133" s="295"/>
      <c r="Q133" s="295"/>
      <c r="R133" s="295"/>
      <c r="S133" s="295"/>
      <c r="T133" s="295"/>
      <c r="U133" s="295"/>
      <c r="V133" s="295"/>
      <c r="W133" s="295"/>
      <c r="X133" s="295"/>
      <c r="Y133" s="295"/>
      <c r="Z133" s="295"/>
      <c r="AA133" s="295"/>
      <c r="AB133" s="295"/>
    </row>
    <row r="134" spans="1:28" ht="15" thickBot="1" x14ac:dyDescent="0.25">
      <c r="A134" s="239" t="s">
        <v>28</v>
      </c>
      <c r="B134" s="250">
        <f>B130-B117</f>
        <v>98.109833971902958</v>
      </c>
      <c r="C134" s="250">
        <f t="shared" ref="C134:D134" si="12">C130-C117</f>
        <v>99.41176470588232</v>
      </c>
      <c r="D134" s="250">
        <f t="shared" si="12"/>
        <v>72.433862433862373</v>
      </c>
      <c r="E134" s="251"/>
      <c r="F134" s="251"/>
      <c r="G134" s="266"/>
      <c r="H134" s="257"/>
      <c r="I134" s="270">
        <f>I130-I117</f>
        <v>87.116167221605679</v>
      </c>
      <c r="J134" s="267" t="s">
        <v>50</v>
      </c>
      <c r="K134" s="310">
        <v>0</v>
      </c>
      <c r="L134" s="295"/>
      <c r="M134" s="295"/>
      <c r="N134" s="295"/>
      <c r="O134" s="295"/>
      <c r="P134" s="295"/>
      <c r="Q134" s="295"/>
      <c r="R134" s="295"/>
      <c r="S134" s="295"/>
      <c r="T134" s="295"/>
      <c r="U134" s="295"/>
      <c r="V134" s="295"/>
      <c r="W134" s="295"/>
      <c r="X134" s="295"/>
      <c r="Y134" s="295"/>
      <c r="Z134" s="295"/>
      <c r="AA134" s="295"/>
      <c r="AB134" s="295"/>
    </row>
    <row r="135" spans="1:28" ht="14.25" x14ac:dyDescent="0.2">
      <c r="A135" s="293" t="s">
        <v>55</v>
      </c>
      <c r="B135" s="252">
        <v>353</v>
      </c>
      <c r="C135" s="253">
        <v>376</v>
      </c>
      <c r="D135" s="253">
        <v>313</v>
      </c>
      <c r="E135" s="253">
        <v>163</v>
      </c>
      <c r="F135" s="253"/>
      <c r="G135" s="261"/>
      <c r="H135" s="271"/>
      <c r="I135" s="276">
        <f>SUM(B135:H135)</f>
        <v>1205</v>
      </c>
      <c r="J135" s="267"/>
      <c r="K135" s="310"/>
      <c r="L135" s="295"/>
      <c r="M135" s="295"/>
      <c r="N135" s="295"/>
      <c r="O135" s="295"/>
      <c r="P135" s="295"/>
      <c r="Q135" s="295"/>
      <c r="R135" s="295"/>
      <c r="S135" s="295"/>
      <c r="T135" s="295"/>
      <c r="U135" s="295"/>
      <c r="V135" s="295"/>
      <c r="W135" s="295"/>
      <c r="X135" s="295"/>
      <c r="Y135" s="295"/>
      <c r="Z135" s="295"/>
      <c r="AA135" s="295"/>
      <c r="AB135" s="295"/>
    </row>
    <row r="136" spans="1:28" ht="15" thickBot="1" x14ac:dyDescent="0.25">
      <c r="A136" s="187" t="s">
        <v>29</v>
      </c>
      <c r="B136" s="248">
        <v>49</v>
      </c>
      <c r="C136" s="248">
        <v>48</v>
      </c>
      <c r="D136" s="248">
        <v>47</v>
      </c>
      <c r="E136" s="248">
        <v>46</v>
      </c>
      <c r="F136" s="248"/>
      <c r="G136" s="272"/>
      <c r="H136" s="314">
        <f>AVERAGE(B136:G136)</f>
        <v>47.5</v>
      </c>
      <c r="I136" s="275"/>
      <c r="J136" s="65"/>
      <c r="L136" s="295"/>
      <c r="M136" s="295"/>
      <c r="N136" s="295"/>
      <c r="O136" s="295"/>
      <c r="P136" s="295"/>
      <c r="Q136" s="295"/>
      <c r="R136" s="295"/>
      <c r="S136" s="295"/>
      <c r="T136" s="295"/>
      <c r="U136" s="295"/>
      <c r="V136" s="295"/>
      <c r="W136" s="295"/>
      <c r="X136" s="295"/>
      <c r="Y136" s="295"/>
      <c r="Z136" s="295"/>
      <c r="AA136" s="295"/>
      <c r="AB136" s="295"/>
    </row>
    <row r="137" spans="1:28" ht="14.25" x14ac:dyDescent="0.2">
      <c r="A137" s="293"/>
      <c r="B137" s="291">
        <f>B136-B123</f>
        <v>2.5</v>
      </c>
      <c r="C137" s="291">
        <f t="shared" ref="C137:E137" si="13">C136-C123</f>
        <v>2</v>
      </c>
      <c r="D137" s="291">
        <f t="shared" si="13"/>
        <v>2</v>
      </c>
      <c r="E137" s="291">
        <f t="shared" si="13"/>
        <v>1.5</v>
      </c>
      <c r="F137" s="291"/>
      <c r="G137" s="291"/>
      <c r="H137" s="316">
        <f>AVERAGE(B137:G137)</f>
        <v>2</v>
      </c>
      <c r="I137" s="295"/>
      <c r="J137" s="295"/>
      <c r="K137" s="291"/>
      <c r="L137" s="295"/>
      <c r="M137" s="295"/>
      <c r="N137" s="295"/>
      <c r="O137" s="295"/>
      <c r="P137" s="295"/>
      <c r="Q137" s="295"/>
      <c r="R137" s="295"/>
      <c r="S137" s="295"/>
      <c r="T137" s="295"/>
      <c r="U137" s="295"/>
      <c r="V137" s="295"/>
      <c r="W137" s="295"/>
      <c r="X137" s="295"/>
      <c r="Y137" s="295"/>
      <c r="Z137" s="295"/>
      <c r="AA137" s="295"/>
      <c r="AB137" s="295"/>
    </row>
    <row r="138" spans="1:28" ht="13.5" thickBot="1" x14ac:dyDescent="0.25">
      <c r="A138" s="295"/>
      <c r="B138" s="295"/>
      <c r="C138" s="295"/>
      <c r="D138" s="295"/>
      <c r="E138" s="295"/>
      <c r="F138" s="295"/>
      <c r="G138" s="295"/>
      <c r="H138" s="295"/>
      <c r="I138" s="295"/>
      <c r="J138" s="295"/>
      <c r="K138" s="291"/>
      <c r="L138" s="295"/>
      <c r="M138" s="295"/>
      <c r="N138" s="295"/>
      <c r="O138" s="295"/>
      <c r="P138" s="295"/>
      <c r="Q138" s="295"/>
      <c r="R138" s="295"/>
      <c r="S138" s="295"/>
      <c r="T138" s="295"/>
      <c r="U138" s="295"/>
      <c r="V138" s="295"/>
      <c r="W138" s="295"/>
      <c r="X138" s="295"/>
      <c r="Y138" s="295"/>
      <c r="Z138" s="295"/>
      <c r="AA138" s="295"/>
      <c r="AB138" s="295"/>
    </row>
    <row r="139" spans="1:28" ht="13.5" thickBot="1" x14ac:dyDescent="0.25">
      <c r="A139" s="188" t="s">
        <v>71</v>
      </c>
      <c r="B139" s="393" t="s">
        <v>54</v>
      </c>
      <c r="C139" s="394"/>
      <c r="D139" s="394"/>
      <c r="E139" s="394"/>
      <c r="F139" s="394"/>
      <c r="G139" s="394"/>
      <c r="H139" s="331"/>
      <c r="I139" s="241"/>
      <c r="J139" s="292"/>
      <c r="L139" s="295"/>
      <c r="M139" s="295"/>
      <c r="N139" s="295"/>
      <c r="O139" s="295"/>
      <c r="P139" s="295"/>
      <c r="Q139" s="295"/>
      <c r="R139" s="295"/>
      <c r="S139" s="295"/>
      <c r="T139" s="295"/>
      <c r="U139" s="295"/>
      <c r="V139" s="295"/>
      <c r="W139" s="295"/>
      <c r="X139" s="295"/>
      <c r="Y139" s="295"/>
      <c r="Z139" s="295"/>
      <c r="AA139" s="295"/>
      <c r="AB139" s="295"/>
    </row>
    <row r="140" spans="1:28" x14ac:dyDescent="0.2">
      <c r="A140" s="188"/>
      <c r="B140" s="341">
        <v>1</v>
      </c>
      <c r="C140" s="342">
        <v>2</v>
      </c>
      <c r="D140" s="342">
        <v>3</v>
      </c>
      <c r="E140" s="342">
        <v>4</v>
      </c>
      <c r="F140" s="342"/>
      <c r="G140" s="342"/>
      <c r="H140" s="135"/>
      <c r="I140" s="241"/>
      <c r="J140" s="292"/>
      <c r="L140" s="295"/>
      <c r="M140" s="295"/>
      <c r="N140" s="295"/>
      <c r="O140" s="295"/>
      <c r="P140" s="295"/>
      <c r="Q140" s="295"/>
      <c r="R140" s="295"/>
      <c r="S140" s="295"/>
      <c r="T140" s="295"/>
      <c r="U140" s="295"/>
      <c r="V140" s="295"/>
      <c r="W140" s="295"/>
      <c r="X140" s="295"/>
      <c r="Y140" s="295"/>
      <c r="Z140" s="295"/>
      <c r="AA140" s="295"/>
      <c r="AB140" s="295"/>
    </row>
    <row r="141" spans="1:28" ht="13.5" thickBot="1" x14ac:dyDescent="0.25">
      <c r="A141" s="237" t="s">
        <v>2</v>
      </c>
      <c r="B141" s="240">
        <v>1</v>
      </c>
      <c r="C141" s="332">
        <v>2</v>
      </c>
      <c r="D141" s="333">
        <v>3</v>
      </c>
      <c r="E141" s="334">
        <v>4</v>
      </c>
      <c r="F141" s="230"/>
      <c r="G141" s="230"/>
      <c r="H141" s="313"/>
      <c r="I141" s="242" t="s">
        <v>0</v>
      </c>
      <c r="J141" s="229"/>
      <c r="L141" s="295"/>
      <c r="M141" s="295"/>
      <c r="N141" s="295"/>
      <c r="O141" s="295"/>
      <c r="P141" s="295"/>
      <c r="Q141" s="295"/>
      <c r="R141" s="295"/>
      <c r="S141" s="295"/>
      <c r="T141" s="295"/>
      <c r="U141" s="295"/>
      <c r="V141" s="295"/>
      <c r="W141" s="295"/>
      <c r="X141" s="295"/>
      <c r="Y141" s="295"/>
      <c r="Z141" s="295"/>
      <c r="AA141" s="295"/>
      <c r="AB141" s="295"/>
    </row>
    <row r="142" spans="1:28" ht="15" thickBot="1" x14ac:dyDescent="0.25">
      <c r="A142" s="238" t="s">
        <v>3</v>
      </c>
      <c r="B142" s="345">
        <v>1180</v>
      </c>
      <c r="C142" s="335">
        <v>1180</v>
      </c>
      <c r="D142" s="335">
        <v>1180</v>
      </c>
      <c r="E142" s="335">
        <v>1180</v>
      </c>
      <c r="F142" s="279"/>
      <c r="G142" s="279"/>
      <c r="H142" s="281"/>
      <c r="I142" s="325">
        <v>1180</v>
      </c>
      <c r="J142" s="229"/>
      <c r="L142" s="295"/>
      <c r="M142" s="295"/>
      <c r="N142" s="295"/>
      <c r="O142" s="295"/>
      <c r="P142" s="295"/>
      <c r="Q142" s="295"/>
      <c r="R142" s="295"/>
      <c r="S142" s="295"/>
      <c r="T142" s="295"/>
      <c r="U142" s="295"/>
      <c r="V142" s="295"/>
      <c r="W142" s="295"/>
      <c r="X142" s="295"/>
      <c r="Y142" s="295"/>
      <c r="Z142" s="295"/>
      <c r="AA142" s="295"/>
      <c r="AB142" s="295"/>
    </row>
    <row r="143" spans="1:28" ht="15" thickBot="1" x14ac:dyDescent="0.25">
      <c r="A143" s="239" t="s">
        <v>6</v>
      </c>
      <c r="B143" s="347">
        <v>1079</v>
      </c>
      <c r="C143" s="336">
        <v>1105</v>
      </c>
      <c r="D143" s="336">
        <v>1172.3076923076924</v>
      </c>
      <c r="E143" s="336">
        <v>1226.6666666666667</v>
      </c>
      <c r="F143" s="277"/>
      <c r="G143" s="277"/>
      <c r="H143" s="283"/>
      <c r="I143" s="326">
        <v>1132.1359223300972</v>
      </c>
      <c r="J143" s="229"/>
      <c r="L143" s="295"/>
      <c r="M143" s="295"/>
      <c r="N143" s="295"/>
      <c r="O143" s="295"/>
      <c r="P143" s="295"/>
      <c r="Q143" s="295"/>
      <c r="R143" s="295"/>
      <c r="S143" s="295"/>
      <c r="T143" s="295"/>
      <c r="U143" s="295"/>
      <c r="V143" s="295"/>
      <c r="W143" s="295"/>
      <c r="X143" s="295"/>
      <c r="Y143" s="295"/>
      <c r="Z143" s="295"/>
      <c r="AA143" s="295"/>
      <c r="AB143" s="295"/>
    </row>
    <row r="144" spans="1:28" ht="15" thickBot="1" x14ac:dyDescent="0.25">
      <c r="A144" s="239" t="s">
        <v>7</v>
      </c>
      <c r="B144" s="347">
        <v>100</v>
      </c>
      <c r="C144" s="336">
        <v>96.875</v>
      </c>
      <c r="D144" s="337">
        <v>100</v>
      </c>
      <c r="E144" s="337">
        <v>100</v>
      </c>
      <c r="F144" s="277"/>
      <c r="G144" s="277"/>
      <c r="H144" s="283"/>
      <c r="I144" s="326">
        <v>85.4368932038835</v>
      </c>
      <c r="J144" s="229"/>
      <c r="L144" s="295"/>
      <c r="M144" s="295"/>
      <c r="N144" s="295"/>
      <c r="O144" s="295"/>
      <c r="P144" s="295"/>
      <c r="Q144" s="295"/>
      <c r="R144" s="295"/>
      <c r="S144" s="295"/>
      <c r="T144" s="295"/>
      <c r="U144" s="295"/>
      <c r="V144" s="295"/>
      <c r="W144" s="295"/>
      <c r="X144" s="295"/>
      <c r="Y144" s="295"/>
      <c r="Z144" s="295"/>
      <c r="AA144" s="295"/>
      <c r="AB144" s="295"/>
    </row>
    <row r="145" spans="1:28" ht="14.25" x14ac:dyDescent="0.2">
      <c r="A145" s="239" t="s">
        <v>8</v>
      </c>
      <c r="B145" s="349">
        <v>5.411180936791473E-2</v>
      </c>
      <c r="C145" s="338">
        <v>5.013239775149398E-2</v>
      </c>
      <c r="D145" s="338">
        <v>4.2802074166142116E-2</v>
      </c>
      <c r="E145" s="338">
        <v>2.3937734288634983E-2</v>
      </c>
      <c r="F145" s="278"/>
      <c r="G145" s="278"/>
      <c r="H145" s="285"/>
      <c r="I145" s="327">
        <v>6.5311128307635663E-2</v>
      </c>
      <c r="J145" s="267" t="s">
        <v>59</v>
      </c>
      <c r="K145" s="323">
        <f>H136</f>
        <v>47.5</v>
      </c>
      <c r="L145" s="295"/>
      <c r="M145" s="295"/>
      <c r="N145" s="295"/>
      <c r="O145" s="295"/>
      <c r="P145" s="295"/>
      <c r="Q145" s="295"/>
      <c r="R145" s="295"/>
      <c r="S145" s="295"/>
      <c r="T145" s="295"/>
      <c r="U145" s="295"/>
      <c r="V145" s="295"/>
      <c r="W145" s="295"/>
      <c r="X145" s="295"/>
      <c r="Y145" s="295"/>
      <c r="Z145" s="295"/>
      <c r="AA145" s="295"/>
      <c r="AB145" s="295"/>
    </row>
    <row r="146" spans="1:28" ht="15" thickBot="1" x14ac:dyDescent="0.25">
      <c r="A146" s="246" t="s">
        <v>1</v>
      </c>
      <c r="B146" s="351">
        <v>-8.5593220338983048E-2</v>
      </c>
      <c r="C146" s="339">
        <v>-6.3559322033898302E-2</v>
      </c>
      <c r="D146" s="339">
        <v>-6.5189048239895101E-3</v>
      </c>
      <c r="E146" s="339">
        <v>3.9548022598870122E-2</v>
      </c>
      <c r="F146" s="287"/>
      <c r="G146" s="287"/>
      <c r="H146" s="288"/>
      <c r="I146" s="329">
        <v>-4.0562777686358326E-2</v>
      </c>
      <c r="J146" s="267"/>
      <c r="K146" s="324">
        <f>K145-K132</f>
        <v>2</v>
      </c>
      <c r="L146" s="295"/>
      <c r="M146" s="295"/>
      <c r="N146" s="295"/>
      <c r="O146" s="295"/>
      <c r="P146" s="295"/>
      <c r="Q146" s="295"/>
      <c r="R146" s="295"/>
      <c r="S146" s="295"/>
      <c r="T146" s="295"/>
      <c r="U146" s="295"/>
      <c r="V146" s="295"/>
      <c r="W146" s="295"/>
      <c r="X146" s="295"/>
      <c r="Y146" s="295"/>
      <c r="Z146" s="295"/>
      <c r="AA146" s="295"/>
      <c r="AB146" s="295"/>
    </row>
    <row r="147" spans="1:28" ht="15" thickBot="1" x14ac:dyDescent="0.25">
      <c r="A147" s="239" t="s">
        <v>28</v>
      </c>
      <c r="B147" s="365">
        <f>B143-B129</f>
        <v>4</v>
      </c>
      <c r="C147" s="366">
        <f t="shared" ref="C147:E147" si="14">C143-C129</f>
        <v>30</v>
      </c>
      <c r="D147" s="366">
        <f t="shared" si="14"/>
        <v>97.307692307692378</v>
      </c>
      <c r="E147" s="366">
        <f t="shared" si="14"/>
        <v>151.66666666666674</v>
      </c>
      <c r="F147" s="366"/>
      <c r="G147" s="366"/>
      <c r="H147" s="257"/>
      <c r="I147" s="270">
        <f>I143-I130</f>
        <v>76.098186481040557</v>
      </c>
      <c r="J147" s="267" t="s">
        <v>50</v>
      </c>
      <c r="K147" s="310">
        <v>0</v>
      </c>
      <c r="L147" s="295"/>
      <c r="M147" s="295"/>
      <c r="N147" s="295"/>
      <c r="O147" s="295"/>
      <c r="P147" s="295"/>
      <c r="Q147" s="295"/>
      <c r="R147" s="295"/>
      <c r="S147" s="295"/>
      <c r="T147" s="295"/>
      <c r="U147" s="295"/>
      <c r="V147" s="295"/>
      <c r="W147" s="295"/>
      <c r="X147" s="295"/>
      <c r="Y147" s="295"/>
      <c r="Z147" s="295"/>
      <c r="AA147" s="295"/>
      <c r="AB147" s="295"/>
    </row>
    <row r="148" spans="1:28" ht="14.25" x14ac:dyDescent="0.2">
      <c r="A148" s="293" t="s">
        <v>55</v>
      </c>
      <c r="B148" s="371">
        <v>353</v>
      </c>
      <c r="C148" s="372">
        <v>376</v>
      </c>
      <c r="D148" s="372">
        <v>313</v>
      </c>
      <c r="E148" s="372">
        <v>163</v>
      </c>
      <c r="F148" s="372"/>
      <c r="G148" s="373"/>
      <c r="H148" s="271"/>
      <c r="I148" s="276">
        <f>SUM(B148:H148)</f>
        <v>1205</v>
      </c>
      <c r="J148" s="267"/>
      <c r="K148" s="310"/>
      <c r="L148" s="295"/>
      <c r="M148" s="295"/>
      <c r="N148" s="295"/>
      <c r="O148" s="295"/>
      <c r="P148" s="295"/>
      <c r="Q148" s="295"/>
      <c r="R148" s="295"/>
      <c r="S148" s="295"/>
      <c r="T148" s="295"/>
      <c r="U148" s="295"/>
      <c r="V148" s="295"/>
      <c r="W148" s="295"/>
      <c r="X148" s="295"/>
      <c r="Y148" s="295"/>
      <c r="Z148" s="295"/>
      <c r="AA148" s="295"/>
      <c r="AB148" s="295"/>
    </row>
    <row r="149" spans="1:28" ht="15" thickBot="1" x14ac:dyDescent="0.25">
      <c r="A149" s="187" t="s">
        <v>29</v>
      </c>
      <c r="B149" s="248">
        <v>52.5</v>
      </c>
      <c r="C149" s="248">
        <v>51</v>
      </c>
      <c r="D149" s="248">
        <v>50</v>
      </c>
      <c r="E149" s="248">
        <v>49</v>
      </c>
      <c r="F149" s="248"/>
      <c r="G149" s="272"/>
      <c r="H149" s="314">
        <f>AVERAGE(B149:G149)</f>
        <v>50.625</v>
      </c>
      <c r="I149" s="275"/>
      <c r="J149" s="65"/>
      <c r="L149" s="295"/>
      <c r="M149" s="295"/>
      <c r="N149" s="295"/>
      <c r="O149" s="295"/>
      <c r="P149" s="295"/>
      <c r="Q149" s="295"/>
      <c r="R149" s="295"/>
      <c r="S149" s="295"/>
      <c r="T149" s="295"/>
      <c r="U149" s="295"/>
      <c r="V149" s="295"/>
      <c r="W149" s="295"/>
      <c r="X149" s="295"/>
      <c r="Y149" s="295"/>
      <c r="Z149" s="295"/>
      <c r="AA149" s="295"/>
      <c r="AB149" s="295"/>
    </row>
    <row r="150" spans="1:28" ht="14.25" x14ac:dyDescent="0.2">
      <c r="A150" s="293"/>
      <c r="B150" s="291">
        <f t="shared" ref="B150:E150" si="15">B149-B136</f>
        <v>3.5</v>
      </c>
      <c r="C150" s="291">
        <f t="shared" si="15"/>
        <v>3</v>
      </c>
      <c r="D150" s="291">
        <f t="shared" si="15"/>
        <v>3</v>
      </c>
      <c r="E150" s="291">
        <f t="shared" si="15"/>
        <v>3</v>
      </c>
      <c r="F150" s="291"/>
      <c r="G150" s="291"/>
      <c r="H150" s="316">
        <f>AVERAGE(B150:G150)</f>
        <v>3.125</v>
      </c>
      <c r="I150" s="295"/>
      <c r="J150" s="295"/>
      <c r="K150" s="291"/>
      <c r="L150" s="295"/>
      <c r="M150" s="295"/>
      <c r="N150" s="295"/>
      <c r="O150" s="295"/>
      <c r="P150" s="295"/>
      <c r="Q150" s="295"/>
      <c r="R150" s="295"/>
      <c r="S150" s="295"/>
      <c r="T150" s="295"/>
      <c r="U150" s="295"/>
      <c r="V150" s="295"/>
      <c r="W150" s="295"/>
      <c r="X150" s="295"/>
      <c r="Y150" s="295"/>
      <c r="Z150" s="295"/>
      <c r="AA150" s="295"/>
      <c r="AB150" s="295"/>
    </row>
    <row r="151" spans="1:28" ht="13.5" thickBot="1" x14ac:dyDescent="0.25">
      <c r="A151" s="295"/>
      <c r="B151" s="295"/>
      <c r="C151" s="295"/>
      <c r="D151" s="295"/>
      <c r="E151" s="295"/>
      <c r="F151" s="295"/>
      <c r="G151" s="295"/>
      <c r="H151" s="295"/>
      <c r="I151" s="295"/>
      <c r="J151" s="295"/>
      <c r="K151" s="291"/>
      <c r="L151" s="295"/>
      <c r="M151" s="295"/>
      <c r="N151" s="295"/>
      <c r="O151" s="295"/>
      <c r="P151" s="295"/>
      <c r="Q151" s="295"/>
      <c r="R151" s="295"/>
      <c r="S151" s="295"/>
      <c r="T151" s="295"/>
      <c r="U151" s="295"/>
      <c r="V151" s="295"/>
      <c r="W151" s="295"/>
      <c r="X151" s="295"/>
      <c r="Y151" s="295"/>
      <c r="Z151" s="295"/>
      <c r="AA151" s="295"/>
      <c r="AB151" s="295"/>
    </row>
    <row r="152" spans="1:28" ht="13.5" thickBot="1" x14ac:dyDescent="0.25">
      <c r="A152" s="188" t="s">
        <v>72</v>
      </c>
      <c r="B152" s="393" t="s">
        <v>54</v>
      </c>
      <c r="C152" s="394"/>
      <c r="D152" s="394"/>
      <c r="E152" s="394"/>
      <c r="F152" s="394"/>
      <c r="G152" s="394"/>
      <c r="H152" s="331"/>
      <c r="I152" s="241"/>
      <c r="J152" s="292"/>
    </row>
    <row r="153" spans="1:28" x14ac:dyDescent="0.2">
      <c r="A153" s="188"/>
      <c r="B153" s="341">
        <v>1</v>
      </c>
      <c r="C153" s="342">
        <v>2</v>
      </c>
      <c r="D153" s="342">
        <v>3</v>
      </c>
      <c r="E153" s="342">
        <v>4</v>
      </c>
      <c r="F153" s="342"/>
      <c r="G153" s="342"/>
      <c r="H153" s="342"/>
      <c r="I153" s="343"/>
      <c r="J153" s="292"/>
    </row>
    <row r="154" spans="1:28" x14ac:dyDescent="0.2">
      <c r="A154" s="237" t="s">
        <v>2</v>
      </c>
      <c r="B154" s="240">
        <v>1</v>
      </c>
      <c r="C154" s="332">
        <v>2</v>
      </c>
      <c r="D154" s="333">
        <v>3</v>
      </c>
      <c r="E154" s="334">
        <v>4</v>
      </c>
      <c r="F154" s="230"/>
      <c r="G154" s="230"/>
      <c r="H154" s="230"/>
      <c r="I154" s="344" t="s">
        <v>0</v>
      </c>
      <c r="J154" s="229"/>
    </row>
    <row r="155" spans="1:28" ht="14.25" x14ac:dyDescent="0.2">
      <c r="A155" s="238" t="s">
        <v>3</v>
      </c>
      <c r="B155" s="345">
        <v>1280</v>
      </c>
      <c r="C155" s="335">
        <v>1280</v>
      </c>
      <c r="D155" s="335">
        <v>1280</v>
      </c>
      <c r="E155" s="335">
        <v>1280</v>
      </c>
      <c r="F155" s="279"/>
      <c r="G155" s="279"/>
      <c r="H155" s="279"/>
      <c r="I155" s="346">
        <v>1280</v>
      </c>
      <c r="J155" s="229"/>
    </row>
    <row r="156" spans="1:28" ht="14.25" x14ac:dyDescent="0.2">
      <c r="A156" s="239" t="s">
        <v>6</v>
      </c>
      <c r="B156" s="347">
        <v>1153.5999999999999</v>
      </c>
      <c r="C156" s="336">
        <v>1198.9655172413793</v>
      </c>
      <c r="D156" s="336">
        <v>1262.4000000000001</v>
      </c>
      <c r="E156" s="336">
        <v>1322.5</v>
      </c>
      <c r="F156" s="277"/>
      <c r="G156" s="277"/>
      <c r="H156" s="277"/>
      <c r="I156" s="348">
        <v>1220.2197802197802</v>
      </c>
      <c r="J156" s="229"/>
    </row>
    <row r="157" spans="1:28" ht="14.25" x14ac:dyDescent="0.2">
      <c r="A157" s="239" t="s">
        <v>7</v>
      </c>
      <c r="B157" s="347">
        <v>100</v>
      </c>
      <c r="C157" s="336">
        <v>100</v>
      </c>
      <c r="D157" s="337">
        <v>100</v>
      </c>
      <c r="E157" s="337">
        <v>100</v>
      </c>
      <c r="F157" s="277"/>
      <c r="G157" s="277"/>
      <c r="H157" s="277"/>
      <c r="I157" s="348">
        <v>91.208791208791212</v>
      </c>
      <c r="J157" s="229"/>
    </row>
    <row r="158" spans="1:28" ht="14.25" x14ac:dyDescent="0.2">
      <c r="A158" s="239" t="s">
        <v>8</v>
      </c>
      <c r="B158" s="349">
        <v>4.7912982200994804E-2</v>
      </c>
      <c r="C158" s="338">
        <v>3.7386340944695756E-2</v>
      </c>
      <c r="D158" s="338">
        <v>3.098723239137554E-2</v>
      </c>
      <c r="E158" s="338">
        <v>2.3126338126657302E-2</v>
      </c>
      <c r="F158" s="278"/>
      <c r="G158" s="278"/>
      <c r="H158" s="278"/>
      <c r="I158" s="350">
        <v>5.9407877028996171E-2</v>
      </c>
      <c r="J158" s="267" t="s">
        <v>59</v>
      </c>
      <c r="K158" s="323">
        <f>H149</f>
        <v>50.625</v>
      </c>
    </row>
    <row r="159" spans="1:28" ht="14.25" x14ac:dyDescent="0.2">
      <c r="A159" s="246" t="s">
        <v>1</v>
      </c>
      <c r="B159" s="351">
        <v>-9.8750000000000074E-2</v>
      </c>
      <c r="C159" s="339">
        <v>-6.3308189655172417E-2</v>
      </c>
      <c r="D159" s="339">
        <v>-1.3749999999999929E-2</v>
      </c>
      <c r="E159" s="339">
        <v>3.3203125E-2</v>
      </c>
      <c r="F159" s="287"/>
      <c r="G159" s="287"/>
      <c r="H159" s="287"/>
      <c r="I159" s="288">
        <v>-4.6703296703296718E-2</v>
      </c>
      <c r="J159" s="267"/>
      <c r="K159" s="324">
        <f>K158-K145</f>
        <v>3.125</v>
      </c>
    </row>
    <row r="160" spans="1:28" ht="15" thickBot="1" x14ac:dyDescent="0.25">
      <c r="A160" s="239" t="s">
        <v>28</v>
      </c>
      <c r="B160" s="365">
        <f>B156-B142</f>
        <v>-26.400000000000091</v>
      </c>
      <c r="C160" s="366">
        <f t="shared" ref="C160:E160" si="16">C156-C142</f>
        <v>18.965517241379303</v>
      </c>
      <c r="D160" s="366">
        <f t="shared" si="16"/>
        <v>82.400000000000091</v>
      </c>
      <c r="E160" s="366">
        <f t="shared" si="16"/>
        <v>142.5</v>
      </c>
      <c r="F160" s="366"/>
      <c r="G160" s="366"/>
      <c r="H160" s="366"/>
      <c r="I160" s="257">
        <f>I156-I143</f>
        <v>88.083857889683031</v>
      </c>
      <c r="J160" s="267" t="s">
        <v>50</v>
      </c>
      <c r="K160" s="310">
        <v>0</v>
      </c>
    </row>
    <row r="161" spans="1:12" ht="14.25" x14ac:dyDescent="0.2">
      <c r="A161" s="293" t="s">
        <v>55</v>
      </c>
      <c r="B161" s="371">
        <v>353</v>
      </c>
      <c r="C161" s="372">
        <v>376</v>
      </c>
      <c r="D161" s="372">
        <v>313</v>
      </c>
      <c r="E161" s="372">
        <v>163</v>
      </c>
      <c r="F161" s="372"/>
      <c r="G161" s="373"/>
      <c r="H161" s="271"/>
      <c r="I161" s="374">
        <f>SUM(B161:H161)</f>
        <v>1205</v>
      </c>
      <c r="J161" s="267"/>
      <c r="K161" s="310"/>
    </row>
    <row r="162" spans="1:12" ht="15" thickBot="1" x14ac:dyDescent="0.25">
      <c r="A162" s="187" t="s">
        <v>29</v>
      </c>
      <c r="B162" s="248">
        <v>56.5</v>
      </c>
      <c r="C162" s="248">
        <v>54.5</v>
      </c>
      <c r="D162" s="248">
        <v>53.5</v>
      </c>
      <c r="E162" s="248">
        <v>52.5</v>
      </c>
      <c r="F162" s="248"/>
      <c r="G162" s="272"/>
      <c r="H162" s="314">
        <f>AVERAGE(B162:G162)</f>
        <v>54.25</v>
      </c>
      <c r="I162" s="275"/>
      <c r="J162" s="65"/>
    </row>
    <row r="163" spans="1:12" ht="14.25" x14ac:dyDescent="0.2">
      <c r="A163" s="293"/>
      <c r="B163" s="291">
        <f t="shared" ref="B163:E163" si="17">B162-B149</f>
        <v>4</v>
      </c>
      <c r="C163" s="291">
        <f t="shared" si="17"/>
        <v>3.5</v>
      </c>
      <c r="D163" s="291">
        <f t="shared" si="17"/>
        <v>3.5</v>
      </c>
      <c r="E163" s="291">
        <f t="shared" si="17"/>
        <v>3.5</v>
      </c>
      <c r="F163" s="291"/>
      <c r="G163" s="291"/>
      <c r="H163" s="316">
        <f>AVERAGE(B163:G163)</f>
        <v>3.625</v>
      </c>
      <c r="I163" s="295"/>
      <c r="J163" s="295"/>
      <c r="K163" s="291"/>
    </row>
    <row r="164" spans="1:12" ht="13.5" thickBot="1" x14ac:dyDescent="0.25"/>
    <row r="165" spans="1:12" ht="13.5" thickBot="1" x14ac:dyDescent="0.25">
      <c r="A165" s="188" t="s">
        <v>73</v>
      </c>
      <c r="B165" s="393" t="s">
        <v>54</v>
      </c>
      <c r="C165" s="394"/>
      <c r="D165" s="394"/>
      <c r="E165" s="394"/>
      <c r="F165" s="394"/>
      <c r="G165" s="394"/>
      <c r="H165" s="331"/>
      <c r="I165" s="241"/>
      <c r="J165" s="292"/>
    </row>
    <row r="166" spans="1:12" x14ac:dyDescent="0.2">
      <c r="A166" s="188"/>
      <c r="B166" s="341">
        <v>1</v>
      </c>
      <c r="C166" s="342">
        <v>2</v>
      </c>
      <c r="D166" s="342">
        <v>3</v>
      </c>
      <c r="E166" s="342">
        <v>4</v>
      </c>
      <c r="F166" s="342"/>
      <c r="G166" s="342"/>
      <c r="H166" s="342"/>
      <c r="I166" s="343"/>
      <c r="J166" s="292"/>
    </row>
    <row r="167" spans="1:12" x14ac:dyDescent="0.2">
      <c r="A167" s="237" t="s">
        <v>2</v>
      </c>
      <c r="B167" s="240">
        <v>1</v>
      </c>
      <c r="C167" s="332">
        <v>2</v>
      </c>
      <c r="D167" s="333">
        <v>3</v>
      </c>
      <c r="E167" s="334">
        <v>4</v>
      </c>
      <c r="F167" s="230"/>
      <c r="G167" s="230"/>
      <c r="H167" s="230"/>
      <c r="I167" s="344" t="s">
        <v>0</v>
      </c>
      <c r="J167" s="229"/>
    </row>
    <row r="168" spans="1:12" ht="14.25" x14ac:dyDescent="0.2">
      <c r="A168" s="238" t="s">
        <v>3</v>
      </c>
      <c r="B168" s="345">
        <v>1380</v>
      </c>
      <c r="C168" s="335">
        <v>1380</v>
      </c>
      <c r="D168" s="335">
        <v>1380</v>
      </c>
      <c r="E168" s="335">
        <v>1380</v>
      </c>
      <c r="F168" s="279"/>
      <c r="G168" s="279"/>
      <c r="H168" s="279"/>
      <c r="I168" s="346">
        <v>1380</v>
      </c>
      <c r="J168" s="229"/>
    </row>
    <row r="169" spans="1:12" ht="14.25" x14ac:dyDescent="0.2">
      <c r="A169" s="239" t="s">
        <v>6</v>
      </c>
      <c r="B169" s="347">
        <v>1286.5714285714287</v>
      </c>
      <c r="C169" s="336">
        <v>1288.3783783783783</v>
      </c>
      <c r="D169" s="336">
        <v>1347.0967741935483</v>
      </c>
      <c r="E169" s="336">
        <v>1387.6470588235295</v>
      </c>
      <c r="F169" s="277"/>
      <c r="G169" s="277"/>
      <c r="H169" s="277"/>
      <c r="I169" s="348">
        <v>1317.0833333333333</v>
      </c>
      <c r="J169" s="229"/>
    </row>
    <row r="170" spans="1:12" ht="14.25" x14ac:dyDescent="0.2">
      <c r="A170" s="239" t="s">
        <v>7</v>
      </c>
      <c r="B170" s="347">
        <v>100</v>
      </c>
      <c r="C170" s="336">
        <v>100</v>
      </c>
      <c r="D170" s="337">
        <v>100</v>
      </c>
      <c r="E170" s="337">
        <v>100</v>
      </c>
      <c r="F170" s="277"/>
      <c r="G170" s="277"/>
      <c r="H170" s="277"/>
      <c r="I170" s="348">
        <v>99.166666666666671</v>
      </c>
      <c r="J170" s="229"/>
      <c r="L170">
        <f>((I169-I168)/I168)*100</f>
        <v>-4.5591787439613585</v>
      </c>
    </row>
    <row r="171" spans="1:12" ht="14.25" x14ac:dyDescent="0.2">
      <c r="A171" s="239" t="s">
        <v>8</v>
      </c>
      <c r="B171" s="349">
        <v>4.2731826011525163E-2</v>
      </c>
      <c r="C171" s="338">
        <v>3.0968724699020116E-2</v>
      </c>
      <c r="D171" s="338">
        <v>3.3949824901240322E-2</v>
      </c>
      <c r="E171" s="338">
        <v>2.6567934914781263E-2</v>
      </c>
      <c r="F171" s="278"/>
      <c r="G171" s="278"/>
      <c r="H171" s="278"/>
      <c r="I171" s="350">
        <v>4.5358595384086917E-2</v>
      </c>
      <c r="J171" s="267" t="s">
        <v>59</v>
      </c>
      <c r="K171" s="323">
        <f>H162</f>
        <v>54.25</v>
      </c>
    </row>
    <row r="172" spans="1:12" ht="15" thickBot="1" x14ac:dyDescent="0.25">
      <c r="A172" s="246" t="s">
        <v>1</v>
      </c>
      <c r="B172" s="328">
        <v>-6.7701863354037203E-2</v>
      </c>
      <c r="C172" s="379">
        <v>-6.6392479435957732E-2</v>
      </c>
      <c r="D172" s="379">
        <v>-2.3842917251051959E-2</v>
      </c>
      <c r="E172" s="379">
        <v>5.5413469735721057E-3</v>
      </c>
      <c r="F172" s="380"/>
      <c r="G172" s="380"/>
      <c r="H172" s="380"/>
      <c r="I172" s="381">
        <v>-4.4999999999999998E-2</v>
      </c>
      <c r="J172" s="267"/>
      <c r="K172" s="324">
        <f>K171-K158</f>
        <v>3.625</v>
      </c>
    </row>
    <row r="173" spans="1:12" ht="15" thickBot="1" x14ac:dyDescent="0.25">
      <c r="A173" s="239" t="s">
        <v>28</v>
      </c>
      <c r="B173" s="375">
        <f>B169-B156</f>
        <v>132.97142857142876</v>
      </c>
      <c r="C173" s="375">
        <f>C169-C156</f>
        <v>89.412861136999027</v>
      </c>
      <c r="D173" s="375">
        <f>D169-D156</f>
        <v>84.696774193548208</v>
      </c>
      <c r="E173" s="375">
        <f>E169-E156</f>
        <v>65.147058823529505</v>
      </c>
      <c r="F173" s="363"/>
      <c r="G173" s="376"/>
      <c r="H173" s="377"/>
      <c r="I173" s="378">
        <f>I169-I156</f>
        <v>96.863553113553053</v>
      </c>
      <c r="J173" s="267" t="s">
        <v>50</v>
      </c>
      <c r="K173" s="310">
        <v>0</v>
      </c>
    </row>
    <row r="174" spans="1:12" ht="14.25" x14ac:dyDescent="0.2">
      <c r="A174" s="293" t="s">
        <v>55</v>
      </c>
      <c r="B174" s="252">
        <v>353</v>
      </c>
      <c r="C174" s="253">
        <v>376</v>
      </c>
      <c r="D174" s="253">
        <v>313</v>
      </c>
      <c r="E174" s="253">
        <v>163</v>
      </c>
      <c r="F174" s="253"/>
      <c r="G174" s="261"/>
      <c r="H174" s="271"/>
      <c r="I174" s="276">
        <f>SUM(B174:H174)</f>
        <v>1205</v>
      </c>
      <c r="J174" s="267"/>
      <c r="K174" s="310"/>
    </row>
    <row r="175" spans="1:12" ht="15" thickBot="1" x14ac:dyDescent="0.25">
      <c r="A175" s="187" t="s">
        <v>29</v>
      </c>
      <c r="B175" s="248">
        <v>60.5</v>
      </c>
      <c r="C175" s="248">
        <v>59</v>
      </c>
      <c r="D175" s="248">
        <v>58</v>
      </c>
      <c r="E175" s="248">
        <v>57</v>
      </c>
      <c r="F175" s="248"/>
      <c r="G175" s="272"/>
      <c r="H175" s="314">
        <f>AVERAGE(B175:G175)</f>
        <v>58.625</v>
      </c>
      <c r="I175" s="275"/>
      <c r="J175" s="65"/>
    </row>
    <row r="176" spans="1:12" ht="14.25" x14ac:dyDescent="0.2">
      <c r="A176" s="293"/>
      <c r="B176" s="291">
        <f>B175-B162</f>
        <v>4</v>
      </c>
      <c r="C176" s="291">
        <f t="shared" ref="C176:E176" si="18">C175-C162</f>
        <v>4.5</v>
      </c>
      <c r="D176" s="291">
        <f t="shared" si="18"/>
        <v>4.5</v>
      </c>
      <c r="E176" s="291">
        <f t="shared" si="18"/>
        <v>4.5</v>
      </c>
      <c r="F176" s="291"/>
      <c r="G176" s="291"/>
      <c r="H176" s="316">
        <f>AVERAGE(B176:G176)</f>
        <v>4.375</v>
      </c>
      <c r="I176" s="295"/>
      <c r="J176" s="295"/>
      <c r="K176" s="291"/>
    </row>
    <row r="177" spans="1:11" ht="13.5" thickBot="1" x14ac:dyDescent="0.25">
      <c r="A177" s="292"/>
      <c r="B177" s="292"/>
      <c r="C177" s="292"/>
      <c r="D177" s="292"/>
      <c r="E177" s="292"/>
      <c r="F177" s="292"/>
      <c r="G177" s="292"/>
      <c r="H177" s="292"/>
      <c r="I177" s="292"/>
      <c r="J177" s="292"/>
    </row>
    <row r="178" spans="1:11" ht="13.5" thickBot="1" x14ac:dyDescent="0.25">
      <c r="A178" s="188" t="s">
        <v>74</v>
      </c>
      <c r="B178" s="393" t="s">
        <v>54</v>
      </c>
      <c r="C178" s="394"/>
      <c r="D178" s="394"/>
      <c r="E178" s="394"/>
      <c r="F178" s="394"/>
      <c r="G178" s="394"/>
      <c r="H178" s="331"/>
      <c r="I178" s="241"/>
      <c r="J178" s="292"/>
    </row>
    <row r="179" spans="1:11" x14ac:dyDescent="0.2">
      <c r="A179" s="188"/>
      <c r="B179" s="341">
        <v>1</v>
      </c>
      <c r="C179" s="342">
        <v>2</v>
      </c>
      <c r="D179" s="342">
        <v>3</v>
      </c>
      <c r="E179" s="342">
        <v>4</v>
      </c>
      <c r="F179" s="342"/>
      <c r="G179" s="342"/>
      <c r="H179" s="342"/>
      <c r="I179" s="343"/>
      <c r="J179" s="292"/>
    </row>
    <row r="180" spans="1:11" x14ac:dyDescent="0.2">
      <c r="A180" s="237" t="s">
        <v>2</v>
      </c>
      <c r="B180" s="240">
        <v>1</v>
      </c>
      <c r="C180" s="332">
        <v>2</v>
      </c>
      <c r="D180" s="333">
        <v>3</v>
      </c>
      <c r="E180" s="334">
        <v>4</v>
      </c>
      <c r="F180" s="230"/>
      <c r="G180" s="230"/>
      <c r="H180" s="230"/>
      <c r="I180" s="344" t="s">
        <v>0</v>
      </c>
      <c r="J180" s="229"/>
    </row>
    <row r="181" spans="1:11" ht="14.25" x14ac:dyDescent="0.2">
      <c r="A181" s="238" t="s">
        <v>3</v>
      </c>
      <c r="B181" s="345">
        <v>1480</v>
      </c>
      <c r="C181" s="335">
        <v>1480</v>
      </c>
      <c r="D181" s="335">
        <v>1480</v>
      </c>
      <c r="E181" s="335">
        <v>1480</v>
      </c>
      <c r="F181" s="279"/>
      <c r="G181" s="279"/>
      <c r="H181" s="279"/>
      <c r="I181" s="346">
        <v>1480</v>
      </c>
      <c r="J181" s="229"/>
    </row>
    <row r="182" spans="1:11" ht="14.25" x14ac:dyDescent="0.2">
      <c r="A182" s="239" t="s">
        <v>6</v>
      </c>
      <c r="B182" s="347">
        <v>1370.2777777777778</v>
      </c>
      <c r="C182" s="336">
        <v>1401.3888888888889</v>
      </c>
      <c r="D182" s="336">
        <v>1445.9375</v>
      </c>
      <c r="E182" s="336">
        <v>1471.1111111111111</v>
      </c>
      <c r="F182" s="277"/>
      <c r="G182" s="277"/>
      <c r="H182" s="277"/>
      <c r="I182" s="348">
        <v>1414.1803278688524</v>
      </c>
      <c r="J182" s="229"/>
    </row>
    <row r="183" spans="1:11" ht="14.25" x14ac:dyDescent="0.2">
      <c r="A183" s="239" t="s">
        <v>7</v>
      </c>
      <c r="B183" s="347">
        <v>97.222222222222229</v>
      </c>
      <c r="C183" s="336">
        <v>100</v>
      </c>
      <c r="D183" s="337">
        <v>100</v>
      </c>
      <c r="E183" s="337">
        <v>100</v>
      </c>
      <c r="F183" s="277"/>
      <c r="G183" s="277"/>
      <c r="H183" s="277"/>
      <c r="I183" s="348">
        <v>99.180327868852459</v>
      </c>
      <c r="J183" s="229"/>
    </row>
    <row r="184" spans="1:11" ht="14.25" x14ac:dyDescent="0.2">
      <c r="A184" s="239" t="s">
        <v>8</v>
      </c>
      <c r="B184" s="349">
        <v>3.905382869804689E-2</v>
      </c>
      <c r="C184" s="338">
        <v>3.6313592512202619E-2</v>
      </c>
      <c r="D184" s="338">
        <v>3.7277886738150405E-2</v>
      </c>
      <c r="E184" s="338">
        <v>3.7224234230668937E-2</v>
      </c>
      <c r="F184" s="278"/>
      <c r="G184" s="278"/>
      <c r="H184" s="278"/>
      <c r="I184" s="350">
        <v>4.5682078707873205E-2</v>
      </c>
      <c r="J184" s="267" t="s">
        <v>59</v>
      </c>
      <c r="K184" s="323">
        <f>H175</f>
        <v>58.625</v>
      </c>
    </row>
    <row r="185" spans="1:11" ht="14.25" x14ac:dyDescent="0.2">
      <c r="A185" s="246" t="s">
        <v>1</v>
      </c>
      <c r="B185" s="351">
        <v>-7.4136636636636596E-2</v>
      </c>
      <c r="C185" s="339">
        <v>-5.3115615615615598E-2</v>
      </c>
      <c r="D185" s="339">
        <v>-2.3015202702702704E-2</v>
      </c>
      <c r="E185" s="339">
        <v>-6.0060060060060233E-3</v>
      </c>
      <c r="F185" s="287"/>
      <c r="G185" s="287"/>
      <c r="H185" s="287"/>
      <c r="I185" s="288">
        <v>-4.4472751439964611E-2</v>
      </c>
      <c r="J185" s="267"/>
      <c r="K185" s="324">
        <f>K184-K171</f>
        <v>4.375</v>
      </c>
    </row>
    <row r="186" spans="1:11" ht="15" thickBot="1" x14ac:dyDescent="0.25">
      <c r="A186" s="239" t="s">
        <v>28</v>
      </c>
      <c r="B186" s="365">
        <v>-9.7222222222221717</v>
      </c>
      <c r="C186" s="366">
        <v>21.388888888888914</v>
      </c>
      <c r="D186" s="366">
        <v>65.9375</v>
      </c>
      <c r="E186" s="366">
        <v>91.111111111111086</v>
      </c>
      <c r="F186" s="366"/>
      <c r="G186" s="366"/>
      <c r="H186" s="366"/>
      <c r="I186" s="257">
        <v>97.096994535519116</v>
      </c>
      <c r="J186" s="267" t="s">
        <v>50</v>
      </c>
      <c r="K186" s="310">
        <v>0</v>
      </c>
    </row>
    <row r="187" spans="1:11" ht="14.25" x14ac:dyDescent="0.2">
      <c r="A187" s="293" t="s">
        <v>55</v>
      </c>
      <c r="B187" s="371">
        <v>353</v>
      </c>
      <c r="C187" s="372">
        <v>376</v>
      </c>
      <c r="D187" s="372">
        <v>313</v>
      </c>
      <c r="E187" s="372">
        <v>163</v>
      </c>
      <c r="F187" s="372"/>
      <c r="G187" s="373"/>
      <c r="H187" s="271"/>
      <c r="I187" s="374">
        <v>1205</v>
      </c>
      <c r="J187" s="267"/>
      <c r="K187" s="310"/>
    </row>
    <row r="188" spans="1:11" ht="15" thickBot="1" x14ac:dyDescent="0.25">
      <c r="A188" s="187" t="s">
        <v>29</v>
      </c>
      <c r="B188" s="248">
        <v>66</v>
      </c>
      <c r="C188" s="248">
        <v>64.5</v>
      </c>
      <c r="D188" s="248">
        <v>63.5</v>
      </c>
      <c r="E188" s="248">
        <v>63</v>
      </c>
      <c r="F188" s="248"/>
      <c r="G188" s="272"/>
      <c r="H188" s="314">
        <f>AVERAGE(B188:G188)</f>
        <v>64.25</v>
      </c>
      <c r="I188" s="275"/>
      <c r="J188" s="65"/>
    </row>
    <row r="189" spans="1:11" ht="14.25" x14ac:dyDescent="0.2">
      <c r="A189" s="293"/>
      <c r="B189" s="291">
        <f t="shared" ref="B189:E189" si="19">B188-B175</f>
        <v>5.5</v>
      </c>
      <c r="C189" s="291">
        <f t="shared" si="19"/>
        <v>5.5</v>
      </c>
      <c r="D189" s="291">
        <f t="shared" si="19"/>
        <v>5.5</v>
      </c>
      <c r="E189" s="291">
        <f t="shared" si="19"/>
        <v>6</v>
      </c>
      <c r="F189" s="291"/>
      <c r="G189" s="291"/>
      <c r="H189" s="316">
        <f>AVERAGE(B189:G189)</f>
        <v>5.625</v>
      </c>
      <c r="I189" s="295"/>
      <c r="J189" s="295"/>
      <c r="K189" s="291"/>
    </row>
    <row r="190" spans="1:11" ht="13.5" thickBot="1" x14ac:dyDescent="0.25"/>
    <row r="191" spans="1:11" ht="13.5" thickBot="1" x14ac:dyDescent="0.25">
      <c r="A191" s="188" t="s">
        <v>75</v>
      </c>
      <c r="B191" s="393" t="s">
        <v>54</v>
      </c>
      <c r="C191" s="394"/>
      <c r="D191" s="394"/>
      <c r="E191" s="394"/>
      <c r="F191" s="394"/>
      <c r="G191" s="394"/>
      <c r="H191" s="331"/>
      <c r="I191" s="241"/>
      <c r="J191" s="292"/>
    </row>
    <row r="192" spans="1:11" x14ac:dyDescent="0.2">
      <c r="A192" s="188"/>
      <c r="B192" s="341">
        <v>1</v>
      </c>
      <c r="C192" s="342">
        <v>2</v>
      </c>
      <c r="D192" s="342">
        <v>3</v>
      </c>
      <c r="E192" s="342">
        <v>4</v>
      </c>
      <c r="F192" s="342"/>
      <c r="G192" s="342"/>
      <c r="H192" s="342"/>
      <c r="I192" s="343"/>
      <c r="J192" s="292"/>
    </row>
    <row r="193" spans="1:11" x14ac:dyDescent="0.2">
      <c r="A193" s="237" t="s">
        <v>2</v>
      </c>
      <c r="B193" s="240">
        <v>1</v>
      </c>
      <c r="C193" s="332">
        <v>2</v>
      </c>
      <c r="D193" s="333">
        <v>3</v>
      </c>
      <c r="E193" s="334">
        <v>4</v>
      </c>
      <c r="F193" s="230"/>
      <c r="G193" s="230"/>
      <c r="H193" s="230"/>
      <c r="I193" s="344" t="s">
        <v>0</v>
      </c>
      <c r="J193" s="229"/>
    </row>
    <row r="194" spans="1:11" ht="14.25" x14ac:dyDescent="0.2">
      <c r="A194" s="238" t="s">
        <v>3</v>
      </c>
      <c r="B194" s="345">
        <v>1585</v>
      </c>
      <c r="C194" s="335">
        <v>1585</v>
      </c>
      <c r="D194" s="335">
        <v>1585</v>
      </c>
      <c r="E194" s="335">
        <v>1585</v>
      </c>
      <c r="F194" s="279"/>
      <c r="G194" s="279"/>
      <c r="H194" s="279"/>
      <c r="I194" s="346">
        <v>1585</v>
      </c>
      <c r="J194" s="229"/>
    </row>
    <row r="195" spans="1:11" ht="14.25" x14ac:dyDescent="0.2">
      <c r="A195" s="239" t="s">
        <v>6</v>
      </c>
      <c r="B195" s="347">
        <v>1441.3157894736842</v>
      </c>
      <c r="C195" s="336">
        <v>1479.2307692307693</v>
      </c>
      <c r="D195" s="336">
        <v>1526.5625</v>
      </c>
      <c r="E195" s="336">
        <v>1562.3529411764705</v>
      </c>
      <c r="F195" s="277"/>
      <c r="G195" s="277"/>
      <c r="H195" s="277"/>
      <c r="I195" s="348">
        <v>1491.031746031746</v>
      </c>
      <c r="J195" s="229"/>
    </row>
    <row r="196" spans="1:11" ht="14.25" x14ac:dyDescent="0.2">
      <c r="A196" s="239" t="s">
        <v>7</v>
      </c>
      <c r="B196" s="347">
        <v>100</v>
      </c>
      <c r="C196" s="336">
        <v>100</v>
      </c>
      <c r="D196" s="337">
        <v>100</v>
      </c>
      <c r="E196" s="337">
        <v>100</v>
      </c>
      <c r="F196" s="277"/>
      <c r="G196" s="277"/>
      <c r="H196" s="277"/>
      <c r="I196" s="348">
        <v>98.412698412698418</v>
      </c>
      <c r="J196" s="229"/>
    </row>
    <row r="197" spans="1:11" ht="14.25" x14ac:dyDescent="0.2">
      <c r="A197" s="239" t="s">
        <v>8</v>
      </c>
      <c r="B197" s="349">
        <v>4.1420300719044241E-2</v>
      </c>
      <c r="C197" s="338">
        <v>4.4194629953954782E-2</v>
      </c>
      <c r="D197" s="338">
        <v>3.5109113061476828E-2</v>
      </c>
      <c r="E197" s="338">
        <v>3.237951807228899E-2</v>
      </c>
      <c r="F197" s="278"/>
      <c r="G197" s="278"/>
      <c r="H197" s="278"/>
      <c r="I197" s="350">
        <v>4.8678288138388148E-2</v>
      </c>
      <c r="J197" s="267" t="s">
        <v>59</v>
      </c>
      <c r="K197" s="323">
        <f>H188</f>
        <v>64.25</v>
      </c>
    </row>
    <row r="198" spans="1:11" ht="14.25" x14ac:dyDescent="0.2">
      <c r="A198" s="246" t="s">
        <v>1</v>
      </c>
      <c r="B198" s="351">
        <v>-9.0652498754773395E-2</v>
      </c>
      <c r="C198" s="339">
        <v>-6.6731375879640828E-2</v>
      </c>
      <c r="D198" s="339">
        <v>-3.6869085173501577E-2</v>
      </c>
      <c r="E198" s="339">
        <v>-1.4288365188346691E-2</v>
      </c>
      <c r="F198" s="287"/>
      <c r="G198" s="287"/>
      <c r="H198" s="287"/>
      <c r="I198" s="288">
        <v>-5.9285964648740676E-2</v>
      </c>
      <c r="J198" s="267"/>
      <c r="K198" s="324">
        <f>K197-K184</f>
        <v>5.625</v>
      </c>
    </row>
    <row r="199" spans="1:11" ht="14.25" x14ac:dyDescent="0.2">
      <c r="A199" s="239" t="s">
        <v>28</v>
      </c>
      <c r="B199" s="352">
        <f>B195-B181</f>
        <v>-38.684210526315837</v>
      </c>
      <c r="C199" s="185">
        <f t="shared" ref="C199:E199" si="20">C195-C181</f>
        <v>-0.76923076923071676</v>
      </c>
      <c r="D199" s="185">
        <f t="shared" si="20"/>
        <v>46.5625</v>
      </c>
      <c r="E199" s="185">
        <f t="shared" si="20"/>
        <v>82.352941176470495</v>
      </c>
      <c r="F199" s="185"/>
      <c r="G199" s="185"/>
      <c r="H199" s="185"/>
      <c r="I199" s="353">
        <f>I195-I182</f>
        <v>76.851418162893651</v>
      </c>
      <c r="J199" s="267" t="s">
        <v>50</v>
      </c>
      <c r="K199" s="310">
        <v>0</v>
      </c>
    </row>
    <row r="200" spans="1:11" ht="14.25" x14ac:dyDescent="0.2">
      <c r="A200" s="293" t="s">
        <v>55</v>
      </c>
      <c r="B200" s="354">
        <v>353</v>
      </c>
      <c r="C200" s="340">
        <v>376</v>
      </c>
      <c r="D200" s="340">
        <v>313</v>
      </c>
      <c r="E200" s="340">
        <v>163</v>
      </c>
      <c r="F200" s="340"/>
      <c r="G200" s="340"/>
      <c r="H200" s="340"/>
      <c r="I200" s="355">
        <f>SUM(B200:H200)</f>
        <v>1205</v>
      </c>
      <c r="J200" s="267"/>
      <c r="K200" s="310"/>
    </row>
    <row r="201" spans="1:11" ht="15" thickBot="1" x14ac:dyDescent="0.25">
      <c r="A201" s="187" t="s">
        <v>29</v>
      </c>
      <c r="B201" s="248">
        <v>73.5</v>
      </c>
      <c r="C201" s="356">
        <v>71.5</v>
      </c>
      <c r="D201" s="356">
        <v>70.5</v>
      </c>
      <c r="E201" s="356">
        <v>70</v>
      </c>
      <c r="F201" s="356"/>
      <c r="G201" s="356"/>
      <c r="H201" s="357">
        <f>AVERAGE(B201:G201)</f>
        <v>71.375</v>
      </c>
      <c r="I201" s="249"/>
      <c r="J201" s="65"/>
    </row>
    <row r="202" spans="1:11" ht="14.25" x14ac:dyDescent="0.2">
      <c r="A202" s="293"/>
      <c r="B202" s="291">
        <f t="shared" ref="B202:E202" si="21">B201-B188</f>
        <v>7.5</v>
      </c>
      <c r="C202" s="291">
        <f t="shared" si="21"/>
        <v>7</v>
      </c>
      <c r="D202" s="291">
        <f t="shared" si="21"/>
        <v>7</v>
      </c>
      <c r="E202" s="291">
        <f t="shared" si="21"/>
        <v>7</v>
      </c>
      <c r="F202" s="291"/>
      <c r="G202" s="291"/>
      <c r="H202" s="316">
        <f>AVERAGE(B202:G202)</f>
        <v>7.125</v>
      </c>
      <c r="I202" s="295"/>
      <c r="J202" s="295"/>
      <c r="K202" s="291"/>
    </row>
    <row r="203" spans="1:11" ht="13.5" thickBot="1" x14ac:dyDescent="0.25"/>
    <row r="204" spans="1:11" x14ac:dyDescent="0.2">
      <c r="A204" s="188" t="s">
        <v>76</v>
      </c>
      <c r="B204" s="395" t="s">
        <v>54</v>
      </c>
      <c r="C204" s="396"/>
      <c r="D204" s="396"/>
      <c r="E204" s="396"/>
      <c r="F204" s="396"/>
      <c r="G204" s="396"/>
      <c r="H204" s="359"/>
      <c r="I204" s="343"/>
      <c r="J204" s="292"/>
    </row>
    <row r="205" spans="1:11" x14ac:dyDescent="0.2">
      <c r="A205" s="188"/>
      <c r="B205" s="360">
        <v>1</v>
      </c>
      <c r="C205" s="23">
        <v>2</v>
      </c>
      <c r="D205" s="23">
        <v>3</v>
      </c>
      <c r="E205" s="23">
        <v>4</v>
      </c>
      <c r="F205" s="23"/>
      <c r="G205" s="23"/>
      <c r="H205" s="23"/>
      <c r="I205" s="361"/>
      <c r="J205" s="292"/>
    </row>
    <row r="206" spans="1:11" x14ac:dyDescent="0.2">
      <c r="A206" s="237" t="s">
        <v>2</v>
      </c>
      <c r="B206" s="240">
        <v>1</v>
      </c>
      <c r="C206" s="332">
        <v>2</v>
      </c>
      <c r="D206" s="333">
        <v>3</v>
      </c>
      <c r="E206" s="334">
        <v>4</v>
      </c>
      <c r="F206" s="230"/>
      <c r="G206" s="230"/>
      <c r="H206" s="230"/>
      <c r="I206" s="344" t="s">
        <v>0</v>
      </c>
      <c r="J206" s="229"/>
    </row>
    <row r="207" spans="1:11" ht="14.25" x14ac:dyDescent="0.2">
      <c r="A207" s="238" t="s">
        <v>3</v>
      </c>
      <c r="B207" s="345">
        <v>1705</v>
      </c>
      <c r="C207" s="335">
        <v>1705</v>
      </c>
      <c r="D207" s="335">
        <v>1705</v>
      </c>
      <c r="E207" s="335">
        <v>1705</v>
      </c>
      <c r="F207" s="279"/>
      <c r="G207" s="279"/>
      <c r="H207" s="279"/>
      <c r="I207" s="346">
        <v>1705</v>
      </c>
      <c r="J207" s="229"/>
    </row>
    <row r="208" spans="1:11" ht="14.25" x14ac:dyDescent="0.2">
      <c r="A208" s="239" t="s">
        <v>6</v>
      </c>
      <c r="B208" s="347">
        <v>1560</v>
      </c>
      <c r="C208" s="336">
        <v>1609.1891891891892</v>
      </c>
      <c r="D208" s="336">
        <v>1642.8125</v>
      </c>
      <c r="E208" s="336">
        <v>1674.2105263157894</v>
      </c>
      <c r="F208" s="277"/>
      <c r="G208" s="277"/>
      <c r="H208" s="277"/>
      <c r="I208" s="348">
        <v>1613.5483870967741</v>
      </c>
      <c r="J208" s="229"/>
    </row>
    <row r="209" spans="1:11" ht="14.25" x14ac:dyDescent="0.2">
      <c r="A209" s="239" t="s">
        <v>7</v>
      </c>
      <c r="B209" s="347">
        <v>100</v>
      </c>
      <c r="C209" s="336">
        <v>100</v>
      </c>
      <c r="D209" s="337">
        <v>100</v>
      </c>
      <c r="E209" s="337">
        <v>100</v>
      </c>
      <c r="F209" s="277"/>
      <c r="G209" s="277"/>
      <c r="H209" s="277"/>
      <c r="I209" s="348">
        <v>99.193548387096769</v>
      </c>
      <c r="J209" s="229"/>
    </row>
    <row r="210" spans="1:11" ht="14.25" x14ac:dyDescent="0.2">
      <c r="A210" s="239" t="s">
        <v>8</v>
      </c>
      <c r="B210" s="362">
        <v>4.0794621991531589E-2</v>
      </c>
      <c r="C210" s="358">
        <v>4.3521238199988405E-2</v>
      </c>
      <c r="D210" s="358">
        <v>4.4399347385717228E-2</v>
      </c>
      <c r="E210" s="358">
        <v>3.5958916611955806E-2</v>
      </c>
      <c r="F210" s="278"/>
      <c r="G210" s="278"/>
      <c r="H210" s="278"/>
      <c r="I210" s="350">
        <v>4.8762458896547053E-2</v>
      </c>
      <c r="J210" s="267" t="s">
        <v>59</v>
      </c>
      <c r="K210" s="323">
        <f>H201</f>
        <v>71.375</v>
      </c>
    </row>
    <row r="211" spans="1:11" ht="14.25" x14ac:dyDescent="0.2">
      <c r="A211" s="246" t="s">
        <v>1</v>
      </c>
      <c r="B211" s="286">
        <v>-8.5043988269794715E-2</v>
      </c>
      <c r="C211" s="287">
        <v>-5.6194023935959438E-2</v>
      </c>
      <c r="D211" s="287">
        <v>-3.6473607038123169E-2</v>
      </c>
      <c r="E211" s="287">
        <v>-1.8058342336780431E-2</v>
      </c>
      <c r="F211" s="287"/>
      <c r="G211" s="287"/>
      <c r="H211" s="287"/>
      <c r="I211" s="288">
        <v>-5.3637309620660323E-2</v>
      </c>
      <c r="J211" s="267"/>
      <c r="K211" s="324">
        <f>K210-K197</f>
        <v>7.125</v>
      </c>
    </row>
    <row r="212" spans="1:11" ht="14.25" x14ac:dyDescent="0.2">
      <c r="A212" s="239" t="s">
        <v>28</v>
      </c>
      <c r="B212" s="352">
        <f>B208-B195</f>
        <v>118.68421052631584</v>
      </c>
      <c r="C212" s="185">
        <f t="shared" ref="C212:E212" si="22">C208-C195</f>
        <v>129.95841995841988</v>
      </c>
      <c r="D212" s="185">
        <f t="shared" si="22"/>
        <v>116.25</v>
      </c>
      <c r="E212" s="185">
        <f t="shared" si="22"/>
        <v>111.85758513931887</v>
      </c>
      <c r="F212" s="185"/>
      <c r="G212" s="185"/>
      <c r="H212" s="185"/>
      <c r="I212" s="353">
        <f>I208-I195</f>
        <v>122.51664106502813</v>
      </c>
      <c r="J212" s="267" t="s">
        <v>50</v>
      </c>
      <c r="K212" s="310">
        <v>0</v>
      </c>
    </row>
    <row r="213" spans="1:11" ht="14.25" x14ac:dyDescent="0.2">
      <c r="A213" s="293" t="s">
        <v>55</v>
      </c>
      <c r="B213" s="354">
        <v>353</v>
      </c>
      <c r="C213" s="340">
        <v>374</v>
      </c>
      <c r="D213" s="340">
        <v>313</v>
      </c>
      <c r="E213" s="340">
        <v>163</v>
      </c>
      <c r="F213" s="340"/>
      <c r="G213" s="340"/>
      <c r="H213" s="340"/>
      <c r="I213" s="355">
        <f>SUM(B213:H213)</f>
        <v>1203</v>
      </c>
      <c r="J213" s="267"/>
      <c r="K213" s="310"/>
    </row>
    <row r="214" spans="1:11" ht="15" thickBot="1" x14ac:dyDescent="0.25">
      <c r="A214" s="187" t="s">
        <v>29</v>
      </c>
      <c r="B214" s="248">
        <v>82</v>
      </c>
      <c r="C214" s="356">
        <v>80</v>
      </c>
      <c r="D214" s="356">
        <v>79</v>
      </c>
      <c r="E214" s="356">
        <v>78.5</v>
      </c>
      <c r="F214" s="356"/>
      <c r="G214" s="356"/>
      <c r="H214" s="357">
        <f>AVERAGE(B214:G214)</f>
        <v>79.875</v>
      </c>
      <c r="I214" s="249"/>
      <c r="J214" s="65"/>
    </row>
    <row r="215" spans="1:11" ht="14.25" x14ac:dyDescent="0.2">
      <c r="A215" s="293"/>
      <c r="B215" s="291">
        <f t="shared" ref="B215:E215" si="23">B214-B201</f>
        <v>8.5</v>
      </c>
      <c r="C215" s="291">
        <f t="shared" si="23"/>
        <v>8.5</v>
      </c>
      <c r="D215" s="291">
        <f t="shared" si="23"/>
        <v>8.5</v>
      </c>
      <c r="E215" s="291">
        <f t="shared" si="23"/>
        <v>8.5</v>
      </c>
      <c r="F215" s="291"/>
      <c r="G215" s="291"/>
      <c r="H215" s="316">
        <f>AVERAGE(B215:G215)</f>
        <v>8.5</v>
      </c>
      <c r="I215" s="295"/>
      <c r="J215" s="295"/>
      <c r="K215" s="291"/>
    </row>
    <row r="216" spans="1:11" ht="13.5" thickBot="1" x14ac:dyDescent="0.25"/>
    <row r="217" spans="1:11" x14ac:dyDescent="0.2">
      <c r="A217" s="188" t="s">
        <v>78</v>
      </c>
      <c r="B217" s="395" t="s">
        <v>54</v>
      </c>
      <c r="C217" s="396"/>
      <c r="D217" s="396"/>
      <c r="E217" s="396"/>
      <c r="F217" s="396"/>
      <c r="G217" s="396"/>
      <c r="H217" s="359"/>
      <c r="I217" s="343"/>
      <c r="J217" s="292"/>
    </row>
    <row r="218" spans="1:11" x14ac:dyDescent="0.2">
      <c r="A218" s="188"/>
      <c r="B218" s="360">
        <v>1</v>
      </c>
      <c r="C218" s="23">
        <v>2</v>
      </c>
      <c r="D218" s="23">
        <v>3</v>
      </c>
      <c r="E218" s="23">
        <v>4</v>
      </c>
      <c r="F218" s="23"/>
      <c r="G218" s="23"/>
      <c r="H218" s="23"/>
      <c r="I218" s="361"/>
      <c r="J218" s="292"/>
    </row>
    <row r="219" spans="1:11" x14ac:dyDescent="0.2">
      <c r="A219" s="237" t="s">
        <v>2</v>
      </c>
      <c r="B219" s="240">
        <v>1</v>
      </c>
      <c r="C219" s="332">
        <v>2</v>
      </c>
      <c r="D219" s="333">
        <v>3</v>
      </c>
      <c r="E219" s="334">
        <v>4</v>
      </c>
      <c r="F219" s="230"/>
      <c r="G219" s="230"/>
      <c r="H219" s="230"/>
      <c r="I219" s="344" t="s">
        <v>0</v>
      </c>
      <c r="J219" s="229"/>
    </row>
    <row r="220" spans="1:11" ht="14.25" x14ac:dyDescent="0.2">
      <c r="A220" s="238" t="s">
        <v>3</v>
      </c>
      <c r="B220" s="345">
        <v>1835</v>
      </c>
      <c r="C220" s="335">
        <v>1835</v>
      </c>
      <c r="D220" s="335">
        <v>1835</v>
      </c>
      <c r="E220" s="335">
        <v>1835</v>
      </c>
      <c r="F220" s="279"/>
      <c r="G220" s="279"/>
      <c r="H220" s="279"/>
      <c r="I220" s="346">
        <v>1835</v>
      </c>
      <c r="J220" s="229"/>
    </row>
    <row r="221" spans="1:11" ht="14.25" x14ac:dyDescent="0.2">
      <c r="A221" s="239" t="s">
        <v>6</v>
      </c>
      <c r="B221" s="347">
        <v>1685.5555555555557</v>
      </c>
      <c r="C221" s="336">
        <v>1780.7894736842106</v>
      </c>
      <c r="D221" s="336">
        <v>1785</v>
      </c>
      <c r="E221" s="336">
        <v>1798.125</v>
      </c>
      <c r="F221" s="277"/>
      <c r="G221" s="277"/>
      <c r="H221" s="277"/>
      <c r="I221" s="348">
        <v>1756.0655737704917</v>
      </c>
      <c r="J221" s="229"/>
    </row>
    <row r="222" spans="1:11" ht="14.25" x14ac:dyDescent="0.2">
      <c r="A222" s="239" t="s">
        <v>7</v>
      </c>
      <c r="B222" s="347">
        <v>100</v>
      </c>
      <c r="C222" s="336">
        <v>100</v>
      </c>
      <c r="D222" s="337">
        <v>100</v>
      </c>
      <c r="E222" s="337">
        <v>93.75</v>
      </c>
      <c r="F222" s="277"/>
      <c r="G222" s="277"/>
      <c r="H222" s="277"/>
      <c r="I222" s="348">
        <v>95.901639344262293</v>
      </c>
      <c r="J222" s="229"/>
    </row>
    <row r="223" spans="1:11" ht="14.25" x14ac:dyDescent="0.2">
      <c r="A223" s="239" t="s">
        <v>8</v>
      </c>
      <c r="B223" s="362">
        <v>4.9011549889100475E-2</v>
      </c>
      <c r="C223" s="358">
        <v>3.74130121634891E-2</v>
      </c>
      <c r="D223" s="358">
        <v>4.2365499894269396E-2</v>
      </c>
      <c r="E223" s="358">
        <v>6.1904166656486258E-2</v>
      </c>
      <c r="F223" s="278"/>
      <c r="G223" s="278"/>
      <c r="H223" s="278"/>
      <c r="I223" s="350">
        <v>5.2902389064620609E-2</v>
      </c>
      <c r="J223" s="267" t="s">
        <v>59</v>
      </c>
      <c r="K223" s="323">
        <f>H214</f>
        <v>79.875</v>
      </c>
    </row>
    <row r="224" spans="1:11" ht="14.25" x14ac:dyDescent="0.2">
      <c r="A224" s="246" t="s">
        <v>1</v>
      </c>
      <c r="B224" s="286">
        <v>-8.1441114138661772E-2</v>
      </c>
      <c r="C224" s="287">
        <v>-2.9542521153018728E-2</v>
      </c>
      <c r="D224" s="287">
        <v>-2.7247956403269755E-2</v>
      </c>
      <c r="E224" s="287">
        <v>-2.0095367847411442E-2</v>
      </c>
      <c r="F224" s="287"/>
      <c r="G224" s="287"/>
      <c r="H224" s="287"/>
      <c r="I224" s="288">
        <v>-4.3016036092375087E-2</v>
      </c>
      <c r="J224" s="267"/>
      <c r="K224" s="324">
        <f>K223-K210</f>
        <v>8.5</v>
      </c>
    </row>
    <row r="225" spans="1:11" ht="14.25" x14ac:dyDescent="0.2">
      <c r="A225" s="239" t="s">
        <v>28</v>
      </c>
      <c r="B225" s="352">
        <f>B221-B208</f>
        <v>125.55555555555566</v>
      </c>
      <c r="C225" s="185">
        <f t="shared" ref="C225:E225" si="24">C221-C208</f>
        <v>171.60028449502147</v>
      </c>
      <c r="D225" s="185">
        <f t="shared" si="24"/>
        <v>142.1875</v>
      </c>
      <c r="E225" s="185">
        <f t="shared" si="24"/>
        <v>123.91447368421063</v>
      </c>
      <c r="F225" s="185"/>
      <c r="G225" s="185"/>
      <c r="H225" s="185"/>
      <c r="I225" s="353">
        <f>I221-I208</f>
        <v>142.51718667371756</v>
      </c>
      <c r="J225" s="267" t="s">
        <v>50</v>
      </c>
      <c r="K225" s="310">
        <v>0.08</v>
      </c>
    </row>
    <row r="226" spans="1:11" ht="14.25" x14ac:dyDescent="0.2">
      <c r="A226" s="293" t="s">
        <v>55</v>
      </c>
      <c r="B226" s="354">
        <v>352</v>
      </c>
      <c r="C226" s="340">
        <v>374</v>
      </c>
      <c r="D226" s="340">
        <v>313</v>
      </c>
      <c r="E226" s="340">
        <v>163</v>
      </c>
      <c r="F226" s="340"/>
      <c r="G226" s="340"/>
      <c r="H226" s="340"/>
      <c r="I226" s="355">
        <f>SUM(B226:H226)</f>
        <v>1202</v>
      </c>
      <c r="J226" s="267"/>
      <c r="K226" s="310"/>
    </row>
    <row r="227" spans="1:11" ht="15" thickBot="1" x14ac:dyDescent="0.25">
      <c r="A227" s="187" t="s">
        <v>29</v>
      </c>
      <c r="B227" s="248">
        <v>91.5</v>
      </c>
      <c r="C227" s="356">
        <v>89</v>
      </c>
      <c r="D227" s="356">
        <v>88</v>
      </c>
      <c r="E227" s="356">
        <v>88</v>
      </c>
      <c r="F227" s="356"/>
      <c r="G227" s="356"/>
      <c r="H227" s="357">
        <f>AVERAGE(B227:G227)</f>
        <v>89.125</v>
      </c>
      <c r="I227" s="249"/>
      <c r="J227" s="65"/>
    </row>
    <row r="228" spans="1:11" ht="14.25" x14ac:dyDescent="0.2">
      <c r="A228" s="293"/>
      <c r="B228" s="291">
        <f t="shared" ref="B228:E228" si="25">B227-B214</f>
        <v>9.5</v>
      </c>
      <c r="C228" s="291">
        <f t="shared" si="25"/>
        <v>9</v>
      </c>
      <c r="D228" s="291">
        <f t="shared" si="25"/>
        <v>9</v>
      </c>
      <c r="E228" s="291">
        <f t="shared" si="25"/>
        <v>9.5</v>
      </c>
      <c r="F228" s="291"/>
      <c r="G228" s="291"/>
      <c r="H228" s="316">
        <f>AVERAGE(B228:G228)</f>
        <v>9.25</v>
      </c>
      <c r="I228" s="295"/>
      <c r="J228" s="295"/>
      <c r="K228" s="291"/>
    </row>
    <row r="229" spans="1:11" ht="13.5" thickBot="1" x14ac:dyDescent="0.25"/>
    <row r="230" spans="1:11" x14ac:dyDescent="0.2">
      <c r="A230" s="188" t="s">
        <v>79</v>
      </c>
      <c r="B230" s="395" t="s">
        <v>54</v>
      </c>
      <c r="C230" s="396"/>
      <c r="D230" s="396"/>
      <c r="E230" s="396"/>
      <c r="F230" s="396"/>
      <c r="G230" s="396"/>
      <c r="H230" s="359"/>
      <c r="I230" s="343"/>
      <c r="J230" s="292"/>
    </row>
    <row r="231" spans="1:11" x14ac:dyDescent="0.2">
      <c r="A231" s="188"/>
      <c r="B231" s="360">
        <v>1</v>
      </c>
      <c r="C231" s="23">
        <v>2</v>
      </c>
      <c r="D231" s="23">
        <v>3</v>
      </c>
      <c r="E231" s="23">
        <v>4</v>
      </c>
      <c r="F231" s="23"/>
      <c r="G231" s="23"/>
      <c r="H231" s="23"/>
      <c r="I231" s="361"/>
      <c r="J231" s="292"/>
    </row>
    <row r="232" spans="1:11" ht="13.5" thickBot="1" x14ac:dyDescent="0.25">
      <c r="A232" s="237" t="s">
        <v>2</v>
      </c>
      <c r="B232" s="240">
        <v>1</v>
      </c>
      <c r="C232" s="332">
        <v>2</v>
      </c>
      <c r="D232" s="333">
        <v>3</v>
      </c>
      <c r="E232" s="334">
        <v>4</v>
      </c>
      <c r="F232" s="230"/>
      <c r="G232" s="230"/>
      <c r="H232" s="230"/>
      <c r="I232" s="344" t="s">
        <v>0</v>
      </c>
      <c r="J232" s="229"/>
    </row>
    <row r="233" spans="1:11" ht="15" thickBot="1" x14ac:dyDescent="0.25">
      <c r="A233" s="238" t="s">
        <v>3</v>
      </c>
      <c r="B233" s="383">
        <v>1970</v>
      </c>
      <c r="C233" s="383">
        <v>1970</v>
      </c>
      <c r="D233" s="383">
        <v>1970</v>
      </c>
      <c r="E233" s="383">
        <v>1970</v>
      </c>
      <c r="F233" s="279"/>
      <c r="G233" s="279"/>
      <c r="H233" s="279"/>
      <c r="I233" s="325">
        <v>1970</v>
      </c>
      <c r="J233" s="229"/>
    </row>
    <row r="234" spans="1:11" ht="15" thickBot="1" x14ac:dyDescent="0.25">
      <c r="A234" s="239" t="s">
        <v>6</v>
      </c>
      <c r="B234" s="384">
        <v>1842.2857142857142</v>
      </c>
      <c r="C234" s="384">
        <v>1935.5</v>
      </c>
      <c r="D234" s="384">
        <v>1950.9375</v>
      </c>
      <c r="E234" s="384">
        <v>2024.2857142857142</v>
      </c>
      <c r="F234" s="277"/>
      <c r="G234" s="277"/>
      <c r="H234" s="277"/>
      <c r="I234" s="326">
        <v>1928.4375</v>
      </c>
      <c r="J234" s="229"/>
    </row>
    <row r="235" spans="1:11" ht="15" thickBot="1" x14ac:dyDescent="0.25">
      <c r="A235" s="239" t="s">
        <v>7</v>
      </c>
      <c r="B235" s="384">
        <v>100</v>
      </c>
      <c r="C235" s="384">
        <v>97.5</v>
      </c>
      <c r="D235" s="387">
        <v>100</v>
      </c>
      <c r="E235" s="387">
        <v>100</v>
      </c>
      <c r="F235" s="277"/>
      <c r="G235" s="277"/>
      <c r="H235" s="277"/>
      <c r="I235" s="326">
        <v>91.40625</v>
      </c>
      <c r="J235" s="229"/>
    </row>
    <row r="236" spans="1:11" ht="14.25" x14ac:dyDescent="0.2">
      <c r="A236" s="239" t="s">
        <v>8</v>
      </c>
      <c r="B236" s="385">
        <v>5.6500588876738395E-2</v>
      </c>
      <c r="C236" s="385">
        <v>4.7703215048963417E-2</v>
      </c>
      <c r="D236" s="385">
        <v>3.8790874080730009E-2</v>
      </c>
      <c r="E236" s="385">
        <v>4.3296716020262152E-2</v>
      </c>
      <c r="F236" s="278"/>
      <c r="G236" s="278"/>
      <c r="H236" s="278"/>
      <c r="I236" s="327">
        <v>5.6799023816032947E-2</v>
      </c>
      <c r="J236" s="267" t="s">
        <v>59</v>
      </c>
      <c r="K236" s="323">
        <f>H227</f>
        <v>89.125</v>
      </c>
    </row>
    <row r="237" spans="1:11" ht="15" thickBot="1" x14ac:dyDescent="0.25">
      <c r="A237" s="246" t="s">
        <v>1</v>
      </c>
      <c r="B237" s="386">
        <v>-6.4829586656997853E-2</v>
      </c>
      <c r="C237" s="386">
        <v>-1.751269035532995E-2</v>
      </c>
      <c r="D237" s="386">
        <v>-9.6763959390862939E-3</v>
      </c>
      <c r="E237" s="386">
        <v>2.75562001450326E-2</v>
      </c>
      <c r="F237" s="287"/>
      <c r="G237" s="287"/>
      <c r="H237" s="287"/>
      <c r="I237" s="329">
        <v>-2.109771573604061E-2</v>
      </c>
      <c r="J237" s="267"/>
      <c r="K237" s="324">
        <f>K236-K223</f>
        <v>9.25</v>
      </c>
    </row>
    <row r="238" spans="1:11" ht="14.25" x14ac:dyDescent="0.2">
      <c r="A238" s="239" t="s">
        <v>28</v>
      </c>
      <c r="B238" s="352">
        <f>B234-B221</f>
        <v>156.73015873015856</v>
      </c>
      <c r="C238" s="185">
        <f t="shared" ref="C238:E238" si="26">C234-C221</f>
        <v>154.71052631578937</v>
      </c>
      <c r="D238" s="185">
        <f t="shared" si="26"/>
        <v>165.9375</v>
      </c>
      <c r="E238" s="185">
        <f t="shared" si="26"/>
        <v>226.16071428571422</v>
      </c>
      <c r="F238" s="185"/>
      <c r="G238" s="185"/>
      <c r="H238" s="185"/>
      <c r="I238" s="353">
        <f>I234-I221</f>
        <v>172.37192622950829</v>
      </c>
      <c r="J238" s="267" t="s">
        <v>50</v>
      </c>
      <c r="K238" s="310">
        <v>0</v>
      </c>
    </row>
    <row r="239" spans="1:11" ht="14.25" x14ac:dyDescent="0.2">
      <c r="A239" s="293" t="s">
        <v>55</v>
      </c>
      <c r="B239" s="354">
        <v>352</v>
      </c>
      <c r="C239" s="340">
        <v>374</v>
      </c>
      <c r="D239" s="340">
        <v>313</v>
      </c>
      <c r="E239" s="340">
        <v>163</v>
      </c>
      <c r="F239" s="340"/>
      <c r="G239" s="340"/>
      <c r="H239" s="340"/>
      <c r="I239" s="355">
        <f>SUM(B239:H239)</f>
        <v>1202</v>
      </c>
      <c r="J239" s="267"/>
      <c r="K239" s="310"/>
    </row>
    <row r="240" spans="1:11" ht="15" thickBot="1" x14ac:dyDescent="0.25">
      <c r="A240" s="187" t="s">
        <v>29</v>
      </c>
      <c r="B240" s="248">
        <v>101</v>
      </c>
      <c r="C240" s="356">
        <v>98.5</v>
      </c>
      <c r="D240" s="356">
        <v>97.5</v>
      </c>
      <c r="E240" s="356">
        <v>97</v>
      </c>
      <c r="F240" s="356"/>
      <c r="G240" s="356"/>
      <c r="H240" s="357">
        <f>AVERAGE(B240:G240)</f>
        <v>98.5</v>
      </c>
      <c r="I240" s="249"/>
      <c r="J240" s="65"/>
    </row>
    <row r="241" spans="1:11" ht="14.25" x14ac:dyDescent="0.2">
      <c r="A241" s="293"/>
      <c r="B241" s="291">
        <f t="shared" ref="B241:E241" si="27">B240-B227</f>
        <v>9.5</v>
      </c>
      <c r="C241" s="291">
        <f t="shared" si="27"/>
        <v>9.5</v>
      </c>
      <c r="D241" s="291">
        <f t="shared" si="27"/>
        <v>9.5</v>
      </c>
      <c r="E241" s="291">
        <f t="shared" si="27"/>
        <v>9</v>
      </c>
      <c r="F241" s="291"/>
      <c r="G241" s="291"/>
      <c r="H241" s="316">
        <f>AVERAGE(B241:G241)</f>
        <v>9.375</v>
      </c>
      <c r="I241" s="295"/>
      <c r="J241" s="295"/>
      <c r="K241" s="291"/>
    </row>
    <row r="242" spans="1:11" ht="13.5" thickBot="1" x14ac:dyDescent="0.25"/>
    <row r="243" spans="1:11" x14ac:dyDescent="0.2">
      <c r="A243" s="188" t="s">
        <v>80</v>
      </c>
      <c r="B243" s="395" t="s">
        <v>54</v>
      </c>
      <c r="C243" s="396"/>
      <c r="D243" s="396"/>
      <c r="E243" s="396"/>
      <c r="F243" s="396"/>
      <c r="G243" s="396"/>
      <c r="H243" s="359"/>
      <c r="I243" s="343"/>
      <c r="J243" s="292"/>
    </row>
    <row r="244" spans="1:11" x14ac:dyDescent="0.2">
      <c r="A244" s="188"/>
      <c r="B244" s="360">
        <v>1</v>
      </c>
      <c r="C244" s="23">
        <v>2</v>
      </c>
      <c r="D244" s="23">
        <v>3</v>
      </c>
      <c r="E244" s="23">
        <v>4</v>
      </c>
      <c r="F244" s="23"/>
      <c r="G244" s="23"/>
      <c r="H244" s="23"/>
      <c r="I244" s="361"/>
      <c r="J244" s="292"/>
    </row>
    <row r="245" spans="1:11" ht="13.5" thickBot="1" x14ac:dyDescent="0.25">
      <c r="A245" s="237" t="s">
        <v>2</v>
      </c>
      <c r="B245" s="240">
        <v>1</v>
      </c>
      <c r="C245" s="332">
        <v>2</v>
      </c>
      <c r="D245" s="333">
        <v>3</v>
      </c>
      <c r="E245" s="334">
        <v>4</v>
      </c>
      <c r="F245" s="230"/>
      <c r="G245" s="230"/>
      <c r="H245" s="230"/>
      <c r="I245" s="344" t="s">
        <v>0</v>
      </c>
      <c r="J245" s="229"/>
    </row>
    <row r="246" spans="1:11" ht="15" thickBot="1" x14ac:dyDescent="0.25">
      <c r="A246" s="238" t="s">
        <v>3</v>
      </c>
      <c r="B246" s="383">
        <v>2105</v>
      </c>
      <c r="C246" s="383">
        <v>2105</v>
      </c>
      <c r="D246" s="383">
        <v>2105</v>
      </c>
      <c r="E246" s="383">
        <v>2105</v>
      </c>
      <c r="F246" s="279"/>
      <c r="G246" s="279"/>
      <c r="H246" s="279"/>
      <c r="I246" s="325">
        <v>2105</v>
      </c>
      <c r="J246" s="229"/>
    </row>
    <row r="247" spans="1:11" ht="15" thickBot="1" x14ac:dyDescent="0.25">
      <c r="A247" s="239" t="s">
        <v>6</v>
      </c>
      <c r="B247" s="384">
        <v>2027.3529411764705</v>
      </c>
      <c r="C247" s="384">
        <v>2070</v>
      </c>
      <c r="D247" s="384">
        <v>2090.6451612903224</v>
      </c>
      <c r="E247" s="384">
        <v>2135.5555555555557</v>
      </c>
      <c r="F247" s="277"/>
      <c r="G247" s="277"/>
      <c r="H247" s="277"/>
      <c r="I247" s="326">
        <v>2073.0833333333335</v>
      </c>
      <c r="J247" s="229"/>
    </row>
    <row r="248" spans="1:11" ht="15" thickBot="1" x14ac:dyDescent="0.25">
      <c r="A248" s="239" t="s">
        <v>7</v>
      </c>
      <c r="B248" s="384">
        <v>97.058823529411768</v>
      </c>
      <c r="C248" s="384">
        <v>94.594594594594597</v>
      </c>
      <c r="D248" s="387">
        <v>100</v>
      </c>
      <c r="E248" s="387">
        <v>100</v>
      </c>
      <c r="F248" s="277"/>
      <c r="G248" s="277"/>
      <c r="H248" s="277"/>
      <c r="I248" s="326">
        <v>94.166666666666671</v>
      </c>
      <c r="J248" s="229"/>
    </row>
    <row r="249" spans="1:11" ht="14.25" x14ac:dyDescent="0.2">
      <c r="A249" s="239" t="s">
        <v>8</v>
      </c>
      <c r="B249" s="385">
        <v>5.0377703423979805E-2</v>
      </c>
      <c r="C249" s="385">
        <v>4.5692275784425487E-2</v>
      </c>
      <c r="D249" s="385">
        <v>5.3923717503364638E-2</v>
      </c>
      <c r="E249" s="385">
        <v>4.5699829719849622E-2</v>
      </c>
      <c r="F249" s="278"/>
      <c r="G249" s="278"/>
      <c r="H249" s="278"/>
      <c r="I249" s="327">
        <v>5.2146149533952663E-2</v>
      </c>
      <c r="J249" s="267" t="s">
        <v>59</v>
      </c>
      <c r="K249" s="323">
        <f>H240</f>
        <v>98.5</v>
      </c>
    </row>
    <row r="250" spans="1:11" ht="15" thickBot="1" x14ac:dyDescent="0.25">
      <c r="A250" s="246" t="s">
        <v>1</v>
      </c>
      <c r="B250" s="386">
        <v>-3.6886963811652969E-2</v>
      </c>
      <c r="C250" s="386">
        <v>-1.66270783847981E-2</v>
      </c>
      <c r="D250" s="386">
        <v>-6.8194008121983613E-3</v>
      </c>
      <c r="E250" s="386">
        <v>1.4515703351807912E-2</v>
      </c>
      <c r="F250" s="287"/>
      <c r="G250" s="287"/>
      <c r="H250" s="287"/>
      <c r="I250" s="329">
        <v>-1.5162311955661052E-2</v>
      </c>
      <c r="J250" s="267"/>
      <c r="K250" s="324">
        <f>K249-K236</f>
        <v>9.375</v>
      </c>
    </row>
    <row r="251" spans="1:11" ht="14.25" x14ac:dyDescent="0.2">
      <c r="A251" s="239" t="s">
        <v>28</v>
      </c>
      <c r="B251" s="352">
        <f>B247-B234</f>
        <v>185.06722689075627</v>
      </c>
      <c r="C251" s="185">
        <f t="shared" ref="C251:E251" si="28">C247-C234</f>
        <v>134.5</v>
      </c>
      <c r="D251" s="185">
        <f t="shared" si="28"/>
        <v>139.70766129032245</v>
      </c>
      <c r="E251" s="185">
        <f t="shared" si="28"/>
        <v>111.26984126984144</v>
      </c>
      <c r="F251" s="185"/>
      <c r="G251" s="185"/>
      <c r="H251" s="185"/>
      <c r="I251" s="353">
        <f>I247-I234</f>
        <v>144.64583333333348</v>
      </c>
      <c r="J251" s="267" t="s">
        <v>50</v>
      </c>
      <c r="K251" s="310">
        <v>0</v>
      </c>
    </row>
    <row r="252" spans="1:11" ht="14.25" x14ac:dyDescent="0.2">
      <c r="A252" s="293" t="s">
        <v>55</v>
      </c>
      <c r="B252" s="354">
        <v>352</v>
      </c>
      <c r="C252" s="340">
        <v>374</v>
      </c>
      <c r="D252" s="340">
        <v>313</v>
      </c>
      <c r="E252" s="340">
        <v>163</v>
      </c>
      <c r="F252" s="340"/>
      <c r="G252" s="340"/>
      <c r="H252" s="340"/>
      <c r="I252" s="355">
        <f>SUM(B252:H252)</f>
        <v>1202</v>
      </c>
      <c r="J252" s="267"/>
      <c r="K252" s="310"/>
    </row>
    <row r="253" spans="1:11" ht="15" thickBot="1" x14ac:dyDescent="0.25">
      <c r="A253" s="187" t="s">
        <v>29</v>
      </c>
      <c r="B253" s="248">
        <v>110.5</v>
      </c>
      <c r="C253" s="356">
        <v>108</v>
      </c>
      <c r="D253" s="356">
        <v>107</v>
      </c>
      <c r="E253" s="356">
        <v>106.5</v>
      </c>
      <c r="F253" s="356"/>
      <c r="G253" s="356"/>
      <c r="H253" s="357">
        <f>AVERAGE(B253:G253)</f>
        <v>108</v>
      </c>
      <c r="I253" s="249"/>
      <c r="J253" s="65"/>
    </row>
    <row r="254" spans="1:11" ht="14.25" x14ac:dyDescent="0.2">
      <c r="A254" s="293"/>
      <c r="B254" s="291">
        <f t="shared" ref="B254:E254" si="29">B253-B240</f>
        <v>9.5</v>
      </c>
      <c r="C254" s="291">
        <f t="shared" si="29"/>
        <v>9.5</v>
      </c>
      <c r="D254" s="291">
        <f t="shared" si="29"/>
        <v>9.5</v>
      </c>
      <c r="E254" s="291">
        <f t="shared" si="29"/>
        <v>9.5</v>
      </c>
      <c r="F254" s="291"/>
      <c r="G254" s="291"/>
      <c r="H254" s="316">
        <f>AVERAGE(B254:G254)</f>
        <v>9.5</v>
      </c>
      <c r="I254" s="295"/>
      <c r="J254" s="295"/>
      <c r="K254" s="291"/>
    </row>
    <row r="255" spans="1:11" s="292" customFormat="1" ht="14.25" x14ac:dyDescent="0.2">
      <c r="A255" s="293"/>
      <c r="B255" s="291"/>
      <c r="C255" s="291"/>
      <c r="D255" s="291"/>
      <c r="E255" s="291"/>
      <c r="F255" s="291"/>
      <c r="G255" s="291"/>
      <c r="H255" s="316"/>
      <c r="I255" s="295"/>
      <c r="J255" s="295"/>
      <c r="K255" s="291"/>
    </row>
    <row r="256" spans="1:11" ht="15" thickBot="1" x14ac:dyDescent="0.25">
      <c r="A256" s="293" t="s">
        <v>69</v>
      </c>
      <c r="B256" s="388">
        <v>111</v>
      </c>
      <c r="C256" s="388">
        <v>108</v>
      </c>
      <c r="D256" s="388">
        <v>107</v>
      </c>
    </row>
    <row r="257" spans="1:11" x14ac:dyDescent="0.2">
      <c r="A257" s="188" t="s">
        <v>81</v>
      </c>
      <c r="B257" s="395" t="s">
        <v>54</v>
      </c>
      <c r="C257" s="396"/>
      <c r="D257" s="396"/>
      <c r="E257" s="396"/>
      <c r="F257" s="396"/>
      <c r="G257" s="396"/>
      <c r="H257" s="359"/>
      <c r="I257" s="343"/>
      <c r="J257" s="292"/>
    </row>
    <row r="258" spans="1:11" x14ac:dyDescent="0.2">
      <c r="A258" s="188"/>
      <c r="B258" s="360">
        <v>1</v>
      </c>
      <c r="C258" s="23">
        <v>2</v>
      </c>
      <c r="D258" s="23">
        <v>3</v>
      </c>
      <c r="E258" s="23">
        <v>4</v>
      </c>
      <c r="F258" s="23"/>
      <c r="G258" s="23"/>
      <c r="H258" s="23"/>
      <c r="I258" s="361"/>
      <c r="J258" s="292"/>
    </row>
    <row r="259" spans="1:11" ht="13.5" thickBot="1" x14ac:dyDescent="0.25">
      <c r="A259" s="237" t="s">
        <v>2</v>
      </c>
      <c r="B259" s="240">
        <v>1</v>
      </c>
      <c r="C259" s="332">
        <v>2</v>
      </c>
      <c r="D259" s="333">
        <v>3</v>
      </c>
      <c r="E259" s="334">
        <v>4</v>
      </c>
      <c r="F259" s="230"/>
      <c r="G259" s="230"/>
      <c r="H259" s="230"/>
      <c r="I259" s="344" t="s">
        <v>0</v>
      </c>
      <c r="J259" s="229"/>
    </row>
    <row r="260" spans="1:11" ht="15" thickBot="1" x14ac:dyDescent="0.25">
      <c r="A260" s="238" t="s">
        <v>3</v>
      </c>
      <c r="B260" s="383">
        <v>2250</v>
      </c>
      <c r="C260" s="383">
        <v>2250</v>
      </c>
      <c r="D260" s="383">
        <v>2250</v>
      </c>
      <c r="E260" s="383"/>
      <c r="F260" s="279"/>
      <c r="G260" s="279"/>
      <c r="H260" s="279"/>
      <c r="I260" s="325">
        <v>2250</v>
      </c>
      <c r="J260" s="229"/>
    </row>
    <row r="261" spans="1:11" ht="15" thickBot="1" x14ac:dyDescent="0.25">
      <c r="A261" s="239" t="s">
        <v>6</v>
      </c>
      <c r="B261" s="384">
        <v>2193.1914893617022</v>
      </c>
      <c r="C261" s="384">
        <v>2354.2857142857142</v>
      </c>
      <c r="D261" s="384">
        <v>2355</v>
      </c>
      <c r="E261" s="384"/>
      <c r="F261" s="277"/>
      <c r="G261" s="277"/>
      <c r="H261" s="277"/>
      <c r="I261" s="326">
        <v>2288.695652173913</v>
      </c>
      <c r="J261" s="229"/>
    </row>
    <row r="262" spans="1:11" ht="15" thickBot="1" x14ac:dyDescent="0.25">
      <c r="A262" s="239" t="s">
        <v>7</v>
      </c>
      <c r="B262" s="384">
        <v>85.106382978723403</v>
      </c>
      <c r="C262" s="384">
        <v>96.428571428571431</v>
      </c>
      <c r="D262" s="387">
        <v>95</v>
      </c>
      <c r="E262" s="387"/>
      <c r="F262" s="277"/>
      <c r="G262" s="277"/>
      <c r="H262" s="277"/>
      <c r="I262" s="326">
        <v>84.347826086956516</v>
      </c>
      <c r="J262" s="229"/>
    </row>
    <row r="263" spans="1:11" ht="14.25" x14ac:dyDescent="0.2">
      <c r="A263" s="239" t="s">
        <v>8</v>
      </c>
      <c r="B263" s="385">
        <v>7.006498644754347E-2</v>
      </c>
      <c r="C263" s="385">
        <v>5.1391726505435262E-2</v>
      </c>
      <c r="D263" s="385">
        <v>5.2925469257584484E-2</v>
      </c>
      <c r="E263" s="385"/>
      <c r="F263" s="278"/>
      <c r="G263" s="278"/>
      <c r="H263" s="278"/>
      <c r="I263" s="327">
        <v>6.8977751634323944E-2</v>
      </c>
      <c r="J263" s="267" t="s">
        <v>59</v>
      </c>
      <c r="K263" s="323">
        <f>H253</f>
        <v>108</v>
      </c>
    </row>
    <row r="264" spans="1:11" ht="15" thickBot="1" x14ac:dyDescent="0.25">
      <c r="A264" s="246" t="s">
        <v>1</v>
      </c>
      <c r="B264" s="386">
        <v>-2.5248226950354568E-2</v>
      </c>
      <c r="C264" s="386">
        <v>4.6349206349206321E-2</v>
      </c>
      <c r="D264" s="386">
        <v>4.6666666666666669E-2</v>
      </c>
      <c r="E264" s="386"/>
      <c r="F264" s="287"/>
      <c r="G264" s="287"/>
      <c r="H264" s="287"/>
      <c r="I264" s="329">
        <v>1.7198067632850225E-2</v>
      </c>
      <c r="J264" s="267"/>
      <c r="K264" s="324">
        <f>K263-K249</f>
        <v>9.5</v>
      </c>
    </row>
    <row r="265" spans="1:11" ht="14.25" x14ac:dyDescent="0.2">
      <c r="A265" s="239" t="s">
        <v>28</v>
      </c>
      <c r="B265" s="352">
        <f>B261-B247</f>
        <v>165.83854818523173</v>
      </c>
      <c r="C265" s="185">
        <f t="shared" ref="C265:D265" si="30">C261-C247</f>
        <v>284.28571428571422</v>
      </c>
      <c r="D265" s="185">
        <f t="shared" si="30"/>
        <v>264.35483870967755</v>
      </c>
      <c r="E265" s="185"/>
      <c r="F265" s="185"/>
      <c r="G265" s="185"/>
      <c r="H265" s="185"/>
      <c r="I265" s="353">
        <f>I261-I247</f>
        <v>215.61231884057952</v>
      </c>
      <c r="J265" s="267" t="s">
        <v>50</v>
      </c>
      <c r="K265" s="310">
        <v>0</v>
      </c>
    </row>
    <row r="266" spans="1:11" ht="14.25" x14ac:dyDescent="0.2">
      <c r="A266" s="293" t="s">
        <v>55</v>
      </c>
      <c r="B266" s="354">
        <v>538</v>
      </c>
      <c r="C266" s="340">
        <v>278</v>
      </c>
      <c r="D266" s="340">
        <v>360</v>
      </c>
      <c r="E266" s="340"/>
      <c r="F266" s="340"/>
      <c r="G266" s="340"/>
      <c r="H266" s="340"/>
      <c r="I266" s="355">
        <f>SUM(B266:H266)</f>
        <v>1176</v>
      </c>
      <c r="J266" s="267"/>
      <c r="K266" s="310"/>
    </row>
    <row r="267" spans="1:11" ht="15" thickBot="1" x14ac:dyDescent="0.25">
      <c r="A267" s="187" t="s">
        <v>29</v>
      </c>
      <c r="B267" s="248">
        <v>115.5</v>
      </c>
      <c r="C267" s="356">
        <v>112</v>
      </c>
      <c r="D267" s="356">
        <v>111</v>
      </c>
      <c r="E267" s="356"/>
      <c r="F267" s="356"/>
      <c r="G267" s="356"/>
      <c r="H267" s="357">
        <f>AVERAGE(B267:G267)</f>
        <v>112.83333333333333</v>
      </c>
      <c r="I267" s="249"/>
      <c r="J267" s="65"/>
    </row>
    <row r="268" spans="1:11" ht="14.25" x14ac:dyDescent="0.2">
      <c r="A268" s="293"/>
      <c r="B268" s="291">
        <f>B267-B256</f>
        <v>4.5</v>
      </c>
      <c r="C268" s="291">
        <f t="shared" ref="C268:D268" si="31">C267-C253</f>
        <v>4</v>
      </c>
      <c r="D268" s="291">
        <f t="shared" si="31"/>
        <v>4</v>
      </c>
      <c r="E268" s="291"/>
      <c r="F268" s="291"/>
      <c r="G268" s="291"/>
      <c r="H268" s="389">
        <f>AVERAGE(B268:G268)</f>
        <v>4.166666666666667</v>
      </c>
      <c r="I268" s="295"/>
      <c r="J268" s="295"/>
      <c r="K268" s="291"/>
    </row>
    <row r="269" spans="1:11" ht="13.5" thickBot="1" x14ac:dyDescent="0.25"/>
    <row r="270" spans="1:11" x14ac:dyDescent="0.2">
      <c r="A270" s="188" t="s">
        <v>82</v>
      </c>
      <c r="B270" s="395" t="s">
        <v>54</v>
      </c>
      <c r="C270" s="396"/>
      <c r="D270" s="396"/>
      <c r="E270" s="396"/>
      <c r="F270" s="396"/>
      <c r="G270" s="396"/>
      <c r="H270" s="359"/>
      <c r="I270" s="343"/>
      <c r="J270" s="292"/>
    </row>
    <row r="271" spans="1:11" x14ac:dyDescent="0.2">
      <c r="A271" s="188"/>
      <c r="B271" s="360">
        <v>1</v>
      </c>
      <c r="C271" s="23">
        <v>2</v>
      </c>
      <c r="D271" s="23">
        <v>3</v>
      </c>
      <c r="E271" s="23">
        <v>4</v>
      </c>
      <c r="F271" s="23"/>
      <c r="G271" s="23"/>
      <c r="H271" s="23"/>
      <c r="I271" s="361"/>
      <c r="J271" s="292"/>
    </row>
    <row r="272" spans="1:11" ht="13.5" thickBot="1" x14ac:dyDescent="0.25">
      <c r="A272" s="237" t="s">
        <v>2</v>
      </c>
      <c r="B272" s="240">
        <v>1</v>
      </c>
      <c r="C272" s="332">
        <v>2</v>
      </c>
      <c r="D272" s="333">
        <v>3</v>
      </c>
      <c r="E272" s="334">
        <v>4</v>
      </c>
      <c r="F272" s="230"/>
      <c r="G272" s="230"/>
      <c r="H272" s="230"/>
      <c r="I272" s="344" t="s">
        <v>0</v>
      </c>
      <c r="J272" s="229"/>
    </row>
    <row r="273" spans="1:11" ht="15" thickBot="1" x14ac:dyDescent="0.25">
      <c r="A273" s="238" t="s">
        <v>3</v>
      </c>
      <c r="B273" s="383">
        <v>2400</v>
      </c>
      <c r="C273" s="383">
        <v>2400</v>
      </c>
      <c r="D273" s="383"/>
      <c r="E273" s="383"/>
      <c r="F273" s="279"/>
      <c r="G273" s="279"/>
      <c r="H273" s="279"/>
      <c r="I273" s="325">
        <v>2400</v>
      </c>
      <c r="J273" s="229"/>
    </row>
    <row r="274" spans="1:11" ht="15" thickBot="1" x14ac:dyDescent="0.25">
      <c r="A274" s="239" t="s">
        <v>6</v>
      </c>
      <c r="B274" s="384">
        <v>2472.5806451612902</v>
      </c>
      <c r="C274" s="384">
        <v>2586.5789473684213</v>
      </c>
      <c r="D274" s="384"/>
      <c r="E274" s="384"/>
      <c r="F274" s="277"/>
      <c r="G274" s="277"/>
      <c r="H274" s="277"/>
      <c r="I274" s="326">
        <v>2535.3623188405795</v>
      </c>
      <c r="J274" s="229"/>
    </row>
    <row r="275" spans="1:11" ht="15" thickBot="1" x14ac:dyDescent="0.25">
      <c r="A275" s="239" t="s">
        <v>7</v>
      </c>
      <c r="B275" s="384">
        <v>87.096774193548384</v>
      </c>
      <c r="C275" s="384">
        <v>92.10526315789474</v>
      </c>
      <c r="D275" s="384"/>
      <c r="E275" s="387"/>
      <c r="F275" s="277"/>
      <c r="G275" s="277"/>
      <c r="H275" s="277"/>
      <c r="I275" s="326">
        <v>91.304347826086953</v>
      </c>
      <c r="J275" s="229"/>
    </row>
    <row r="276" spans="1:11" ht="14.25" x14ac:dyDescent="0.2">
      <c r="A276" s="239" t="s">
        <v>8</v>
      </c>
      <c r="B276" s="385">
        <v>6.2738802279682759E-2</v>
      </c>
      <c r="C276" s="385">
        <v>5.7544149942616842E-2</v>
      </c>
      <c r="D276" s="385"/>
      <c r="E276" s="385"/>
      <c r="F276" s="278"/>
      <c r="G276" s="278"/>
      <c r="H276" s="278"/>
      <c r="I276" s="327">
        <v>6.3876429039829638E-2</v>
      </c>
      <c r="J276" s="267" t="s">
        <v>59</v>
      </c>
      <c r="K276" s="323">
        <f>H267</f>
        <v>112.83333333333333</v>
      </c>
    </row>
    <row r="277" spans="1:11" ht="15" thickBot="1" x14ac:dyDescent="0.25">
      <c r="A277" s="246" t="s">
        <v>1</v>
      </c>
      <c r="B277" s="386">
        <v>3.0241935483870937E-2</v>
      </c>
      <c r="C277" s="386">
        <v>7.7741228070175528E-2</v>
      </c>
      <c r="D277" s="386"/>
      <c r="E277" s="386"/>
      <c r="F277" s="287"/>
      <c r="G277" s="287"/>
      <c r="H277" s="287"/>
      <c r="I277" s="329">
        <v>5.6400966183574798E-2</v>
      </c>
      <c r="J277" s="267"/>
      <c r="K277" s="324">
        <f>K276-K263</f>
        <v>4.8333333333333286</v>
      </c>
    </row>
    <row r="278" spans="1:11" ht="14.25" x14ac:dyDescent="0.2">
      <c r="A278" s="239" t="s">
        <v>28</v>
      </c>
      <c r="B278" s="352"/>
      <c r="C278" s="185"/>
      <c r="D278" s="185"/>
      <c r="E278" s="185"/>
      <c r="F278" s="185"/>
      <c r="G278" s="185"/>
      <c r="H278" s="185"/>
      <c r="I278" s="353">
        <f>I274-I260</f>
        <v>285.36231884057952</v>
      </c>
      <c r="J278" s="267" t="s">
        <v>50</v>
      </c>
      <c r="K278" s="310">
        <v>0</v>
      </c>
    </row>
    <row r="279" spans="1:11" ht="14.25" x14ac:dyDescent="0.2">
      <c r="A279" s="293" t="s">
        <v>55</v>
      </c>
      <c r="B279" s="354">
        <v>588</v>
      </c>
      <c r="C279" s="340">
        <v>588</v>
      </c>
      <c r="D279" s="340"/>
      <c r="E279" s="340"/>
      <c r="F279" s="340"/>
      <c r="G279" s="340"/>
      <c r="H279" s="340"/>
      <c r="I279" s="355">
        <f>SUM(B279:H279)</f>
        <v>1176</v>
      </c>
      <c r="J279" s="267"/>
      <c r="K279" s="310"/>
    </row>
    <row r="280" spans="1:11" ht="15" thickBot="1" x14ac:dyDescent="0.25">
      <c r="A280" s="187" t="s">
        <v>29</v>
      </c>
      <c r="B280" s="248">
        <v>118.5</v>
      </c>
      <c r="C280" s="356">
        <v>115</v>
      </c>
      <c r="D280" s="356"/>
      <c r="E280" s="356"/>
      <c r="F280" s="356"/>
      <c r="G280" s="356"/>
      <c r="H280" s="357">
        <f>AVERAGE(B280:G280)</f>
        <v>116.75</v>
      </c>
      <c r="I280" s="249"/>
      <c r="J280" s="65"/>
    </row>
    <row r="281" spans="1:11" ht="14.25" x14ac:dyDescent="0.2">
      <c r="A281" s="293"/>
      <c r="B281" s="291">
        <f>B280-B267</f>
        <v>3</v>
      </c>
      <c r="C281" s="291">
        <f t="shared" ref="C281" si="32">C280-C267</f>
        <v>3</v>
      </c>
      <c r="D281" s="291"/>
      <c r="E281" s="291"/>
      <c r="F281" s="291"/>
      <c r="G281" s="291"/>
      <c r="H281" s="389">
        <f>AVERAGE(B281:G281)</f>
        <v>3</v>
      </c>
      <c r="I281" s="295"/>
      <c r="J281" s="295"/>
      <c r="K281" s="291"/>
    </row>
    <row r="282" spans="1:11" ht="13.5" thickBot="1" x14ac:dyDescent="0.25"/>
    <row r="283" spans="1:11" x14ac:dyDescent="0.2">
      <c r="A283" s="188" t="s">
        <v>83</v>
      </c>
      <c r="B283" s="395" t="s">
        <v>54</v>
      </c>
      <c r="C283" s="396"/>
      <c r="D283" s="396"/>
      <c r="E283" s="396"/>
      <c r="F283" s="396"/>
      <c r="G283" s="396"/>
      <c r="H283" s="359"/>
      <c r="I283" s="343"/>
      <c r="J283" s="292"/>
    </row>
    <row r="284" spans="1:11" x14ac:dyDescent="0.2">
      <c r="A284" s="188"/>
      <c r="B284" s="360">
        <v>1</v>
      </c>
      <c r="C284" s="23">
        <v>2</v>
      </c>
      <c r="D284" s="23">
        <v>3</v>
      </c>
      <c r="E284" s="23">
        <v>4</v>
      </c>
      <c r="F284" s="23"/>
      <c r="G284" s="23"/>
      <c r="H284" s="23"/>
      <c r="I284" s="361"/>
      <c r="J284" s="292"/>
    </row>
    <row r="285" spans="1:11" x14ac:dyDescent="0.2">
      <c r="A285" s="237" t="s">
        <v>2</v>
      </c>
      <c r="B285" s="240">
        <v>1</v>
      </c>
      <c r="C285" s="332">
        <v>2</v>
      </c>
      <c r="D285" s="333">
        <v>3</v>
      </c>
      <c r="E285" s="334">
        <v>4</v>
      </c>
      <c r="F285" s="230"/>
      <c r="G285" s="230"/>
      <c r="H285" s="230"/>
      <c r="I285" s="344" t="s">
        <v>0</v>
      </c>
      <c r="J285" s="229"/>
    </row>
    <row r="286" spans="1:11" ht="14.25" x14ac:dyDescent="0.2">
      <c r="A286" s="238" t="s">
        <v>3</v>
      </c>
      <c r="B286" s="345">
        <v>2570</v>
      </c>
      <c r="C286" s="335">
        <v>2570</v>
      </c>
      <c r="D286" s="335"/>
      <c r="E286" s="335"/>
      <c r="F286" s="279"/>
      <c r="G286" s="279"/>
      <c r="H286" s="279"/>
      <c r="I286" s="346">
        <v>2570</v>
      </c>
      <c r="J286" s="229"/>
    </row>
    <row r="287" spans="1:11" ht="14.25" x14ac:dyDescent="0.2">
      <c r="A287" s="239" t="s">
        <v>6</v>
      </c>
      <c r="B287" s="347">
        <v>2598</v>
      </c>
      <c r="C287" s="336">
        <v>2711.1034482758619</v>
      </c>
      <c r="D287" s="336"/>
      <c r="E287" s="336"/>
      <c r="F287" s="277"/>
      <c r="G287" s="277"/>
      <c r="H287" s="277"/>
      <c r="I287" s="348">
        <v>2654.5517241379312</v>
      </c>
      <c r="J287" s="229"/>
    </row>
    <row r="288" spans="1:11" ht="14.25" x14ac:dyDescent="0.2">
      <c r="A288" s="239" t="s">
        <v>7</v>
      </c>
      <c r="B288" s="347">
        <v>96.551724137931032</v>
      </c>
      <c r="C288" s="336">
        <v>89.65517241379311</v>
      </c>
      <c r="D288" s="337"/>
      <c r="E288" s="337"/>
      <c r="F288" s="277"/>
      <c r="G288" s="277"/>
      <c r="H288" s="277"/>
      <c r="I288" s="348">
        <v>89.65517241379311</v>
      </c>
      <c r="J288" s="229"/>
    </row>
    <row r="289" spans="1:11" ht="14.25" x14ac:dyDescent="0.2">
      <c r="A289" s="239" t="s">
        <v>8</v>
      </c>
      <c r="B289" s="362">
        <v>4.5137700351800494E-2</v>
      </c>
      <c r="C289" s="358">
        <v>6.0972333267413317E-2</v>
      </c>
      <c r="D289" s="358"/>
      <c r="E289" s="358"/>
      <c r="F289" s="278"/>
      <c r="G289" s="278"/>
      <c r="H289" s="278"/>
      <c r="I289" s="350">
        <v>5.8038489240011086E-2</v>
      </c>
      <c r="J289" s="267" t="s">
        <v>59</v>
      </c>
      <c r="K289" s="323">
        <f>H280</f>
        <v>116.75</v>
      </c>
    </row>
    <row r="290" spans="1:11" ht="14.25" x14ac:dyDescent="0.2">
      <c r="A290" s="246" t="s">
        <v>1</v>
      </c>
      <c r="B290" s="286">
        <v>1.0894941634241245E-2</v>
      </c>
      <c r="C290" s="287">
        <v>5.4904065476989054E-2</v>
      </c>
      <c r="D290" s="287"/>
      <c r="E290" s="287"/>
      <c r="F290" s="287"/>
      <c r="G290" s="287"/>
      <c r="H290" s="287"/>
      <c r="I290" s="288">
        <v>3.2899503555615238E-2</v>
      </c>
      <c r="J290" s="267"/>
      <c r="K290" s="324">
        <f>K289-K276</f>
        <v>3.9166666666666714</v>
      </c>
    </row>
    <row r="291" spans="1:11" ht="14.25" x14ac:dyDescent="0.2">
      <c r="A291" s="239" t="s">
        <v>28</v>
      </c>
      <c r="B291" s="352"/>
      <c r="C291" s="185"/>
      <c r="D291" s="185"/>
      <c r="E291" s="185"/>
      <c r="F291" s="185"/>
      <c r="G291" s="185"/>
      <c r="H291" s="185"/>
      <c r="I291" s="353">
        <f>I287-I273</f>
        <v>254.55172413793116</v>
      </c>
      <c r="J291" s="267" t="s">
        <v>50</v>
      </c>
      <c r="K291" s="310">
        <v>0</v>
      </c>
    </row>
    <row r="292" spans="1:11" ht="14.25" x14ac:dyDescent="0.2">
      <c r="A292" s="293" t="s">
        <v>55</v>
      </c>
      <c r="B292" s="354">
        <v>588</v>
      </c>
      <c r="C292" s="340">
        <v>588</v>
      </c>
      <c r="D292" s="340"/>
      <c r="E292" s="340"/>
      <c r="F292" s="340"/>
      <c r="G292" s="340"/>
      <c r="H292" s="340"/>
      <c r="I292" s="355">
        <f>SUM(B292:H292)</f>
        <v>1176</v>
      </c>
      <c r="J292" s="267"/>
      <c r="K292" s="310"/>
    </row>
    <row r="293" spans="1:11" ht="15" thickBot="1" x14ac:dyDescent="0.25">
      <c r="A293" s="187" t="s">
        <v>29</v>
      </c>
      <c r="B293" s="248">
        <v>122.5</v>
      </c>
      <c r="C293" s="356">
        <v>119</v>
      </c>
      <c r="D293" s="356"/>
      <c r="E293" s="356"/>
      <c r="F293" s="356"/>
      <c r="G293" s="356"/>
      <c r="H293" s="357">
        <f>AVERAGE(B293:G293)</f>
        <v>120.75</v>
      </c>
      <c r="I293" s="249"/>
      <c r="J293" s="65"/>
    </row>
    <row r="294" spans="1:11" ht="14.25" x14ac:dyDescent="0.2">
      <c r="A294" s="293"/>
      <c r="B294" s="291">
        <f>B293-B280</f>
        <v>4</v>
      </c>
      <c r="C294" s="291">
        <f t="shared" ref="C294" si="33">C293-C280</f>
        <v>4</v>
      </c>
      <c r="D294" s="291"/>
      <c r="E294" s="291"/>
      <c r="F294" s="291"/>
      <c r="G294" s="291"/>
      <c r="H294" s="389">
        <f>AVERAGE(B294:G294)</f>
        <v>4</v>
      </c>
      <c r="I294" s="295"/>
      <c r="J294" s="295"/>
      <c r="K294" s="291"/>
    </row>
  </sheetData>
  <mergeCells count="23">
    <mergeCell ref="B283:G283"/>
    <mergeCell ref="B270:G270"/>
    <mergeCell ref="B6:G6"/>
    <mergeCell ref="B86:G86"/>
    <mergeCell ref="B33:G33"/>
    <mergeCell ref="B73:G73"/>
    <mergeCell ref="B60:G60"/>
    <mergeCell ref="B7:G7"/>
    <mergeCell ref="B20:G20"/>
    <mergeCell ref="B47:G47"/>
    <mergeCell ref="B139:G139"/>
    <mergeCell ref="B204:G204"/>
    <mergeCell ref="B257:G257"/>
    <mergeCell ref="B99:G99"/>
    <mergeCell ref="B113:G113"/>
    <mergeCell ref="B126:G126"/>
    <mergeCell ref="B191:G191"/>
    <mergeCell ref="B178:G178"/>
    <mergeCell ref="B165:G165"/>
    <mergeCell ref="B152:G152"/>
    <mergeCell ref="B243:G243"/>
    <mergeCell ref="B230:G230"/>
    <mergeCell ref="B217:G217"/>
  </mergeCells>
  <pageMargins left="0.75" right="0.75" top="1" bottom="1" header="0" footer="0"/>
  <pageSetup orientation="portrait" horizontalDpi="120" verticalDpi="144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0"/>
  <sheetViews>
    <sheetView tabSelected="1" topLeftCell="A244" zoomScale="80" zoomScaleNormal="80" workbookViewId="0">
      <selection activeCell="D274" sqref="D274"/>
    </sheetView>
  </sheetViews>
  <sheetFormatPr baseColWidth="10" defaultRowHeight="12.75" x14ac:dyDescent="0.2"/>
  <cols>
    <col min="1" max="1" width="19" style="236" customWidth="1"/>
    <col min="2" max="2" width="12.42578125" bestFit="1" customWidth="1"/>
    <col min="3" max="3" width="11.28515625" bestFit="1" customWidth="1"/>
    <col min="4" max="4" width="11.28515625" style="245" customWidth="1"/>
    <col min="5" max="5" width="11.7109375" customWidth="1"/>
    <col min="6" max="6" width="12.42578125" bestFit="1" customWidth="1"/>
    <col min="7" max="7" width="12.7109375" bestFit="1" customWidth="1"/>
    <col min="8" max="8" width="14" customWidth="1"/>
    <col min="9" max="9" width="11.7109375" bestFit="1" customWidth="1"/>
    <col min="10" max="10" width="13" bestFit="1" customWidth="1"/>
    <col min="11" max="12" width="10.140625" customWidth="1"/>
    <col min="13" max="13" width="13.42578125" bestFit="1" customWidth="1"/>
    <col min="14" max="15" width="12.42578125" bestFit="1" customWidth="1"/>
    <col min="16" max="16" width="12.7109375" bestFit="1" customWidth="1"/>
    <col min="17" max="17" width="12.42578125" bestFit="1" customWidth="1"/>
    <col min="18" max="18" width="12.42578125" customWidth="1"/>
  </cols>
  <sheetData>
    <row r="1" spans="1:13" x14ac:dyDescent="0.2">
      <c r="A1" s="236" t="s">
        <v>52</v>
      </c>
    </row>
    <row r="2" spans="1:13" x14ac:dyDescent="0.2">
      <c r="A2" s="235" t="s">
        <v>51</v>
      </c>
    </row>
    <row r="3" spans="1:13" ht="14.25" x14ac:dyDescent="0.2">
      <c r="A3" s="187" t="s">
        <v>56</v>
      </c>
      <c r="B3" s="65">
        <v>42.3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</row>
    <row r="4" spans="1:13" ht="21" customHeight="1" x14ac:dyDescent="0.2">
      <c r="A4" s="187" t="s">
        <v>27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1:13" ht="14.25" x14ac:dyDescent="0.2">
      <c r="A5" s="187" t="s">
        <v>57</v>
      </c>
      <c r="B5" s="65">
        <v>30</v>
      </c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</row>
    <row r="6" spans="1:13" x14ac:dyDescent="0.2">
      <c r="A6" s="235" t="s">
        <v>53</v>
      </c>
      <c r="B6" s="400" t="s">
        <v>54</v>
      </c>
      <c r="C6" s="401"/>
      <c r="D6" s="401"/>
      <c r="E6" s="402"/>
      <c r="F6" s="292"/>
      <c r="G6" s="292"/>
      <c r="H6" s="292"/>
      <c r="I6" s="295"/>
      <c r="J6" s="295"/>
      <c r="K6" s="295"/>
    </row>
    <row r="7" spans="1:13" x14ac:dyDescent="0.2">
      <c r="A7" s="230" t="s">
        <v>2</v>
      </c>
      <c r="B7" s="230">
        <v>1</v>
      </c>
      <c r="C7" s="230">
        <v>2</v>
      </c>
      <c r="D7" s="230">
        <v>3</v>
      </c>
      <c r="E7" s="231" t="s">
        <v>0</v>
      </c>
      <c r="F7" s="229"/>
      <c r="G7" s="229"/>
      <c r="H7" s="229"/>
      <c r="I7" s="295"/>
      <c r="J7" s="295"/>
      <c r="K7" s="295"/>
    </row>
    <row r="8" spans="1:13" ht="14.25" x14ac:dyDescent="0.2">
      <c r="A8" s="232" t="s">
        <v>3</v>
      </c>
      <c r="B8" s="234">
        <v>150</v>
      </c>
      <c r="C8" s="234"/>
      <c r="D8" s="234"/>
      <c r="E8" s="234">
        <v>150</v>
      </c>
      <c r="F8" s="229"/>
      <c r="G8" s="229"/>
      <c r="H8" s="229"/>
      <c r="I8" s="295"/>
      <c r="J8" s="295"/>
      <c r="K8" s="295"/>
    </row>
    <row r="9" spans="1:13" ht="14.25" x14ac:dyDescent="0.2">
      <c r="A9" s="233" t="s">
        <v>6</v>
      </c>
      <c r="B9" s="185">
        <v>166.66666666666666</v>
      </c>
      <c r="C9" s="185"/>
      <c r="D9" s="185"/>
      <c r="E9" s="185">
        <v>166.66666666666666</v>
      </c>
      <c r="F9" s="229"/>
      <c r="G9" s="229"/>
      <c r="H9" s="229"/>
      <c r="I9" s="295"/>
      <c r="J9" s="295"/>
      <c r="K9" s="295"/>
    </row>
    <row r="10" spans="1:13" ht="14.25" x14ac:dyDescent="0.2">
      <c r="A10" s="233" t="s">
        <v>7</v>
      </c>
      <c r="B10" s="186">
        <v>60</v>
      </c>
      <c r="C10" s="186"/>
      <c r="D10" s="186"/>
      <c r="E10" s="185">
        <v>60</v>
      </c>
      <c r="F10" s="229"/>
      <c r="G10" s="229"/>
      <c r="H10" s="229"/>
      <c r="I10" s="295"/>
      <c r="J10" s="295"/>
      <c r="K10" s="295"/>
    </row>
    <row r="11" spans="1:13" ht="14.25" x14ac:dyDescent="0.2">
      <c r="A11" s="233" t="s">
        <v>8</v>
      </c>
      <c r="B11" s="278">
        <v>0.15688467101664189</v>
      </c>
      <c r="C11" s="278"/>
      <c r="D11" s="278"/>
      <c r="E11" s="305">
        <v>0.15688467101664189</v>
      </c>
      <c r="F11" s="307" t="s">
        <v>26</v>
      </c>
      <c r="G11" s="308">
        <v>30</v>
      </c>
      <c r="H11" s="229"/>
      <c r="I11" s="295"/>
      <c r="J11" s="295"/>
      <c r="K11" s="295"/>
    </row>
    <row r="12" spans="1:13" ht="14.25" x14ac:dyDescent="0.2">
      <c r="A12" s="247" t="s">
        <v>1</v>
      </c>
      <c r="B12" s="287">
        <v>0.11111111111111105</v>
      </c>
      <c r="C12" s="287"/>
      <c r="D12" s="287"/>
      <c r="E12" s="265">
        <v>0.11111111111111105</v>
      </c>
      <c r="F12" s="307" t="s">
        <v>27</v>
      </c>
      <c r="G12" s="308"/>
      <c r="H12" s="229"/>
      <c r="I12" s="295"/>
      <c r="J12" s="295"/>
      <c r="K12" s="295"/>
    </row>
    <row r="13" spans="1:13" ht="14.25" x14ac:dyDescent="0.2">
      <c r="A13" s="233" t="s">
        <v>28</v>
      </c>
      <c r="B13" s="185">
        <f>B9-B3</f>
        <v>124.36666666666666</v>
      </c>
      <c r="C13" s="185"/>
      <c r="D13" s="185"/>
      <c r="E13" s="306"/>
      <c r="F13" s="307" t="s">
        <v>50</v>
      </c>
      <c r="G13" s="308">
        <v>0</v>
      </c>
      <c r="H13" s="229"/>
      <c r="I13" s="295"/>
      <c r="J13" s="295"/>
      <c r="K13" s="295"/>
    </row>
    <row r="14" spans="1:13" ht="14.25" x14ac:dyDescent="0.2">
      <c r="A14" s="293" t="s">
        <v>58</v>
      </c>
      <c r="B14" s="294">
        <v>102</v>
      </c>
      <c r="C14" s="294"/>
      <c r="D14" s="294"/>
      <c r="E14" s="294">
        <f>SUM(B14:D14)</f>
        <v>102</v>
      </c>
      <c r="F14" s="307"/>
      <c r="G14" s="308"/>
      <c r="H14" s="229"/>
      <c r="I14" s="295"/>
      <c r="J14" s="295"/>
      <c r="K14" s="295"/>
    </row>
    <row r="15" spans="1:13" ht="14.25" x14ac:dyDescent="0.2">
      <c r="A15" s="187" t="s">
        <v>29</v>
      </c>
      <c r="B15" s="65">
        <v>44</v>
      </c>
      <c r="C15" s="65"/>
      <c r="D15" s="65"/>
      <c r="E15" s="65"/>
      <c r="F15" s="65"/>
      <c r="G15" s="65"/>
      <c r="H15" s="65"/>
      <c r="I15" s="295"/>
      <c r="J15" s="295"/>
      <c r="K15" s="295"/>
    </row>
    <row r="16" spans="1:13" ht="14.25" x14ac:dyDescent="0.2">
      <c r="A16" s="187" t="s">
        <v>27</v>
      </c>
      <c r="B16" s="65">
        <v>14</v>
      </c>
      <c r="C16" s="65"/>
      <c r="D16" s="65"/>
      <c r="E16" s="65"/>
      <c r="F16" s="65"/>
      <c r="G16" s="65"/>
      <c r="H16" s="65"/>
      <c r="I16" s="295"/>
      <c r="J16" s="295"/>
      <c r="K16" s="295"/>
    </row>
    <row r="17" spans="1:11" x14ac:dyDescent="0.2">
      <c r="B17" s="292"/>
      <c r="C17" s="292"/>
      <c r="D17" s="292"/>
      <c r="E17" s="292"/>
      <c r="F17" s="292"/>
      <c r="G17" s="292"/>
      <c r="H17" s="292"/>
      <c r="I17" s="295"/>
      <c r="J17" s="295"/>
      <c r="K17" s="295"/>
    </row>
    <row r="18" spans="1:11" x14ac:dyDescent="0.2">
      <c r="A18" s="235" t="s">
        <v>60</v>
      </c>
      <c r="B18" s="400" t="s">
        <v>54</v>
      </c>
      <c r="C18" s="401"/>
      <c r="D18" s="401"/>
      <c r="E18" s="402"/>
      <c r="F18" s="292"/>
      <c r="G18" s="292"/>
      <c r="H18" s="295"/>
      <c r="I18" s="295"/>
      <c r="J18" s="295"/>
      <c r="K18" s="295"/>
    </row>
    <row r="19" spans="1:11" x14ac:dyDescent="0.2">
      <c r="A19" s="230" t="s">
        <v>2</v>
      </c>
      <c r="B19" s="230">
        <v>1</v>
      </c>
      <c r="C19" s="230">
        <v>2</v>
      </c>
      <c r="D19" s="230">
        <v>3</v>
      </c>
      <c r="E19" s="231" t="s">
        <v>0</v>
      </c>
      <c r="F19" s="229"/>
      <c r="G19" s="229"/>
      <c r="H19" s="295"/>
      <c r="I19" s="295"/>
      <c r="J19" s="295"/>
      <c r="K19" s="295"/>
    </row>
    <row r="20" spans="1:11" ht="14.25" x14ac:dyDescent="0.2">
      <c r="A20" s="232" t="s">
        <v>3</v>
      </c>
      <c r="B20" s="234">
        <v>320</v>
      </c>
      <c r="C20" s="234"/>
      <c r="D20" s="234"/>
      <c r="E20" s="234">
        <v>320</v>
      </c>
      <c r="F20" s="229"/>
      <c r="G20" s="229"/>
      <c r="H20" s="295"/>
      <c r="I20" s="295"/>
      <c r="J20" s="295"/>
      <c r="K20" s="295"/>
    </row>
    <row r="21" spans="1:11" ht="14.25" x14ac:dyDescent="0.2">
      <c r="A21" s="233" t="s">
        <v>6</v>
      </c>
      <c r="B21" s="185">
        <v>365.77272727272725</v>
      </c>
      <c r="C21" s="185"/>
      <c r="D21" s="185"/>
      <c r="E21" s="185">
        <v>365.77272727272725</v>
      </c>
      <c r="F21" s="229"/>
      <c r="G21" s="229"/>
      <c r="H21" s="295"/>
      <c r="I21" s="295"/>
      <c r="J21" s="295"/>
      <c r="K21" s="295"/>
    </row>
    <row r="22" spans="1:11" ht="14.25" x14ac:dyDescent="0.2">
      <c r="A22" s="233" t="s">
        <v>7</v>
      </c>
      <c r="B22" s="186">
        <v>86.36363636363636</v>
      </c>
      <c r="C22" s="186"/>
      <c r="D22" s="186"/>
      <c r="E22" s="185">
        <v>86.36363636363636</v>
      </c>
      <c r="F22" s="229"/>
      <c r="G22" s="229"/>
      <c r="H22" s="295"/>
      <c r="I22" s="295"/>
      <c r="J22" s="295"/>
      <c r="K22" s="295"/>
    </row>
    <row r="23" spans="1:11" ht="14.25" x14ac:dyDescent="0.2">
      <c r="A23" s="233" t="s">
        <v>8</v>
      </c>
      <c r="B23" s="278">
        <v>7.1282527031507337E-2</v>
      </c>
      <c r="C23" s="278"/>
      <c r="D23" s="278"/>
      <c r="E23" s="305">
        <v>7.1282527031507337E-2</v>
      </c>
      <c r="F23" s="307" t="s">
        <v>26</v>
      </c>
      <c r="G23" s="308">
        <v>44</v>
      </c>
      <c r="H23" s="295"/>
      <c r="I23" s="295"/>
      <c r="J23" s="295"/>
      <c r="K23" s="295"/>
    </row>
    <row r="24" spans="1:11" ht="14.25" x14ac:dyDescent="0.2">
      <c r="A24" s="247" t="s">
        <v>1</v>
      </c>
      <c r="B24" s="287">
        <v>0.14303977272727267</v>
      </c>
      <c r="C24" s="287"/>
      <c r="D24" s="287"/>
      <c r="E24" s="265">
        <v>0.14303977272727267</v>
      </c>
      <c r="F24" s="307" t="s">
        <v>27</v>
      </c>
      <c r="G24" s="308"/>
      <c r="H24" s="295"/>
      <c r="I24" s="295"/>
      <c r="J24" s="295"/>
      <c r="K24" s="295"/>
    </row>
    <row r="25" spans="1:11" ht="14.25" x14ac:dyDescent="0.2">
      <c r="A25" s="233" t="s">
        <v>28</v>
      </c>
      <c r="B25" s="185">
        <f>B21-B9</f>
        <v>199.10606060606059</v>
      </c>
      <c r="C25" s="185"/>
      <c r="D25" s="185"/>
      <c r="E25" s="306"/>
      <c r="F25" s="307" t="s">
        <v>50</v>
      </c>
      <c r="G25" s="308">
        <v>0.98</v>
      </c>
      <c r="H25" s="295"/>
      <c r="I25" s="295"/>
      <c r="J25" s="295"/>
      <c r="K25" s="295"/>
    </row>
    <row r="26" spans="1:11" ht="14.25" x14ac:dyDescent="0.2">
      <c r="A26" s="293" t="s">
        <v>58</v>
      </c>
      <c r="B26" s="294">
        <v>101</v>
      </c>
      <c r="C26" s="294"/>
      <c r="D26" s="294"/>
      <c r="E26" s="294">
        <f>SUM(B26:D26)</f>
        <v>101</v>
      </c>
      <c r="F26" s="307"/>
      <c r="G26" s="308"/>
      <c r="H26" s="295"/>
      <c r="I26" s="295"/>
      <c r="J26" s="295"/>
      <c r="K26" s="295"/>
    </row>
    <row r="27" spans="1:11" ht="14.25" x14ac:dyDescent="0.2">
      <c r="A27" s="187" t="s">
        <v>29</v>
      </c>
      <c r="B27" s="65">
        <v>51</v>
      </c>
      <c r="C27" s="65"/>
      <c r="D27" s="65"/>
      <c r="E27" s="65"/>
      <c r="F27" s="65"/>
      <c r="G27" s="65"/>
      <c r="H27" s="295"/>
      <c r="I27" s="295"/>
      <c r="J27" s="295"/>
      <c r="K27" s="295"/>
    </row>
    <row r="28" spans="1:11" s="245" customFormat="1" ht="14.25" x14ac:dyDescent="0.2">
      <c r="A28" s="187" t="s">
        <v>27</v>
      </c>
      <c r="B28" s="65">
        <f>B27-B15</f>
        <v>7</v>
      </c>
      <c r="C28" s="65"/>
      <c r="D28" s="65"/>
      <c r="E28" s="65"/>
      <c r="F28" s="65"/>
      <c r="G28" s="65"/>
      <c r="H28" s="295"/>
      <c r="I28" s="295"/>
      <c r="J28" s="295"/>
      <c r="K28" s="295"/>
    </row>
    <row r="29" spans="1:11" x14ac:dyDescent="0.2">
      <c r="A29" s="303"/>
      <c r="B29" s="295"/>
      <c r="C29" s="295"/>
      <c r="D29" s="295"/>
      <c r="E29" s="295"/>
      <c r="F29" s="295"/>
      <c r="G29" s="295"/>
      <c r="H29" s="295"/>
      <c r="I29" s="295"/>
      <c r="J29" s="295"/>
      <c r="K29" s="295"/>
    </row>
    <row r="30" spans="1:11" x14ac:dyDescent="0.2">
      <c r="A30" s="235" t="s">
        <v>61</v>
      </c>
      <c r="B30" s="400" t="s">
        <v>54</v>
      </c>
      <c r="C30" s="401"/>
      <c r="D30" s="401"/>
      <c r="E30" s="402"/>
      <c r="F30" s="292"/>
      <c r="G30" s="292"/>
      <c r="H30" s="295"/>
      <c r="I30" s="295"/>
      <c r="J30" s="295"/>
      <c r="K30" s="295"/>
    </row>
    <row r="31" spans="1:11" x14ac:dyDescent="0.2">
      <c r="A31" s="230" t="s">
        <v>2</v>
      </c>
      <c r="B31" s="230">
        <v>1</v>
      </c>
      <c r="C31" s="230">
        <v>2</v>
      </c>
      <c r="D31" s="230">
        <v>3</v>
      </c>
      <c r="E31" s="231" t="s">
        <v>0</v>
      </c>
      <c r="F31" s="229"/>
      <c r="G31" s="229"/>
      <c r="H31" s="295"/>
      <c r="I31" s="295"/>
      <c r="J31" s="295"/>
      <c r="K31" s="295"/>
    </row>
    <row r="32" spans="1:11" ht="14.25" x14ac:dyDescent="0.2">
      <c r="A32" s="232" t="s">
        <v>3</v>
      </c>
      <c r="B32" s="234">
        <v>525</v>
      </c>
      <c r="C32" s="234"/>
      <c r="D32" s="234"/>
      <c r="E32" s="234">
        <v>525</v>
      </c>
      <c r="F32" s="229"/>
      <c r="G32" s="229"/>
      <c r="H32" s="295"/>
      <c r="I32" s="295"/>
      <c r="J32" s="295"/>
      <c r="K32" s="295"/>
    </row>
    <row r="33" spans="1:11" ht="14.25" x14ac:dyDescent="0.2">
      <c r="A33" s="233" t="s">
        <v>6</v>
      </c>
      <c r="B33" s="185">
        <v>547</v>
      </c>
      <c r="C33" s="185"/>
      <c r="D33" s="185"/>
      <c r="E33" s="185">
        <v>547</v>
      </c>
      <c r="F33" s="229"/>
      <c r="G33" s="229"/>
      <c r="H33" s="295"/>
      <c r="I33" s="295"/>
      <c r="J33" s="295"/>
      <c r="K33" s="295"/>
    </row>
    <row r="34" spans="1:11" ht="14.25" x14ac:dyDescent="0.2">
      <c r="A34" s="233" t="s">
        <v>7</v>
      </c>
      <c r="B34" s="186">
        <v>72.727272727272734</v>
      </c>
      <c r="C34" s="186"/>
      <c r="D34" s="186"/>
      <c r="E34" s="185">
        <v>72.727272727272734</v>
      </c>
      <c r="F34" s="229"/>
      <c r="G34" s="229"/>
      <c r="H34" s="295"/>
      <c r="I34" s="295"/>
      <c r="J34" s="295"/>
      <c r="K34" s="295"/>
    </row>
    <row r="35" spans="1:11" ht="14.25" x14ac:dyDescent="0.2">
      <c r="A35" s="233" t="s">
        <v>8</v>
      </c>
      <c r="B35" s="278">
        <v>9.5669311951632807E-2</v>
      </c>
      <c r="C35" s="278"/>
      <c r="D35" s="278"/>
      <c r="E35" s="305">
        <v>9.5669311951632807E-2</v>
      </c>
      <c r="F35" s="307" t="s">
        <v>26</v>
      </c>
      <c r="G35" s="308">
        <v>51</v>
      </c>
      <c r="H35" s="302"/>
      <c r="I35" s="295"/>
      <c r="J35" s="295"/>
      <c r="K35" s="295"/>
    </row>
    <row r="36" spans="1:11" ht="14.25" x14ac:dyDescent="0.2">
      <c r="A36" s="247" t="s">
        <v>1</v>
      </c>
      <c r="B36" s="287">
        <v>4.1904761904761903E-2</v>
      </c>
      <c r="C36" s="287"/>
      <c r="D36" s="287"/>
      <c r="E36" s="265">
        <v>4.1904761904761903E-2</v>
      </c>
      <c r="F36" s="307" t="s">
        <v>27</v>
      </c>
      <c r="G36" s="308">
        <v>7</v>
      </c>
      <c r="H36" s="302"/>
      <c r="I36" s="295"/>
      <c r="J36" s="295"/>
      <c r="K36" s="295"/>
    </row>
    <row r="37" spans="1:11" ht="14.25" x14ac:dyDescent="0.2">
      <c r="A37" s="233" t="s">
        <v>28</v>
      </c>
      <c r="B37" s="185">
        <f>B33-B21</f>
        <v>181.22727272727275</v>
      </c>
      <c r="C37" s="185"/>
      <c r="D37" s="185"/>
      <c r="E37" s="306"/>
      <c r="F37" s="307" t="s">
        <v>50</v>
      </c>
      <c r="G37" s="308">
        <v>0.99</v>
      </c>
      <c r="H37" s="302"/>
      <c r="I37" s="295"/>
      <c r="J37" s="295"/>
      <c r="K37" s="295"/>
    </row>
    <row r="38" spans="1:11" ht="14.25" x14ac:dyDescent="0.2">
      <c r="A38" s="293" t="s">
        <v>58</v>
      </c>
      <c r="B38" s="294">
        <v>100</v>
      </c>
      <c r="C38" s="294"/>
      <c r="D38" s="294"/>
      <c r="E38" s="294">
        <f>SUM(B38:D38)</f>
        <v>100</v>
      </c>
      <c r="F38" s="307"/>
      <c r="G38" s="308"/>
      <c r="H38" s="294"/>
      <c r="I38" s="295"/>
      <c r="J38" s="295"/>
      <c r="K38" s="295"/>
    </row>
    <row r="39" spans="1:11" ht="14.25" x14ac:dyDescent="0.2">
      <c r="A39" s="187" t="s">
        <v>29</v>
      </c>
      <c r="B39" s="65">
        <v>57</v>
      </c>
      <c r="C39" s="65"/>
      <c r="D39" s="65"/>
      <c r="E39" s="65"/>
      <c r="F39" s="65"/>
      <c r="G39" s="65"/>
      <c r="H39" s="295"/>
      <c r="I39" s="295"/>
      <c r="J39" s="295"/>
      <c r="K39" s="295"/>
    </row>
    <row r="40" spans="1:11" ht="14.25" x14ac:dyDescent="0.2">
      <c r="A40" s="187" t="s">
        <v>27</v>
      </c>
      <c r="B40" s="65">
        <f>B39-B27</f>
        <v>6</v>
      </c>
      <c r="C40" s="65"/>
      <c r="D40" s="65"/>
      <c r="E40" s="65"/>
      <c r="F40" s="65"/>
      <c r="G40" s="65"/>
      <c r="H40" s="295"/>
      <c r="I40" s="295"/>
      <c r="J40" s="295"/>
      <c r="K40" s="295"/>
    </row>
    <row r="41" spans="1:11" x14ac:dyDescent="0.2">
      <c r="A41" s="301"/>
      <c r="B41" s="295"/>
      <c r="C41" s="295"/>
      <c r="D41" s="295"/>
      <c r="E41" s="295"/>
      <c r="F41" s="295"/>
      <c r="G41" s="295"/>
      <c r="H41" s="295"/>
      <c r="I41" s="295"/>
      <c r="J41" s="295"/>
      <c r="K41" s="295"/>
    </row>
    <row r="42" spans="1:11" x14ac:dyDescent="0.2">
      <c r="A42" s="235" t="s">
        <v>62</v>
      </c>
      <c r="B42" s="400" t="s">
        <v>54</v>
      </c>
      <c r="C42" s="401"/>
      <c r="D42" s="401"/>
      <c r="E42" s="402"/>
      <c r="F42" s="292"/>
      <c r="G42" s="292"/>
      <c r="H42" s="295"/>
      <c r="I42" s="295"/>
      <c r="J42" s="295"/>
      <c r="K42" s="295"/>
    </row>
    <row r="43" spans="1:11" x14ac:dyDescent="0.2">
      <c r="A43" s="230" t="s">
        <v>2</v>
      </c>
      <c r="B43" s="230">
        <v>1</v>
      </c>
      <c r="C43" s="230">
        <v>2</v>
      </c>
      <c r="D43" s="230">
        <v>3</v>
      </c>
      <c r="E43" s="231" t="s">
        <v>0</v>
      </c>
      <c r="F43" s="229"/>
      <c r="G43" s="229"/>
      <c r="H43" s="295"/>
      <c r="I43" s="295"/>
      <c r="J43" s="295"/>
      <c r="K43" s="295"/>
    </row>
    <row r="44" spans="1:11" ht="14.25" x14ac:dyDescent="0.2">
      <c r="A44" s="232" t="s">
        <v>3</v>
      </c>
      <c r="B44" s="234">
        <v>755</v>
      </c>
      <c r="C44" s="234"/>
      <c r="D44" s="234"/>
      <c r="E44" s="234">
        <v>755</v>
      </c>
      <c r="F44" s="229"/>
      <c r="G44" s="229"/>
      <c r="H44" s="295"/>
      <c r="I44" s="295"/>
      <c r="J44" s="295"/>
      <c r="K44" s="295"/>
    </row>
    <row r="45" spans="1:11" ht="14.25" x14ac:dyDescent="0.2">
      <c r="A45" s="233" t="s">
        <v>6</v>
      </c>
      <c r="B45" s="185">
        <v>767</v>
      </c>
      <c r="C45" s="185"/>
      <c r="D45" s="185"/>
      <c r="E45" s="185">
        <v>767</v>
      </c>
      <c r="F45" s="229"/>
      <c r="G45" s="229"/>
      <c r="H45" s="295"/>
      <c r="I45" s="295"/>
      <c r="J45" s="295"/>
      <c r="K45" s="295"/>
    </row>
    <row r="46" spans="1:11" ht="14.25" x14ac:dyDescent="0.2">
      <c r="A46" s="233" t="s">
        <v>7</v>
      </c>
      <c r="B46" s="186">
        <v>80</v>
      </c>
      <c r="C46" s="186"/>
      <c r="D46" s="186"/>
      <c r="E46" s="185">
        <v>80</v>
      </c>
      <c r="F46" s="229"/>
      <c r="G46" s="229"/>
      <c r="H46" s="295"/>
      <c r="I46" s="295"/>
      <c r="J46" s="295"/>
      <c r="K46" s="295"/>
    </row>
    <row r="47" spans="1:11" ht="14.25" x14ac:dyDescent="0.2">
      <c r="A47" s="233" t="s">
        <v>8</v>
      </c>
      <c r="B47" s="278">
        <v>7.2960496083406864E-2</v>
      </c>
      <c r="C47" s="278"/>
      <c r="D47" s="278"/>
      <c r="E47" s="305">
        <v>7.2960496083406864E-2</v>
      </c>
      <c r="F47" s="307" t="s">
        <v>26</v>
      </c>
      <c r="G47" s="308">
        <v>57</v>
      </c>
      <c r="H47" s="295"/>
      <c r="I47" s="295"/>
      <c r="J47" s="295"/>
      <c r="K47" s="295"/>
    </row>
    <row r="48" spans="1:11" ht="14.25" x14ac:dyDescent="0.2">
      <c r="A48" s="247" t="s">
        <v>1</v>
      </c>
      <c r="B48" s="287">
        <v>1.5894039735099338E-2</v>
      </c>
      <c r="C48" s="287"/>
      <c r="D48" s="287"/>
      <c r="E48" s="265">
        <v>1.5894039735099338E-2</v>
      </c>
      <c r="F48" s="307" t="s">
        <v>27</v>
      </c>
      <c r="G48" s="308">
        <v>6</v>
      </c>
      <c r="H48" s="302"/>
      <c r="I48" s="295"/>
      <c r="J48" s="295"/>
      <c r="K48" s="295"/>
    </row>
    <row r="49" spans="1:11" ht="14.25" x14ac:dyDescent="0.2">
      <c r="A49" s="233" t="s">
        <v>28</v>
      </c>
      <c r="B49" s="185">
        <f>B45-B33</f>
        <v>220</v>
      </c>
      <c r="C49" s="185"/>
      <c r="D49" s="185"/>
      <c r="E49" s="306"/>
      <c r="F49" s="307" t="s">
        <v>50</v>
      </c>
      <c r="G49" s="308">
        <v>0</v>
      </c>
      <c r="H49" s="302"/>
      <c r="I49" s="295"/>
      <c r="J49" s="295"/>
      <c r="K49" s="295"/>
    </row>
    <row r="50" spans="1:11" ht="14.25" x14ac:dyDescent="0.2">
      <c r="A50" s="293" t="s">
        <v>58</v>
      </c>
      <c r="B50" s="294">
        <v>99</v>
      </c>
      <c r="C50" s="294"/>
      <c r="D50" s="294"/>
      <c r="E50" s="294">
        <f>SUM(B50:D50)</f>
        <v>99</v>
      </c>
      <c r="F50" s="307"/>
      <c r="G50" s="308"/>
      <c r="H50" s="302"/>
      <c r="I50" s="295"/>
      <c r="J50" s="295"/>
      <c r="K50" s="295"/>
    </row>
    <row r="51" spans="1:11" ht="14.25" x14ac:dyDescent="0.2">
      <c r="A51" s="187" t="s">
        <v>29</v>
      </c>
      <c r="B51" s="65">
        <v>59</v>
      </c>
      <c r="C51" s="65"/>
      <c r="D51" s="65"/>
      <c r="E51" s="65"/>
      <c r="F51" s="65"/>
      <c r="G51" s="65"/>
      <c r="H51" s="294"/>
      <c r="I51" s="295"/>
      <c r="J51" s="295"/>
      <c r="K51" s="295"/>
    </row>
    <row r="52" spans="1:11" ht="14.25" x14ac:dyDescent="0.2">
      <c r="A52" s="187" t="s">
        <v>27</v>
      </c>
      <c r="B52" s="65">
        <f>B51-B39</f>
        <v>2</v>
      </c>
      <c r="C52" s="65"/>
      <c r="D52" s="65"/>
      <c r="E52" s="65"/>
      <c r="F52" s="65"/>
      <c r="G52" s="65"/>
      <c r="H52" s="295"/>
      <c r="I52" s="295"/>
      <c r="J52" s="295"/>
      <c r="K52" s="295"/>
    </row>
    <row r="53" spans="1:11" ht="14.25" x14ac:dyDescent="0.2">
      <c r="A53" s="293"/>
      <c r="B53" s="291"/>
      <c r="C53" s="291"/>
      <c r="D53" s="291"/>
      <c r="E53" s="291"/>
      <c r="F53" s="291"/>
      <c r="G53" s="291"/>
      <c r="H53" s="295"/>
      <c r="I53" s="295"/>
      <c r="J53" s="295"/>
      <c r="K53" s="295"/>
    </row>
    <row r="54" spans="1:11" x14ac:dyDescent="0.2">
      <c r="A54" s="235" t="s">
        <v>63</v>
      </c>
      <c r="B54" s="400" t="s">
        <v>54</v>
      </c>
      <c r="C54" s="401"/>
      <c r="D54" s="401"/>
      <c r="E54" s="402"/>
      <c r="F54" s="292"/>
      <c r="G54" s="292"/>
      <c r="H54" s="295"/>
      <c r="I54" s="295"/>
      <c r="J54" s="295"/>
      <c r="K54" s="295"/>
    </row>
    <row r="55" spans="1:11" x14ac:dyDescent="0.2">
      <c r="A55" s="230" t="s">
        <v>2</v>
      </c>
      <c r="B55" s="230">
        <v>1</v>
      </c>
      <c r="C55" s="230">
        <v>2</v>
      </c>
      <c r="D55" s="230">
        <v>3</v>
      </c>
      <c r="E55" s="231" t="s">
        <v>0</v>
      </c>
      <c r="F55" s="229"/>
      <c r="G55" s="229"/>
      <c r="H55" s="295"/>
      <c r="I55" s="295"/>
      <c r="J55" s="295"/>
      <c r="K55" s="295"/>
    </row>
    <row r="56" spans="1:11" ht="14.25" x14ac:dyDescent="0.2">
      <c r="A56" s="232" t="s">
        <v>3</v>
      </c>
      <c r="B56" s="234">
        <v>945</v>
      </c>
      <c r="C56" s="234"/>
      <c r="D56" s="234"/>
      <c r="E56" s="234">
        <v>945</v>
      </c>
      <c r="F56" s="229"/>
      <c r="G56" s="229"/>
      <c r="H56" s="295"/>
      <c r="I56" s="295"/>
      <c r="J56" s="295"/>
      <c r="K56" s="295"/>
    </row>
    <row r="57" spans="1:11" ht="14.25" x14ac:dyDescent="0.2">
      <c r="A57" s="233" t="s">
        <v>6</v>
      </c>
      <c r="B57" s="185">
        <v>978.18181818181813</v>
      </c>
      <c r="C57" s="185"/>
      <c r="D57" s="185"/>
      <c r="E57" s="185">
        <v>978.18181818181813</v>
      </c>
      <c r="F57" s="229"/>
      <c r="G57" s="229"/>
      <c r="H57" s="295"/>
      <c r="I57" s="295"/>
      <c r="J57" s="295"/>
      <c r="K57" s="295"/>
    </row>
    <row r="58" spans="1:11" ht="14.25" x14ac:dyDescent="0.2">
      <c r="A58" s="233" t="s">
        <v>7</v>
      </c>
      <c r="B58" s="186">
        <v>72.727272727272734</v>
      </c>
      <c r="C58" s="186"/>
      <c r="D58" s="186"/>
      <c r="E58" s="185">
        <v>72.727272727272734</v>
      </c>
      <c r="F58" s="229"/>
      <c r="G58" s="229"/>
      <c r="H58" s="295"/>
      <c r="I58" s="295"/>
      <c r="J58" s="295"/>
      <c r="K58" s="295"/>
    </row>
    <row r="59" spans="1:11" ht="14.25" x14ac:dyDescent="0.2">
      <c r="A59" s="233" t="s">
        <v>8</v>
      </c>
      <c r="B59" s="278">
        <v>7.4209906236718165E-2</v>
      </c>
      <c r="C59" s="278"/>
      <c r="D59" s="278"/>
      <c r="E59" s="305">
        <v>7.4209906236718165E-2</v>
      </c>
      <c r="F59" s="307" t="s">
        <v>26</v>
      </c>
      <c r="G59" s="308">
        <v>57</v>
      </c>
      <c r="H59" s="295"/>
      <c r="I59" s="295"/>
      <c r="J59" s="295"/>
      <c r="K59" s="295"/>
    </row>
    <row r="60" spans="1:11" ht="14.25" x14ac:dyDescent="0.2">
      <c r="A60" s="247" t="s">
        <v>1</v>
      </c>
      <c r="B60" s="287">
        <f>((B57-B56)/B56)</f>
        <v>3.5113035113035061E-2</v>
      </c>
      <c r="C60" s="287"/>
      <c r="D60" s="287"/>
      <c r="E60" s="265">
        <v>3.5113035113035061E-2</v>
      </c>
      <c r="F60" s="307" t="s">
        <v>27</v>
      </c>
      <c r="G60" s="308">
        <v>6</v>
      </c>
      <c r="H60" s="302"/>
      <c r="I60" s="295"/>
      <c r="J60" s="295"/>
      <c r="K60" s="295"/>
    </row>
    <row r="61" spans="1:11" ht="14.25" x14ac:dyDescent="0.2">
      <c r="A61" s="233" t="s">
        <v>28</v>
      </c>
      <c r="B61" s="185">
        <f>B57-B45</f>
        <v>211.18181818181813</v>
      </c>
      <c r="C61" s="185"/>
      <c r="D61" s="185"/>
      <c r="E61" s="306"/>
      <c r="F61" s="307" t="s">
        <v>50</v>
      </c>
      <c r="G61" s="308">
        <v>0</v>
      </c>
      <c r="H61" s="302"/>
      <c r="I61" s="295"/>
      <c r="J61" s="295"/>
      <c r="K61" s="295"/>
    </row>
    <row r="62" spans="1:11" ht="14.25" x14ac:dyDescent="0.2">
      <c r="A62" s="293" t="s">
        <v>58</v>
      </c>
      <c r="B62" s="294">
        <v>99</v>
      </c>
      <c r="C62" s="294"/>
      <c r="D62" s="294"/>
      <c r="E62" s="294">
        <f>SUM(B62:D62)</f>
        <v>99</v>
      </c>
      <c r="F62" s="307"/>
      <c r="G62" s="308"/>
      <c r="H62" s="302"/>
      <c r="I62" s="295"/>
      <c r="J62" s="295"/>
      <c r="K62" s="295"/>
    </row>
    <row r="63" spans="1:11" ht="14.25" x14ac:dyDescent="0.2">
      <c r="A63" s="187" t="s">
        <v>29</v>
      </c>
      <c r="B63" s="65">
        <v>61</v>
      </c>
      <c r="C63" s="65"/>
      <c r="D63" s="65"/>
      <c r="E63" s="65"/>
      <c r="F63" s="65"/>
      <c r="G63" s="65"/>
      <c r="H63" s="294"/>
      <c r="I63" s="295"/>
      <c r="J63" s="295"/>
      <c r="K63" s="295"/>
    </row>
    <row r="64" spans="1:11" ht="14.25" x14ac:dyDescent="0.2">
      <c r="A64" s="187" t="s">
        <v>27</v>
      </c>
      <c r="B64" s="65">
        <f>B63-B51</f>
        <v>2</v>
      </c>
      <c r="C64" s="65"/>
      <c r="D64" s="65"/>
      <c r="E64" s="65"/>
      <c r="F64" s="65"/>
      <c r="G64" s="65"/>
      <c r="H64" s="295"/>
      <c r="I64" s="295"/>
      <c r="J64" s="295"/>
      <c r="K64" s="295"/>
    </row>
    <row r="65" spans="1:11" ht="14.25" x14ac:dyDescent="0.2">
      <c r="A65" s="293"/>
      <c r="B65" s="291"/>
      <c r="C65" s="291"/>
      <c r="D65" s="291"/>
      <c r="E65" s="291"/>
      <c r="F65" s="291"/>
      <c r="G65" s="291"/>
      <c r="H65" s="295"/>
      <c r="I65" s="295"/>
      <c r="J65" s="295"/>
      <c r="K65" s="295"/>
    </row>
    <row r="66" spans="1:11" x14ac:dyDescent="0.2">
      <c r="A66" s="235" t="s">
        <v>64</v>
      </c>
      <c r="B66" s="400" t="s">
        <v>54</v>
      </c>
      <c r="C66" s="401"/>
      <c r="D66" s="401"/>
      <c r="E66" s="402"/>
      <c r="F66" s="292"/>
      <c r="G66" s="292"/>
      <c r="H66" s="295"/>
      <c r="I66" s="295"/>
      <c r="J66" s="295"/>
      <c r="K66" s="295"/>
    </row>
    <row r="67" spans="1:11" x14ac:dyDescent="0.2">
      <c r="A67" s="230" t="s">
        <v>2</v>
      </c>
      <c r="B67" s="230">
        <v>1</v>
      </c>
      <c r="C67" s="230">
        <v>2</v>
      </c>
      <c r="D67" s="230">
        <v>3</v>
      </c>
      <c r="E67" s="231" t="s">
        <v>0</v>
      </c>
      <c r="F67" s="229"/>
      <c r="G67" s="229"/>
      <c r="H67" s="295"/>
      <c r="I67" s="295"/>
      <c r="J67" s="295"/>
      <c r="K67" s="295"/>
    </row>
    <row r="68" spans="1:11" ht="14.25" x14ac:dyDescent="0.2">
      <c r="A68" s="232" t="s">
        <v>3</v>
      </c>
      <c r="B68" s="234">
        <v>1130</v>
      </c>
      <c r="C68" s="234"/>
      <c r="D68" s="234"/>
      <c r="E68" s="234">
        <v>1130</v>
      </c>
      <c r="F68" s="229"/>
      <c r="G68" s="229"/>
      <c r="H68" s="295"/>
      <c r="I68" s="295"/>
      <c r="J68" s="295"/>
      <c r="K68" s="295"/>
    </row>
    <row r="69" spans="1:11" ht="14.25" x14ac:dyDescent="0.2">
      <c r="A69" s="233" t="s">
        <v>6</v>
      </c>
      <c r="B69" s="185">
        <v>1080</v>
      </c>
      <c r="C69" s="185"/>
      <c r="D69" s="185"/>
      <c r="E69" s="185">
        <v>1080</v>
      </c>
      <c r="F69" s="229"/>
      <c r="G69" s="229"/>
      <c r="H69" s="295"/>
      <c r="I69" s="295"/>
      <c r="J69" s="295"/>
      <c r="K69" s="295"/>
    </row>
    <row r="70" spans="1:11" ht="14.25" x14ac:dyDescent="0.2">
      <c r="A70" s="233" t="s">
        <v>7</v>
      </c>
      <c r="B70" s="186">
        <v>73.2</v>
      </c>
      <c r="C70" s="186"/>
      <c r="D70" s="186"/>
      <c r="E70" s="185">
        <v>73.2</v>
      </c>
      <c r="F70" s="229"/>
      <c r="G70" s="229"/>
      <c r="H70" s="295"/>
      <c r="I70" s="295"/>
      <c r="J70" s="295"/>
      <c r="K70" s="295"/>
    </row>
    <row r="71" spans="1:11" ht="14.25" x14ac:dyDescent="0.2">
      <c r="A71" s="233" t="s">
        <v>8</v>
      </c>
      <c r="B71" s="278">
        <v>7.7327702533971296E-2</v>
      </c>
      <c r="C71" s="278"/>
      <c r="D71" s="278"/>
      <c r="E71" s="305">
        <v>7.7327702533971296E-2</v>
      </c>
      <c r="F71" s="307" t="s">
        <v>26</v>
      </c>
      <c r="G71" s="308">
        <v>61</v>
      </c>
      <c r="H71" s="295"/>
      <c r="I71" s="295"/>
      <c r="J71" s="295"/>
      <c r="K71" s="295"/>
    </row>
    <row r="72" spans="1:11" ht="14.25" x14ac:dyDescent="0.2">
      <c r="A72" s="247" t="s">
        <v>1</v>
      </c>
      <c r="B72" s="287">
        <v>-3.908554572271393E-2</v>
      </c>
      <c r="C72" s="287"/>
      <c r="D72" s="287"/>
      <c r="E72" s="265">
        <v>-3.908554572271393E-2</v>
      </c>
      <c r="F72" s="307" t="s">
        <v>27</v>
      </c>
      <c r="G72" s="308">
        <v>2</v>
      </c>
      <c r="H72" s="302"/>
      <c r="I72" s="295"/>
      <c r="J72" s="295"/>
      <c r="K72" s="295"/>
    </row>
    <row r="73" spans="1:11" ht="14.25" x14ac:dyDescent="0.2">
      <c r="A73" s="233" t="s">
        <v>28</v>
      </c>
      <c r="B73" s="185">
        <f>B69-B57</f>
        <v>101.81818181818187</v>
      </c>
      <c r="C73" s="185"/>
      <c r="D73" s="185"/>
      <c r="E73" s="306"/>
      <c r="F73" s="307" t="s">
        <v>50</v>
      </c>
      <c r="G73" s="308">
        <v>0</v>
      </c>
      <c r="H73" s="302"/>
      <c r="I73" s="295"/>
      <c r="J73" s="295"/>
      <c r="K73" s="295"/>
    </row>
    <row r="74" spans="1:11" ht="14.25" x14ac:dyDescent="0.2">
      <c r="A74" s="293" t="s">
        <v>58</v>
      </c>
      <c r="B74" s="294">
        <v>99</v>
      </c>
      <c r="C74" s="294"/>
      <c r="D74" s="294"/>
      <c r="E74" s="294">
        <f>SUM(B74:D74)</f>
        <v>99</v>
      </c>
      <c r="F74" s="307"/>
      <c r="G74" s="308"/>
      <c r="H74" s="302"/>
      <c r="I74" s="295"/>
      <c r="J74" s="295"/>
      <c r="K74" s="295"/>
    </row>
    <row r="75" spans="1:11" ht="14.25" x14ac:dyDescent="0.2">
      <c r="A75" s="187" t="s">
        <v>29</v>
      </c>
      <c r="B75" s="65">
        <v>65</v>
      </c>
      <c r="C75" s="65">
        <v>65</v>
      </c>
      <c r="D75" s="65"/>
      <c r="E75" s="65"/>
      <c r="F75" s="65"/>
      <c r="G75" s="65"/>
      <c r="H75" s="294"/>
      <c r="I75" s="295"/>
      <c r="J75" s="295"/>
      <c r="K75" s="295"/>
    </row>
    <row r="76" spans="1:11" ht="14.25" x14ac:dyDescent="0.2">
      <c r="A76" s="187" t="s">
        <v>27</v>
      </c>
      <c r="B76" s="65">
        <f>B75-B63</f>
        <v>4</v>
      </c>
      <c r="C76" s="65"/>
      <c r="D76" s="65"/>
      <c r="E76" s="65"/>
      <c r="F76" s="65"/>
      <c r="G76" s="65"/>
      <c r="H76" s="295"/>
      <c r="I76" s="295"/>
      <c r="J76" s="295"/>
      <c r="K76" s="295"/>
    </row>
    <row r="77" spans="1:11" ht="14.25" x14ac:dyDescent="0.2">
      <c r="A77" s="293"/>
      <c r="B77" s="291"/>
      <c r="C77" s="291"/>
      <c r="D77" s="291"/>
      <c r="E77" s="291"/>
      <c r="F77" s="291"/>
      <c r="G77" s="291"/>
      <c r="H77" s="295"/>
      <c r="I77" s="295"/>
      <c r="J77" s="295"/>
      <c r="K77" s="295"/>
    </row>
    <row r="78" spans="1:11" x14ac:dyDescent="0.2">
      <c r="A78" s="235" t="s">
        <v>65</v>
      </c>
      <c r="B78" s="400" t="s">
        <v>54</v>
      </c>
      <c r="C78" s="401"/>
      <c r="D78" s="401"/>
      <c r="E78" s="402"/>
      <c r="F78" s="292"/>
      <c r="G78" s="292"/>
      <c r="H78" s="295"/>
      <c r="I78" s="295"/>
      <c r="J78" s="295"/>
      <c r="K78" s="295"/>
    </row>
    <row r="79" spans="1:11" x14ac:dyDescent="0.2">
      <c r="A79" s="230" t="s">
        <v>2</v>
      </c>
      <c r="B79" s="230">
        <v>1</v>
      </c>
      <c r="C79" s="230">
        <v>2</v>
      </c>
      <c r="D79" s="230">
        <v>3</v>
      </c>
      <c r="E79" s="231" t="s">
        <v>0</v>
      </c>
      <c r="F79" s="229"/>
      <c r="G79" s="229"/>
      <c r="H79" s="295"/>
      <c r="I79" s="295"/>
      <c r="J79" s="295"/>
      <c r="K79" s="295"/>
    </row>
    <row r="80" spans="1:11" ht="14.25" x14ac:dyDescent="0.2">
      <c r="A80" s="232" t="s">
        <v>3</v>
      </c>
      <c r="B80" s="234">
        <v>1280</v>
      </c>
      <c r="C80" s="234">
        <v>1280</v>
      </c>
      <c r="D80" s="234"/>
      <c r="E80" s="234">
        <v>1280</v>
      </c>
      <c r="F80" s="229"/>
      <c r="G80" s="229"/>
      <c r="H80" s="295"/>
      <c r="I80" s="295"/>
      <c r="J80" s="295"/>
      <c r="K80" s="295"/>
    </row>
    <row r="81" spans="1:12" ht="14.25" x14ac:dyDescent="0.2">
      <c r="A81" s="233" t="s">
        <v>6</v>
      </c>
      <c r="B81" s="185">
        <v>1203</v>
      </c>
      <c r="C81" s="185">
        <v>1383</v>
      </c>
      <c r="D81" s="185"/>
      <c r="E81" s="185">
        <v>1293</v>
      </c>
      <c r="F81" s="229"/>
      <c r="G81" s="229"/>
      <c r="H81" s="295"/>
      <c r="I81" s="295"/>
      <c r="J81" s="295"/>
      <c r="K81" s="295"/>
    </row>
    <row r="82" spans="1:12" ht="14.25" x14ac:dyDescent="0.2">
      <c r="A82" s="233" t="s">
        <v>7</v>
      </c>
      <c r="B82" s="186">
        <v>100</v>
      </c>
      <c r="C82" s="186">
        <v>100</v>
      </c>
      <c r="D82" s="186"/>
      <c r="E82" s="185">
        <v>80</v>
      </c>
      <c r="F82" s="229"/>
      <c r="G82" s="229"/>
      <c r="H82" s="295"/>
      <c r="I82" s="295"/>
      <c r="J82" s="295"/>
      <c r="K82" s="295"/>
    </row>
    <row r="83" spans="1:12" ht="14.25" x14ac:dyDescent="0.2">
      <c r="A83" s="233" t="s">
        <v>8</v>
      </c>
      <c r="B83" s="278">
        <v>3.4283608690442696E-2</v>
      </c>
      <c r="C83" s="278">
        <v>4.0394729496640414E-2</v>
      </c>
      <c r="D83" s="278"/>
      <c r="E83" s="305">
        <v>7.9290926615126572E-2</v>
      </c>
      <c r="F83" s="307" t="s">
        <v>26</v>
      </c>
      <c r="G83" s="308">
        <v>64</v>
      </c>
      <c r="H83" s="295"/>
      <c r="I83" s="295"/>
      <c r="J83" s="295"/>
      <c r="K83" s="295"/>
    </row>
    <row r="84" spans="1:12" ht="14.25" x14ac:dyDescent="0.2">
      <c r="A84" s="247" t="s">
        <v>1</v>
      </c>
      <c r="B84" s="287">
        <v>-6.0156250000000001E-2</v>
      </c>
      <c r="C84" s="287">
        <v>8.0468750000000006E-2</v>
      </c>
      <c r="D84" s="287"/>
      <c r="E84" s="265">
        <v>1.015625E-2</v>
      </c>
      <c r="F84" s="307" t="s">
        <v>27</v>
      </c>
      <c r="G84" s="308">
        <v>3</v>
      </c>
      <c r="H84" s="302"/>
      <c r="I84" s="295"/>
      <c r="J84" s="295"/>
      <c r="K84" s="295"/>
    </row>
    <row r="85" spans="1:12" ht="14.25" x14ac:dyDescent="0.2">
      <c r="A85" s="233" t="s">
        <v>28</v>
      </c>
      <c r="B85" s="185">
        <f>B81-B69</f>
        <v>123</v>
      </c>
      <c r="C85" s="185">
        <f>C81-C69</f>
        <v>1383</v>
      </c>
      <c r="D85" s="185"/>
      <c r="E85" s="306"/>
      <c r="F85" s="307" t="s">
        <v>50</v>
      </c>
      <c r="G85" s="308"/>
      <c r="H85" s="302"/>
      <c r="I85" s="295"/>
      <c r="J85" s="295"/>
      <c r="K85" s="295"/>
    </row>
    <row r="86" spans="1:12" ht="14.25" x14ac:dyDescent="0.2">
      <c r="A86" s="293" t="s">
        <v>58</v>
      </c>
      <c r="B86" s="294">
        <v>59</v>
      </c>
      <c r="C86" s="294">
        <v>40</v>
      </c>
      <c r="D86" s="294"/>
      <c r="E86" s="294">
        <f>SUM(B86:D86)</f>
        <v>99</v>
      </c>
      <c r="F86" s="307"/>
      <c r="G86" s="308"/>
      <c r="H86" s="302" t="s">
        <v>66</v>
      </c>
      <c r="I86" s="295"/>
      <c r="J86" s="295"/>
      <c r="K86" s="295"/>
    </row>
    <row r="87" spans="1:12" ht="14.25" x14ac:dyDescent="0.2">
      <c r="A87" s="187" t="s">
        <v>29</v>
      </c>
      <c r="B87" s="65">
        <v>67</v>
      </c>
      <c r="C87" s="65">
        <v>66.5</v>
      </c>
      <c r="D87" s="65"/>
      <c r="E87" s="65"/>
      <c r="F87" s="65"/>
      <c r="G87" s="65"/>
      <c r="H87" s="294"/>
      <c r="I87" s="295"/>
      <c r="J87" s="295"/>
      <c r="K87" s="295"/>
    </row>
    <row r="88" spans="1:12" ht="14.25" x14ac:dyDescent="0.2">
      <c r="A88" s="187" t="s">
        <v>27</v>
      </c>
      <c r="B88" s="65">
        <f>B87-B75</f>
        <v>2</v>
      </c>
      <c r="C88" s="65">
        <f>C87-C75</f>
        <v>1.5</v>
      </c>
      <c r="D88" s="65"/>
      <c r="E88" s="65"/>
      <c r="F88" s="65"/>
      <c r="G88" s="65"/>
      <c r="H88" s="295"/>
      <c r="I88" s="295"/>
      <c r="J88" s="295"/>
      <c r="K88" s="295"/>
    </row>
    <row r="89" spans="1:12" ht="14.25" x14ac:dyDescent="0.2">
      <c r="A89" s="293"/>
      <c r="B89" s="291"/>
      <c r="C89" s="291"/>
      <c r="D89" s="291"/>
      <c r="E89" s="291"/>
      <c r="F89" s="291"/>
      <c r="G89" s="291"/>
      <c r="H89" s="295"/>
      <c r="I89" s="295"/>
      <c r="J89" s="295"/>
      <c r="K89" s="295"/>
    </row>
    <row r="90" spans="1:12" s="245" customFormat="1" x14ac:dyDescent="0.2">
      <c r="A90" s="235" t="s">
        <v>67</v>
      </c>
      <c r="B90" s="400" t="s">
        <v>54</v>
      </c>
      <c r="C90" s="401"/>
      <c r="D90" s="401"/>
      <c r="E90" s="402"/>
      <c r="F90" s="292"/>
      <c r="G90" s="292"/>
      <c r="H90" s="295"/>
      <c r="I90" s="295"/>
      <c r="J90" s="295"/>
      <c r="K90" s="295"/>
    </row>
    <row r="91" spans="1:12" x14ac:dyDescent="0.2">
      <c r="A91" s="230" t="s">
        <v>2</v>
      </c>
      <c r="B91" s="230">
        <v>1</v>
      </c>
      <c r="C91" s="230">
        <v>2</v>
      </c>
      <c r="D91" s="230">
        <v>3</v>
      </c>
      <c r="E91" s="231" t="s">
        <v>0</v>
      </c>
      <c r="F91" s="229"/>
      <c r="G91" s="229"/>
      <c r="H91" s="291"/>
      <c r="I91" s="291"/>
      <c r="J91" s="295"/>
      <c r="K91" s="295"/>
    </row>
    <row r="92" spans="1:12" ht="14.25" x14ac:dyDescent="0.2">
      <c r="A92" s="232" t="s">
        <v>3</v>
      </c>
      <c r="B92" s="234">
        <v>1420</v>
      </c>
      <c r="C92" s="234">
        <v>1420</v>
      </c>
      <c r="D92" s="234"/>
      <c r="E92" s="234">
        <v>1420</v>
      </c>
      <c r="F92" s="229"/>
      <c r="G92" s="229"/>
      <c r="H92" s="296"/>
      <c r="I92" s="296"/>
      <c r="J92" s="295"/>
      <c r="K92" s="295"/>
    </row>
    <row r="93" spans="1:12" ht="14.25" x14ac:dyDescent="0.2">
      <c r="A93" s="233" t="s">
        <v>6</v>
      </c>
      <c r="B93" s="185">
        <v>1330</v>
      </c>
      <c r="C93" s="185">
        <v>1400</v>
      </c>
      <c r="D93" s="185"/>
      <c r="E93" s="185">
        <v>1358</v>
      </c>
      <c r="F93" s="229"/>
      <c r="G93" s="229"/>
      <c r="H93" s="297"/>
      <c r="I93" s="295"/>
      <c r="J93" s="295"/>
      <c r="K93" s="295"/>
    </row>
    <row r="94" spans="1:12" ht="14.25" x14ac:dyDescent="0.2">
      <c r="A94" s="233" t="s">
        <v>7</v>
      </c>
      <c r="B94" s="186">
        <v>100</v>
      </c>
      <c r="C94" s="186">
        <v>100</v>
      </c>
      <c r="D94" s="186"/>
      <c r="E94" s="185">
        <v>100</v>
      </c>
      <c r="F94" s="229"/>
      <c r="G94" s="229"/>
      <c r="H94" s="254"/>
      <c r="I94" s="295"/>
      <c r="J94" s="295"/>
      <c r="K94" s="295"/>
    </row>
    <row r="95" spans="1:12" ht="14.25" x14ac:dyDescent="0.2">
      <c r="A95" s="233" t="s">
        <v>8</v>
      </c>
      <c r="B95" s="278">
        <v>5.6265524613141979E-2</v>
      </c>
      <c r="C95" s="278">
        <v>2.6726124191242439E-2</v>
      </c>
      <c r="D95" s="278"/>
      <c r="E95" s="305">
        <v>5.2567211480337994E-2</v>
      </c>
      <c r="F95" s="307" t="s">
        <v>26</v>
      </c>
      <c r="G95" s="308">
        <v>66.75</v>
      </c>
      <c r="H95" s="254"/>
      <c r="I95" s="295"/>
      <c r="J95" s="295"/>
      <c r="K95" s="295"/>
    </row>
    <row r="96" spans="1:12" ht="14.25" x14ac:dyDescent="0.2">
      <c r="A96" s="247" t="s">
        <v>1</v>
      </c>
      <c r="B96" s="287">
        <v>-6.3380281690140844E-2</v>
      </c>
      <c r="C96" s="287">
        <v>-1.4084507042253521E-2</v>
      </c>
      <c r="D96" s="287"/>
      <c r="E96" s="265">
        <v>-4.3661971830985913E-2</v>
      </c>
      <c r="F96" s="307" t="s">
        <v>27</v>
      </c>
      <c r="G96" s="308">
        <f>G95-G83</f>
        <v>2.75</v>
      </c>
      <c r="H96" s="299"/>
      <c r="I96" s="295"/>
      <c r="J96" s="302"/>
      <c r="K96" s="300"/>
      <c r="L96" s="188"/>
    </row>
    <row r="97" spans="1:12" ht="14.25" x14ac:dyDescent="0.2">
      <c r="A97" s="233" t="s">
        <v>28</v>
      </c>
      <c r="B97" s="185">
        <f>B93-B81</f>
        <v>127</v>
      </c>
      <c r="C97" s="185">
        <f>C93-C81</f>
        <v>17</v>
      </c>
      <c r="D97" s="185"/>
      <c r="E97" s="185">
        <f>E93-E81</f>
        <v>65</v>
      </c>
      <c r="F97" s="307" t="s">
        <v>50</v>
      </c>
      <c r="G97" s="308"/>
      <c r="H97" s="298"/>
      <c r="I97" s="295"/>
      <c r="J97" s="302"/>
      <c r="K97" s="300"/>
      <c r="L97" s="188"/>
    </row>
    <row r="98" spans="1:12" ht="14.25" x14ac:dyDescent="0.2">
      <c r="A98" s="293" t="s">
        <v>58</v>
      </c>
      <c r="B98" s="294">
        <v>59</v>
      </c>
      <c r="C98" s="294">
        <v>40</v>
      </c>
      <c r="D98" s="294"/>
      <c r="E98" s="294">
        <f>SUM(B98:D98)</f>
        <v>99</v>
      </c>
      <c r="F98" s="307"/>
      <c r="G98" s="308"/>
      <c r="H98" s="254"/>
      <c r="I98" s="295"/>
      <c r="J98" s="302"/>
      <c r="K98" s="304"/>
    </row>
    <row r="99" spans="1:12" ht="14.25" x14ac:dyDescent="0.2">
      <c r="A99" s="187" t="s">
        <v>29</v>
      </c>
      <c r="B99" s="65">
        <v>69</v>
      </c>
      <c r="C99" s="65">
        <v>69</v>
      </c>
      <c r="D99" s="65"/>
      <c r="E99" s="65"/>
      <c r="F99" s="65"/>
      <c r="G99" s="65"/>
      <c r="H99" s="294"/>
      <c r="I99" s="294"/>
      <c r="J99" s="295"/>
      <c r="K99" s="295"/>
    </row>
    <row r="100" spans="1:12" ht="14.25" x14ac:dyDescent="0.2">
      <c r="A100" s="187" t="s">
        <v>27</v>
      </c>
      <c r="B100" s="65">
        <f>B99-B87</f>
        <v>2</v>
      </c>
      <c r="C100" s="65">
        <f>C99-C87</f>
        <v>2.5</v>
      </c>
      <c r="D100" s="65"/>
      <c r="E100" s="65"/>
      <c r="F100" s="65"/>
      <c r="G100" s="65"/>
      <c r="H100" s="291"/>
      <c r="I100" s="291"/>
      <c r="J100" s="295"/>
      <c r="K100" s="295"/>
    </row>
    <row r="101" spans="1:12" s="292" customFormat="1" ht="14.25" x14ac:dyDescent="0.2">
      <c r="A101" s="293"/>
      <c r="B101" s="65"/>
      <c r="C101" s="65"/>
      <c r="D101" s="65"/>
      <c r="E101" s="65"/>
      <c r="F101" s="65"/>
      <c r="G101" s="65"/>
      <c r="H101" s="291"/>
      <c r="I101" s="291"/>
      <c r="J101" s="295"/>
      <c r="K101" s="295"/>
    </row>
    <row r="102" spans="1:12" ht="15" x14ac:dyDescent="0.25">
      <c r="A102" s="319" t="s">
        <v>69</v>
      </c>
      <c r="B102" s="320">
        <v>70</v>
      </c>
      <c r="C102" s="320">
        <v>69</v>
      </c>
      <c r="D102" s="291"/>
      <c r="E102" s="291"/>
      <c r="F102" s="291"/>
      <c r="G102" s="291"/>
      <c r="H102" s="291"/>
      <c r="I102" s="291"/>
      <c r="J102" s="295"/>
      <c r="K102" s="295"/>
    </row>
    <row r="103" spans="1:12" ht="14.25" x14ac:dyDescent="0.2">
      <c r="A103" s="235" t="s">
        <v>68</v>
      </c>
      <c r="B103" s="400" t="s">
        <v>54</v>
      </c>
      <c r="C103" s="401"/>
      <c r="D103" s="401"/>
      <c r="E103" s="402"/>
      <c r="F103" s="292"/>
      <c r="G103" s="292"/>
      <c r="H103" s="294"/>
      <c r="I103" s="295"/>
      <c r="J103" s="295"/>
      <c r="K103" s="295"/>
    </row>
    <row r="104" spans="1:12" x14ac:dyDescent="0.2">
      <c r="A104" s="230" t="s">
        <v>2</v>
      </c>
      <c r="B104" s="230">
        <v>1</v>
      </c>
      <c r="C104" s="230">
        <v>2</v>
      </c>
      <c r="D104" s="230">
        <v>3</v>
      </c>
      <c r="E104" s="231" t="s">
        <v>0</v>
      </c>
      <c r="F104" s="229"/>
      <c r="G104" s="229"/>
      <c r="H104" s="291"/>
      <c r="I104" s="295"/>
      <c r="J104" s="295"/>
      <c r="K104" s="295"/>
    </row>
    <row r="105" spans="1:12" ht="14.25" x14ac:dyDescent="0.2">
      <c r="A105" s="232" t="s">
        <v>3</v>
      </c>
      <c r="B105" s="234">
        <v>1545</v>
      </c>
      <c r="C105" s="234">
        <v>1545</v>
      </c>
      <c r="D105" s="234"/>
      <c r="E105" s="234">
        <v>1545</v>
      </c>
      <c r="F105" s="229"/>
      <c r="G105" s="229"/>
      <c r="H105" s="291"/>
      <c r="I105" s="295"/>
      <c r="J105" s="295"/>
      <c r="K105" s="295"/>
    </row>
    <row r="106" spans="1:12" ht="14.25" x14ac:dyDescent="0.2">
      <c r="A106" s="233" t="s">
        <v>6</v>
      </c>
      <c r="B106" s="185">
        <v>1432.7272727272727</v>
      </c>
      <c r="C106" s="185">
        <v>1522</v>
      </c>
      <c r="D106" s="185"/>
      <c r="E106" s="185">
        <v>1475.2380952380952</v>
      </c>
      <c r="F106" s="229"/>
      <c r="G106" s="229"/>
      <c r="H106" s="295"/>
      <c r="I106" s="295"/>
      <c r="J106" s="295"/>
      <c r="K106" s="295"/>
    </row>
    <row r="107" spans="1:12" ht="14.25" x14ac:dyDescent="0.2">
      <c r="A107" s="233" t="s">
        <v>7</v>
      </c>
      <c r="B107" s="186">
        <v>100</v>
      </c>
      <c r="C107" s="186">
        <v>100</v>
      </c>
      <c r="D107" s="186"/>
      <c r="E107" s="185">
        <v>95.238095238095241</v>
      </c>
      <c r="F107" s="229"/>
      <c r="G107" s="229"/>
      <c r="H107" s="296"/>
      <c r="I107" s="295"/>
      <c r="J107" s="295"/>
      <c r="K107" s="295"/>
    </row>
    <row r="108" spans="1:12" ht="14.25" x14ac:dyDescent="0.2">
      <c r="A108" s="233" t="s">
        <v>8</v>
      </c>
      <c r="B108" s="278">
        <v>5.0602543242074055E-2</v>
      </c>
      <c r="C108" s="278">
        <v>1.7824783135677445E-2</v>
      </c>
      <c r="D108" s="278"/>
      <c r="E108" s="305">
        <v>4.8368814788921681E-2</v>
      </c>
      <c r="F108" s="307" t="s">
        <v>26</v>
      </c>
      <c r="G108" s="308"/>
      <c r="H108" s="297"/>
      <c r="I108" s="295"/>
      <c r="J108" s="295"/>
      <c r="K108" s="295"/>
    </row>
    <row r="109" spans="1:12" ht="14.25" x14ac:dyDescent="0.2">
      <c r="A109" s="247" t="s">
        <v>1</v>
      </c>
      <c r="B109" s="287">
        <v>-7.2668431891732846E-2</v>
      </c>
      <c r="C109" s="287">
        <v>-1.4886731391585761E-2</v>
      </c>
      <c r="D109" s="287"/>
      <c r="E109" s="265">
        <v>-4.5153336415472374E-2</v>
      </c>
      <c r="F109" s="307" t="s">
        <v>27</v>
      </c>
      <c r="G109" s="308"/>
      <c r="H109" s="254"/>
      <c r="I109" s="295"/>
      <c r="J109" s="295"/>
      <c r="K109" s="295"/>
    </row>
    <row r="110" spans="1:12" ht="14.25" x14ac:dyDescent="0.2">
      <c r="A110" s="233" t="s">
        <v>28</v>
      </c>
      <c r="B110" s="185">
        <f>B106-B93</f>
        <v>102.72727272727275</v>
      </c>
      <c r="C110" s="185">
        <f>C106-C93</f>
        <v>122</v>
      </c>
      <c r="D110" s="185"/>
      <c r="E110" s="306"/>
      <c r="F110" s="307" t="s">
        <v>50</v>
      </c>
      <c r="G110" s="308"/>
      <c r="H110" s="254"/>
      <c r="I110" s="295"/>
      <c r="J110" s="295"/>
      <c r="K110" s="295"/>
    </row>
    <row r="111" spans="1:12" ht="14.25" x14ac:dyDescent="0.2">
      <c r="A111" s="293" t="s">
        <v>58</v>
      </c>
      <c r="B111" s="294">
        <v>40</v>
      </c>
      <c r="C111" s="294">
        <v>59</v>
      </c>
      <c r="D111" s="294"/>
      <c r="E111" s="294">
        <f>SUM(B111:D111)</f>
        <v>99</v>
      </c>
      <c r="F111" s="307"/>
      <c r="G111" s="308"/>
      <c r="H111" s="299"/>
      <c r="I111" s="295"/>
      <c r="J111" s="295"/>
      <c r="K111" s="295"/>
    </row>
    <row r="112" spans="1:12" ht="14.25" x14ac:dyDescent="0.2">
      <c r="A112" s="187" t="s">
        <v>29</v>
      </c>
      <c r="B112" s="65">
        <v>73</v>
      </c>
      <c r="C112" s="65">
        <v>71.5</v>
      </c>
      <c r="D112" s="65">
        <f>SUM(B112:C112)/2</f>
        <v>72.25</v>
      </c>
      <c r="E112" s="65"/>
      <c r="F112" s="65"/>
      <c r="G112" s="65"/>
      <c r="H112" s="298"/>
      <c r="I112" s="295"/>
      <c r="J112" s="295"/>
      <c r="K112" s="295"/>
    </row>
    <row r="113" spans="1:11" ht="14.25" x14ac:dyDescent="0.2">
      <c r="A113" s="187" t="s">
        <v>27</v>
      </c>
      <c r="B113" s="65">
        <f>B112-B102</f>
        <v>3</v>
      </c>
      <c r="C113" s="65">
        <f>C112-C102</f>
        <v>2.5</v>
      </c>
      <c r="D113" s="65"/>
      <c r="E113" s="65"/>
      <c r="F113" s="65"/>
      <c r="G113" s="65"/>
      <c r="H113" s="254"/>
      <c r="I113" s="295"/>
      <c r="J113" s="295"/>
      <c r="K113" s="295"/>
    </row>
    <row r="114" spans="1:11" ht="14.25" x14ac:dyDescent="0.2">
      <c r="A114" s="293"/>
      <c r="B114" s="294"/>
      <c r="C114" s="322"/>
      <c r="D114" s="294"/>
      <c r="E114" s="294"/>
      <c r="F114" s="294"/>
      <c r="G114" s="294"/>
      <c r="H114" s="294"/>
      <c r="I114" s="295"/>
      <c r="J114" s="295"/>
      <c r="K114" s="295"/>
    </row>
    <row r="115" spans="1:11" x14ac:dyDescent="0.2">
      <c r="A115" s="235" t="s">
        <v>70</v>
      </c>
      <c r="B115" s="400" t="s">
        <v>54</v>
      </c>
      <c r="C115" s="401"/>
      <c r="D115" s="401"/>
      <c r="E115" s="402"/>
      <c r="F115" s="292"/>
      <c r="G115" s="292"/>
      <c r="H115" s="291"/>
      <c r="I115" s="295"/>
      <c r="J115" s="295"/>
      <c r="K115" s="295"/>
    </row>
    <row r="116" spans="1:11" x14ac:dyDescent="0.2">
      <c r="A116" s="230" t="s">
        <v>2</v>
      </c>
      <c r="B116" s="230">
        <v>1</v>
      </c>
      <c r="C116" s="230">
        <v>2</v>
      </c>
      <c r="D116" s="230">
        <v>3</v>
      </c>
      <c r="E116" s="231" t="s">
        <v>0</v>
      </c>
      <c r="F116" s="229"/>
      <c r="G116" s="229"/>
      <c r="H116" s="291"/>
      <c r="I116" s="295"/>
      <c r="J116" s="295"/>
      <c r="K116" s="295"/>
    </row>
    <row r="117" spans="1:11" ht="14.25" x14ac:dyDescent="0.2">
      <c r="A117" s="232" t="s">
        <v>3</v>
      </c>
      <c r="B117" s="234">
        <v>1670</v>
      </c>
      <c r="C117" s="234">
        <v>1670</v>
      </c>
      <c r="D117" s="234"/>
      <c r="E117" s="234">
        <v>1670</v>
      </c>
      <c r="F117" s="229"/>
      <c r="G117" s="229"/>
      <c r="H117" s="295"/>
      <c r="I117" s="295"/>
      <c r="J117" s="295"/>
      <c r="K117" s="295"/>
    </row>
    <row r="118" spans="1:11" ht="14.25" x14ac:dyDescent="0.2">
      <c r="A118" s="233" t="s">
        <v>6</v>
      </c>
      <c r="B118" s="185">
        <v>1670</v>
      </c>
      <c r="C118" s="185">
        <v>1751.25</v>
      </c>
      <c r="D118" s="185"/>
      <c r="E118" s="185">
        <v>1724.1666666666667</v>
      </c>
      <c r="F118" s="229"/>
      <c r="G118" s="229"/>
      <c r="H118" s="296"/>
      <c r="I118" s="295"/>
      <c r="J118" s="295"/>
      <c r="K118" s="295"/>
    </row>
    <row r="119" spans="1:11" ht="14.25" x14ac:dyDescent="0.2">
      <c r="A119" s="233" t="s">
        <v>7</v>
      </c>
      <c r="B119" s="186">
        <v>100</v>
      </c>
      <c r="C119" s="186">
        <v>87.5</v>
      </c>
      <c r="D119" s="186"/>
      <c r="E119" s="185">
        <v>91.666666666666671</v>
      </c>
      <c r="F119" s="229"/>
      <c r="G119" s="229"/>
      <c r="H119" s="297"/>
      <c r="I119" s="295"/>
      <c r="J119" s="295"/>
      <c r="K119" s="295"/>
    </row>
    <row r="120" spans="1:11" ht="14.25" x14ac:dyDescent="0.2">
      <c r="A120" s="233" t="s">
        <v>8</v>
      </c>
      <c r="B120" s="278">
        <v>3.7154711514942686E-2</v>
      </c>
      <c r="C120" s="278">
        <v>5.1028735336802647E-2</v>
      </c>
      <c r="D120" s="278"/>
      <c r="E120" s="305">
        <v>5.2116272423041114E-2</v>
      </c>
      <c r="F120" s="307" t="s">
        <v>26</v>
      </c>
      <c r="G120" s="308">
        <f>D112</f>
        <v>72.25</v>
      </c>
      <c r="H120" s="254"/>
      <c r="I120" s="295"/>
      <c r="J120" s="295"/>
      <c r="K120" s="295"/>
    </row>
    <row r="121" spans="1:11" ht="14.25" x14ac:dyDescent="0.2">
      <c r="A121" s="247" t="s">
        <v>1</v>
      </c>
      <c r="B121" s="287">
        <v>0</v>
      </c>
      <c r="C121" s="287">
        <v>4.8652694610778445E-2</v>
      </c>
      <c r="D121" s="287"/>
      <c r="E121" s="265">
        <v>3.2435129740519007E-2</v>
      </c>
      <c r="F121" s="307" t="s">
        <v>27</v>
      </c>
      <c r="G121" s="308"/>
      <c r="H121" s="254"/>
      <c r="I121" s="295"/>
      <c r="J121" s="295"/>
      <c r="K121" s="295"/>
    </row>
    <row r="122" spans="1:11" ht="14.25" x14ac:dyDescent="0.2">
      <c r="A122" s="233" t="s">
        <v>28</v>
      </c>
      <c r="B122" s="185">
        <f>B118-B106</f>
        <v>237.27272727272725</v>
      </c>
      <c r="C122" s="185">
        <f>C118-C106</f>
        <v>229.25</v>
      </c>
      <c r="D122" s="185"/>
      <c r="E122" s="185">
        <f t="shared" ref="E122" si="0">E118-E105</f>
        <v>179.16666666666674</v>
      </c>
      <c r="F122" s="307" t="s">
        <v>50</v>
      </c>
      <c r="G122" s="308"/>
      <c r="H122" s="299"/>
      <c r="I122" s="295"/>
      <c r="J122" s="295"/>
      <c r="K122" s="295"/>
    </row>
    <row r="123" spans="1:11" ht="14.25" x14ac:dyDescent="0.2">
      <c r="A123" s="293" t="s">
        <v>58</v>
      </c>
      <c r="B123" s="294">
        <v>42</v>
      </c>
      <c r="C123" s="294">
        <v>60</v>
      </c>
      <c r="D123" s="294"/>
      <c r="E123" s="294">
        <f>SUM(B123:D123)</f>
        <v>102</v>
      </c>
      <c r="F123" s="307"/>
      <c r="G123" s="308"/>
      <c r="H123" s="298"/>
      <c r="I123" s="295"/>
      <c r="J123" s="295"/>
      <c r="K123" s="295"/>
    </row>
    <row r="124" spans="1:11" ht="14.25" x14ac:dyDescent="0.2">
      <c r="A124" s="187" t="s">
        <v>29</v>
      </c>
      <c r="B124" s="65">
        <v>74</v>
      </c>
      <c r="C124" s="65">
        <v>73</v>
      </c>
      <c r="D124" s="65">
        <f>AVERAGE(B124:C124)</f>
        <v>73.5</v>
      </c>
      <c r="E124" s="65"/>
      <c r="F124" s="65"/>
      <c r="G124" s="65"/>
      <c r="H124" s="254"/>
      <c r="I124" s="295"/>
      <c r="J124" s="295"/>
      <c r="K124" s="295"/>
    </row>
    <row r="125" spans="1:11" ht="14.25" x14ac:dyDescent="0.2">
      <c r="A125" s="187" t="s">
        <v>27</v>
      </c>
      <c r="B125" s="65">
        <f>B124-B112</f>
        <v>1</v>
      </c>
      <c r="C125" s="65">
        <f>C124-C112</f>
        <v>1.5</v>
      </c>
      <c r="D125" s="65"/>
      <c r="E125" s="65"/>
      <c r="F125" s="65"/>
      <c r="G125" s="65"/>
      <c r="H125" s="294"/>
      <c r="I125" s="295"/>
      <c r="J125" s="295"/>
      <c r="K125" s="295"/>
    </row>
    <row r="126" spans="1:11" ht="14.25" x14ac:dyDescent="0.2">
      <c r="A126" s="293"/>
      <c r="B126" s="291"/>
      <c r="C126" s="291"/>
      <c r="D126" s="291"/>
      <c r="E126" s="291"/>
      <c r="F126" s="291"/>
      <c r="G126" s="291"/>
      <c r="H126" s="291"/>
      <c r="I126" s="295"/>
      <c r="J126" s="295"/>
      <c r="K126" s="295"/>
    </row>
    <row r="127" spans="1:11" x14ac:dyDescent="0.2">
      <c r="A127" s="235" t="s">
        <v>71</v>
      </c>
      <c r="B127" s="400" t="s">
        <v>54</v>
      </c>
      <c r="C127" s="401"/>
      <c r="D127" s="401"/>
      <c r="E127" s="402"/>
      <c r="F127" s="292"/>
      <c r="G127" s="292"/>
      <c r="H127" s="291"/>
      <c r="I127" s="295"/>
      <c r="J127" s="295"/>
      <c r="K127" s="295"/>
    </row>
    <row r="128" spans="1:11" x14ac:dyDescent="0.2">
      <c r="A128" s="230" t="s">
        <v>2</v>
      </c>
      <c r="B128" s="230">
        <v>1</v>
      </c>
      <c r="C128" s="230">
        <v>2</v>
      </c>
      <c r="D128" s="230">
        <v>3</v>
      </c>
      <c r="E128" s="231" t="s">
        <v>0</v>
      </c>
      <c r="F128" s="229"/>
      <c r="G128" s="229"/>
      <c r="H128" s="295"/>
      <c r="I128" s="295"/>
      <c r="J128" s="295"/>
      <c r="K128" s="295"/>
    </row>
    <row r="129" spans="1:11" ht="14.25" x14ac:dyDescent="0.2">
      <c r="A129" s="232" t="s">
        <v>3</v>
      </c>
      <c r="B129" s="234">
        <v>1795</v>
      </c>
      <c r="C129" s="234">
        <v>1795</v>
      </c>
      <c r="D129" s="234"/>
      <c r="E129" s="234">
        <v>1795</v>
      </c>
      <c r="F129" s="229"/>
      <c r="G129" s="229"/>
      <c r="H129" s="295"/>
      <c r="I129" s="295"/>
      <c r="J129" s="295"/>
      <c r="K129" s="295"/>
    </row>
    <row r="130" spans="1:11" ht="14.25" x14ac:dyDescent="0.2">
      <c r="A130" s="233" t="s">
        <v>6</v>
      </c>
      <c r="B130" s="185">
        <v>1768</v>
      </c>
      <c r="C130" s="185">
        <v>1768</v>
      </c>
      <c r="D130" s="185"/>
      <c r="E130" s="185">
        <v>1868.3333333333333</v>
      </c>
      <c r="F130" s="229"/>
      <c r="G130" s="229"/>
    </row>
    <row r="131" spans="1:11" ht="14.25" x14ac:dyDescent="0.2">
      <c r="A131" s="233" t="s">
        <v>7</v>
      </c>
      <c r="B131" s="186">
        <v>100</v>
      </c>
      <c r="C131" s="186">
        <v>100</v>
      </c>
      <c r="D131" s="186"/>
      <c r="E131" s="185">
        <v>83.333333333333329</v>
      </c>
      <c r="F131" s="229"/>
      <c r="G131" s="229"/>
    </row>
    <row r="132" spans="1:11" ht="14.25" x14ac:dyDescent="0.2">
      <c r="A132" s="233" t="s">
        <v>8</v>
      </c>
      <c r="B132" s="278">
        <v>3.6899335815158571E-2</v>
      </c>
      <c r="C132" s="278">
        <v>5.6734492737137619E-2</v>
      </c>
      <c r="D132" s="278"/>
      <c r="E132" s="305">
        <v>6.7767259715641667E-2</v>
      </c>
      <c r="F132" s="307" t="s">
        <v>26</v>
      </c>
      <c r="G132" s="308">
        <f>D124</f>
        <v>73.5</v>
      </c>
    </row>
    <row r="133" spans="1:11" ht="14.25" x14ac:dyDescent="0.2">
      <c r="A133" s="247" t="s">
        <v>1</v>
      </c>
      <c r="B133" s="287">
        <v>-1.5041782729805013E-2</v>
      </c>
      <c r="C133" s="287">
        <v>8.0779944289693595E-2</v>
      </c>
      <c r="D133" s="287"/>
      <c r="E133" s="265">
        <v>4.0854224698235797E-2</v>
      </c>
      <c r="F133" s="307" t="s">
        <v>27</v>
      </c>
      <c r="G133" s="308">
        <f>G132-G120</f>
        <v>1.25</v>
      </c>
    </row>
    <row r="134" spans="1:11" ht="14.25" x14ac:dyDescent="0.2">
      <c r="A134" s="233" t="s">
        <v>28</v>
      </c>
      <c r="B134" s="185">
        <f>B130-B117</f>
        <v>98</v>
      </c>
      <c r="C134" s="185">
        <f>C130-C117</f>
        <v>98</v>
      </c>
      <c r="D134" s="185"/>
      <c r="E134" s="185">
        <f>E130-E117</f>
        <v>198.33333333333326</v>
      </c>
      <c r="F134" s="307" t="s">
        <v>50</v>
      </c>
      <c r="G134" s="308"/>
    </row>
    <row r="135" spans="1:11" ht="14.25" x14ac:dyDescent="0.2">
      <c r="A135" s="293" t="s">
        <v>58</v>
      </c>
      <c r="B135" s="294">
        <v>40</v>
      </c>
      <c r="C135" s="294">
        <v>60</v>
      </c>
      <c r="D135" s="294"/>
      <c r="E135" s="294">
        <f>SUM(B135:D135)</f>
        <v>100</v>
      </c>
      <c r="F135" s="307"/>
      <c r="G135" s="308"/>
    </row>
    <row r="136" spans="1:11" ht="14.25" x14ac:dyDescent="0.2">
      <c r="A136" s="187" t="s">
        <v>29</v>
      </c>
      <c r="B136" s="65">
        <v>75.5</v>
      </c>
      <c r="C136" s="65">
        <v>74</v>
      </c>
      <c r="D136" s="65">
        <f>AVERAGE(B136:C136)</f>
        <v>74.75</v>
      </c>
      <c r="E136" s="65"/>
      <c r="F136" s="65"/>
      <c r="G136" s="65"/>
    </row>
    <row r="137" spans="1:11" ht="14.25" x14ac:dyDescent="0.2">
      <c r="A137" s="187" t="s">
        <v>27</v>
      </c>
      <c r="B137" s="65">
        <f>B136-B124</f>
        <v>1.5</v>
      </c>
      <c r="C137" s="65">
        <f>C136-C124</f>
        <v>1</v>
      </c>
      <c r="D137" s="65"/>
      <c r="E137" s="65"/>
      <c r="F137" s="65"/>
      <c r="G137" s="65"/>
    </row>
    <row r="139" spans="1:11" x14ac:dyDescent="0.2">
      <c r="A139" s="235" t="s">
        <v>72</v>
      </c>
      <c r="B139" s="400" t="s">
        <v>54</v>
      </c>
      <c r="C139" s="401"/>
      <c r="D139" s="401"/>
      <c r="E139" s="402"/>
      <c r="F139" s="292"/>
    </row>
    <row r="140" spans="1:11" x14ac:dyDescent="0.2">
      <c r="A140" s="230" t="s">
        <v>2</v>
      </c>
      <c r="B140" s="230">
        <v>1</v>
      </c>
      <c r="C140" s="230">
        <v>2</v>
      </c>
      <c r="D140" s="230">
        <v>3</v>
      </c>
      <c r="E140" s="231" t="s">
        <v>0</v>
      </c>
      <c r="F140" s="229"/>
    </row>
    <row r="141" spans="1:11" ht="14.25" x14ac:dyDescent="0.2">
      <c r="A141" s="232" t="s">
        <v>3</v>
      </c>
      <c r="B141" s="234">
        <v>1920</v>
      </c>
      <c r="C141" s="234">
        <v>1920</v>
      </c>
      <c r="D141" s="234"/>
      <c r="E141" s="234">
        <v>1920</v>
      </c>
      <c r="F141" s="229"/>
    </row>
    <row r="142" spans="1:11" ht="14.25" x14ac:dyDescent="0.2">
      <c r="A142" s="233" t="s">
        <v>6</v>
      </c>
      <c r="B142" s="185">
        <v>1806</v>
      </c>
      <c r="C142" s="185">
        <v>1916</v>
      </c>
      <c r="D142" s="185"/>
      <c r="E142" s="185">
        <v>1861</v>
      </c>
      <c r="F142" s="229"/>
    </row>
    <row r="143" spans="1:11" ht="14.25" x14ac:dyDescent="0.2">
      <c r="A143" s="233" t="s">
        <v>7</v>
      </c>
      <c r="B143" s="186">
        <v>100</v>
      </c>
      <c r="C143" s="186">
        <v>100</v>
      </c>
      <c r="D143" s="186"/>
      <c r="E143" s="185">
        <v>90</v>
      </c>
      <c r="F143" s="229"/>
    </row>
    <row r="144" spans="1:11" ht="14.25" x14ac:dyDescent="0.2">
      <c r="A144" s="233" t="s">
        <v>8</v>
      </c>
      <c r="B144" s="278">
        <v>1.4268104902242664E-2</v>
      </c>
      <c r="C144" s="278">
        <v>4.5929018789144051E-2</v>
      </c>
      <c r="D144" s="278"/>
      <c r="E144" s="305">
        <v>4.5687010293390597E-2</v>
      </c>
      <c r="F144" s="307" t="s">
        <v>26</v>
      </c>
      <c r="G144" s="308">
        <f>D136</f>
        <v>74.75</v>
      </c>
    </row>
    <row r="145" spans="1:7" ht="14.25" x14ac:dyDescent="0.2">
      <c r="A145" s="247" t="s">
        <v>1</v>
      </c>
      <c r="B145" s="287">
        <v>-5.9374999999999997E-2</v>
      </c>
      <c r="C145" s="287">
        <v>-2.0833333333333333E-3</v>
      </c>
      <c r="D145" s="287"/>
      <c r="E145" s="265">
        <v>-3.0729166666666665E-2</v>
      </c>
      <c r="F145" s="307" t="s">
        <v>27</v>
      </c>
      <c r="G145" s="308">
        <f>G144-G132</f>
        <v>1.25</v>
      </c>
    </row>
    <row r="146" spans="1:7" ht="14.25" x14ac:dyDescent="0.2">
      <c r="A146" s="233" t="s">
        <v>28</v>
      </c>
      <c r="B146" s="185">
        <f>B142-B129</f>
        <v>11</v>
      </c>
      <c r="C146" s="185">
        <f>C142-C129</f>
        <v>121</v>
      </c>
      <c r="D146" s="185"/>
      <c r="E146" s="185">
        <f>E142-E129</f>
        <v>66</v>
      </c>
      <c r="F146" s="307" t="s">
        <v>50</v>
      </c>
      <c r="G146" s="330"/>
    </row>
    <row r="147" spans="1:7" ht="14.25" x14ac:dyDescent="0.2">
      <c r="A147" s="293" t="s">
        <v>58</v>
      </c>
      <c r="B147" s="294">
        <v>40</v>
      </c>
      <c r="C147" s="294">
        <v>60</v>
      </c>
      <c r="D147" s="294"/>
      <c r="E147" s="294">
        <f>SUM(B147:D147)</f>
        <v>100</v>
      </c>
      <c r="F147" s="307"/>
      <c r="G147" s="330"/>
    </row>
    <row r="148" spans="1:7" ht="14.25" x14ac:dyDescent="0.2">
      <c r="A148" s="187" t="s">
        <v>29</v>
      </c>
      <c r="B148" s="65">
        <v>78</v>
      </c>
      <c r="C148" s="65">
        <v>76.5</v>
      </c>
      <c r="D148" s="65">
        <f>AVERAGE(B148:C148)</f>
        <v>77.25</v>
      </c>
      <c r="E148" s="65"/>
      <c r="F148" s="65"/>
    </row>
    <row r="149" spans="1:7" ht="14.25" x14ac:dyDescent="0.2">
      <c r="A149" s="187" t="s">
        <v>27</v>
      </c>
      <c r="B149" s="65">
        <f>B148-B136</f>
        <v>2.5</v>
      </c>
      <c r="C149" s="65">
        <f>C148-C136</f>
        <v>2.5</v>
      </c>
      <c r="D149" s="65"/>
      <c r="E149" s="65"/>
      <c r="F149" s="65"/>
    </row>
    <row r="151" spans="1:7" x14ac:dyDescent="0.2">
      <c r="A151" s="235" t="s">
        <v>73</v>
      </c>
      <c r="B151" s="400" t="s">
        <v>54</v>
      </c>
      <c r="C151" s="401"/>
      <c r="D151" s="401"/>
      <c r="E151" s="402"/>
      <c r="F151" s="292"/>
      <c r="G151" s="292"/>
    </row>
    <row r="152" spans="1:7" x14ac:dyDescent="0.2">
      <c r="A152" s="230" t="s">
        <v>2</v>
      </c>
      <c r="B152" s="230">
        <v>1</v>
      </c>
      <c r="C152" s="230">
        <v>2</v>
      </c>
      <c r="D152" s="230">
        <v>3</v>
      </c>
      <c r="E152" s="231" t="s">
        <v>0</v>
      </c>
      <c r="F152" s="229"/>
      <c r="G152" s="292"/>
    </row>
    <row r="153" spans="1:7" ht="14.25" x14ac:dyDescent="0.2">
      <c r="A153" s="232" t="s">
        <v>3</v>
      </c>
      <c r="B153" s="234">
        <v>2045</v>
      </c>
      <c r="C153" s="234">
        <v>2045</v>
      </c>
      <c r="D153" s="234"/>
      <c r="E153" s="234">
        <v>2045</v>
      </c>
      <c r="F153" s="229"/>
      <c r="G153" s="292"/>
    </row>
    <row r="154" spans="1:7" ht="14.25" x14ac:dyDescent="0.2">
      <c r="A154" s="233" t="s">
        <v>6</v>
      </c>
      <c r="B154" s="185">
        <v>1987.5</v>
      </c>
      <c r="C154" s="185">
        <v>1998.5714285714287</v>
      </c>
      <c r="D154" s="185"/>
      <c r="E154" s="185">
        <v>1992.6666666666667</v>
      </c>
      <c r="F154" s="229"/>
      <c r="G154" s="292"/>
    </row>
    <row r="155" spans="1:7" ht="14.25" x14ac:dyDescent="0.2">
      <c r="A155" s="233" t="s">
        <v>7</v>
      </c>
      <c r="B155" s="186">
        <v>87.5</v>
      </c>
      <c r="C155" s="186">
        <v>95.238095238095241</v>
      </c>
      <c r="D155" s="186"/>
      <c r="E155" s="185">
        <v>91.111111111111114</v>
      </c>
      <c r="F155" s="229"/>
      <c r="G155" s="292"/>
    </row>
    <row r="156" spans="1:7" ht="14.25" x14ac:dyDescent="0.2">
      <c r="A156" s="233" t="s">
        <v>8</v>
      </c>
      <c r="B156" s="278">
        <v>5.707698769579083E-2</v>
      </c>
      <c r="C156" s="278">
        <v>5.1103352005870378E-2</v>
      </c>
      <c r="D156" s="278"/>
      <c r="E156" s="305">
        <v>5.4425424978689206E-2</v>
      </c>
      <c r="F156" s="307" t="s">
        <v>26</v>
      </c>
      <c r="G156" s="308">
        <f>D148</f>
        <v>77.25</v>
      </c>
    </row>
    <row r="157" spans="1:7" ht="14.25" x14ac:dyDescent="0.2">
      <c r="A157" s="247" t="s">
        <v>1</v>
      </c>
      <c r="B157" s="287">
        <v>-2.8117359413202935E-2</v>
      </c>
      <c r="C157" s="287">
        <v>-2.2703457911281824E-2</v>
      </c>
      <c r="D157" s="287"/>
      <c r="E157" s="265">
        <v>-2.5590872045639736E-2</v>
      </c>
      <c r="F157" s="307" t="s">
        <v>27</v>
      </c>
      <c r="G157" s="308">
        <f>G156-G144</f>
        <v>2.5</v>
      </c>
    </row>
    <row r="158" spans="1:7" ht="14.25" x14ac:dyDescent="0.2">
      <c r="A158" s="233" t="s">
        <v>28</v>
      </c>
      <c r="B158" s="185">
        <f>B154-B142</f>
        <v>181.5</v>
      </c>
      <c r="C158" s="185">
        <f>C154-C142</f>
        <v>82.571428571428669</v>
      </c>
      <c r="D158" s="185"/>
      <c r="E158" s="185">
        <f>E154-E142</f>
        <v>131.66666666666674</v>
      </c>
      <c r="F158" s="307" t="s">
        <v>50</v>
      </c>
      <c r="G158" s="330"/>
    </row>
    <row r="159" spans="1:7" ht="14.25" x14ac:dyDescent="0.2">
      <c r="A159" s="293" t="s">
        <v>58</v>
      </c>
      <c r="B159" s="294">
        <v>42</v>
      </c>
      <c r="C159" s="294">
        <v>60</v>
      </c>
      <c r="D159" s="294"/>
      <c r="E159" s="294">
        <f>SUM(B159:D159)</f>
        <v>102</v>
      </c>
      <c r="F159" s="307"/>
      <c r="G159" s="330"/>
    </row>
    <row r="160" spans="1:7" ht="14.25" x14ac:dyDescent="0.2">
      <c r="A160" s="187" t="s">
        <v>29</v>
      </c>
      <c r="B160" s="65">
        <v>80.5</v>
      </c>
      <c r="C160" s="65">
        <v>79</v>
      </c>
      <c r="D160" s="65">
        <f>AVERAGE(B160:C160)</f>
        <v>79.75</v>
      </c>
      <c r="E160" s="65"/>
      <c r="F160" s="65"/>
      <c r="G160" s="292"/>
    </row>
    <row r="161" spans="1:7" ht="14.25" x14ac:dyDescent="0.2">
      <c r="A161" s="187" t="s">
        <v>27</v>
      </c>
      <c r="B161" s="65">
        <f>B160-B148</f>
        <v>2.5</v>
      </c>
      <c r="C161" s="65">
        <f>C160-C148</f>
        <v>2.5</v>
      </c>
      <c r="D161" s="65"/>
      <c r="E161" s="65"/>
      <c r="F161" s="65"/>
      <c r="G161" s="292"/>
    </row>
    <row r="162" spans="1:7" x14ac:dyDescent="0.2">
      <c r="B162" s="292"/>
      <c r="C162" s="292"/>
      <c r="D162" s="292"/>
      <c r="E162" s="292"/>
      <c r="F162" s="292"/>
      <c r="G162" s="292"/>
    </row>
    <row r="163" spans="1:7" x14ac:dyDescent="0.2">
      <c r="A163" s="235" t="s">
        <v>74</v>
      </c>
      <c r="B163" s="400" t="s">
        <v>54</v>
      </c>
      <c r="C163" s="401"/>
      <c r="D163" s="401"/>
      <c r="E163" s="402"/>
      <c r="F163" s="292"/>
      <c r="G163" s="292"/>
    </row>
    <row r="164" spans="1:7" x14ac:dyDescent="0.2">
      <c r="A164" s="230" t="s">
        <v>2</v>
      </c>
      <c r="B164" s="230">
        <v>1</v>
      </c>
      <c r="C164" s="230">
        <v>2</v>
      </c>
      <c r="D164" s="230">
        <v>3</v>
      </c>
      <c r="E164" s="231" t="s">
        <v>0</v>
      </c>
      <c r="F164" s="229"/>
      <c r="G164" s="292"/>
    </row>
    <row r="165" spans="1:7" ht="14.25" x14ac:dyDescent="0.2">
      <c r="A165" s="232" t="s">
        <v>3</v>
      </c>
      <c r="B165" s="234">
        <v>2170</v>
      </c>
      <c r="C165" s="234">
        <v>2170</v>
      </c>
      <c r="D165" s="234"/>
      <c r="E165" s="234">
        <v>2170</v>
      </c>
      <c r="F165" s="229"/>
      <c r="G165" s="292"/>
    </row>
    <row r="166" spans="1:7" ht="14.25" x14ac:dyDescent="0.2">
      <c r="A166" s="233" t="s">
        <v>6</v>
      </c>
      <c r="B166" s="185">
        <v>2164.2857142857142</v>
      </c>
      <c r="C166" s="185">
        <v>2209.0476190476193</v>
      </c>
      <c r="D166" s="185"/>
      <c r="E166" s="185">
        <v>2186.6666666666665</v>
      </c>
      <c r="F166" s="229"/>
      <c r="G166" s="292"/>
    </row>
    <row r="167" spans="1:7" ht="14.25" x14ac:dyDescent="0.2">
      <c r="A167" s="233" t="s">
        <v>7</v>
      </c>
      <c r="B167" s="186">
        <v>90.476190476190482</v>
      </c>
      <c r="C167" s="186">
        <v>90.476190476190482</v>
      </c>
      <c r="D167" s="186"/>
      <c r="E167" s="185">
        <v>92.857142857142861</v>
      </c>
      <c r="F167" s="229"/>
      <c r="G167" s="292"/>
    </row>
    <row r="168" spans="1:7" ht="14.25" x14ac:dyDescent="0.2">
      <c r="A168" s="233" t="s">
        <v>8</v>
      </c>
      <c r="B168" s="278">
        <v>5.6617095183684858E-2</v>
      </c>
      <c r="C168" s="278">
        <v>6.9751430096496467E-2</v>
      </c>
      <c r="D168" s="278"/>
      <c r="E168" s="305">
        <v>6.4479055925259265E-2</v>
      </c>
      <c r="F168" s="307" t="s">
        <v>26</v>
      </c>
      <c r="G168" s="308">
        <f>D160</f>
        <v>79.75</v>
      </c>
    </row>
    <row r="169" spans="1:7" ht="14.25" x14ac:dyDescent="0.2">
      <c r="A169" s="247" t="s">
        <v>1</v>
      </c>
      <c r="B169" s="287">
        <v>-2.6333113890717875E-3</v>
      </c>
      <c r="C169" s="287">
        <v>1.7994294491990446E-2</v>
      </c>
      <c r="D169" s="287"/>
      <c r="E169" s="265">
        <v>7.6804915514592231E-3</v>
      </c>
      <c r="F169" s="307" t="s">
        <v>27</v>
      </c>
      <c r="G169" s="308">
        <f>G168-G156</f>
        <v>2.5</v>
      </c>
    </row>
    <row r="170" spans="1:7" ht="14.25" x14ac:dyDescent="0.2">
      <c r="A170" s="233" t="s">
        <v>28</v>
      </c>
      <c r="B170" s="185">
        <f>B166-B153</f>
        <v>119.28571428571422</v>
      </c>
      <c r="C170" s="185">
        <f>C166-C153</f>
        <v>164.04761904761926</v>
      </c>
      <c r="D170" s="185"/>
      <c r="E170" s="185">
        <f>E166-E153</f>
        <v>141.66666666666652</v>
      </c>
      <c r="F170" s="307" t="s">
        <v>50</v>
      </c>
      <c r="G170" s="330"/>
    </row>
    <row r="171" spans="1:7" ht="14.25" x14ac:dyDescent="0.2">
      <c r="A171" s="293" t="s">
        <v>58</v>
      </c>
      <c r="B171" s="294">
        <v>42</v>
      </c>
      <c r="C171" s="294">
        <v>60</v>
      </c>
      <c r="D171" s="294"/>
      <c r="E171" s="294">
        <f>SUM(B171:D171)</f>
        <v>102</v>
      </c>
      <c r="F171" s="307"/>
      <c r="G171" s="330"/>
    </row>
    <row r="172" spans="1:7" ht="14.25" x14ac:dyDescent="0.2">
      <c r="A172" s="187" t="s">
        <v>29</v>
      </c>
      <c r="B172" s="65">
        <v>83.5</v>
      </c>
      <c r="C172" s="65">
        <v>82</v>
      </c>
      <c r="D172" s="65">
        <f>AVERAGE(B172:C172)</f>
        <v>82.75</v>
      </c>
      <c r="E172" s="65"/>
      <c r="F172" s="65"/>
      <c r="G172" s="292"/>
    </row>
    <row r="173" spans="1:7" ht="14.25" x14ac:dyDescent="0.2">
      <c r="A173" s="187" t="s">
        <v>27</v>
      </c>
      <c r="B173" s="65">
        <f>B172-B160</f>
        <v>3</v>
      </c>
      <c r="C173" s="65">
        <f>C172-C160</f>
        <v>3</v>
      </c>
      <c r="D173" s="65"/>
      <c r="E173" s="65"/>
      <c r="F173" s="65"/>
      <c r="G173" s="292"/>
    </row>
    <row r="174" spans="1:7" ht="13.5" thickBot="1" x14ac:dyDescent="0.25"/>
    <row r="175" spans="1:7" x14ac:dyDescent="0.2">
      <c r="A175" s="235" t="s">
        <v>75</v>
      </c>
      <c r="B175" s="403" t="s">
        <v>54</v>
      </c>
      <c r="C175" s="404"/>
      <c r="D175" s="404"/>
      <c r="E175" s="405"/>
      <c r="F175" s="292"/>
      <c r="G175" s="292"/>
    </row>
    <row r="176" spans="1:7" x14ac:dyDescent="0.2">
      <c r="A176" s="237" t="s">
        <v>2</v>
      </c>
      <c r="B176" s="311">
        <v>1</v>
      </c>
      <c r="C176" s="230">
        <v>2</v>
      </c>
      <c r="D176" s="230">
        <v>3</v>
      </c>
      <c r="E176" s="344" t="s">
        <v>0</v>
      </c>
      <c r="F176" s="229"/>
      <c r="G176" s="292"/>
    </row>
    <row r="177" spans="1:7" ht="14.25" x14ac:dyDescent="0.2">
      <c r="A177" s="238" t="s">
        <v>3</v>
      </c>
      <c r="B177" s="367">
        <v>2295</v>
      </c>
      <c r="C177" s="234">
        <v>2295</v>
      </c>
      <c r="D177" s="234"/>
      <c r="E177" s="368">
        <v>2295</v>
      </c>
      <c r="F177" s="229"/>
      <c r="G177" s="292"/>
    </row>
    <row r="178" spans="1:7" ht="14.25" x14ac:dyDescent="0.2">
      <c r="A178" s="239" t="s">
        <v>6</v>
      </c>
      <c r="B178" s="352">
        <v>2296</v>
      </c>
      <c r="C178" s="185">
        <v>2258</v>
      </c>
      <c r="D178" s="185"/>
      <c r="E178" s="353">
        <v>2277</v>
      </c>
      <c r="F178" s="229"/>
      <c r="G178" s="292"/>
    </row>
    <row r="179" spans="1:7" ht="14.25" x14ac:dyDescent="0.2">
      <c r="A179" s="239" t="s">
        <v>7</v>
      </c>
      <c r="B179" s="369">
        <v>90</v>
      </c>
      <c r="C179" s="186">
        <v>85</v>
      </c>
      <c r="D179" s="186"/>
      <c r="E179" s="353">
        <v>87.5</v>
      </c>
      <c r="F179" s="229"/>
      <c r="G179" s="292"/>
    </row>
    <row r="180" spans="1:7" ht="14.25" x14ac:dyDescent="0.2">
      <c r="A180" s="239" t="s">
        <v>8</v>
      </c>
      <c r="B180" s="284">
        <v>6.9117889982151126E-2</v>
      </c>
      <c r="C180" s="278">
        <v>6.5202708052364014E-2</v>
      </c>
      <c r="D180" s="278"/>
      <c r="E180" s="370">
        <v>6.7739707632737983E-2</v>
      </c>
      <c r="F180" s="267" t="s">
        <v>26</v>
      </c>
      <c r="G180" s="308">
        <f>D172</f>
        <v>82.75</v>
      </c>
    </row>
    <row r="181" spans="1:7" ht="14.25" x14ac:dyDescent="0.2">
      <c r="A181" s="246" t="s">
        <v>1</v>
      </c>
      <c r="B181" s="286">
        <v>4.3572984749455336E-4</v>
      </c>
      <c r="C181" s="287">
        <v>-1.6122004357298474E-2</v>
      </c>
      <c r="D181" s="287"/>
      <c r="E181" s="288">
        <v>-7.8431372549019607E-3</v>
      </c>
      <c r="F181" s="267" t="s">
        <v>27</v>
      </c>
      <c r="G181" s="308">
        <f>G180-G168</f>
        <v>3</v>
      </c>
    </row>
    <row r="182" spans="1:7" ht="15" thickBot="1" x14ac:dyDescent="0.25">
      <c r="A182" s="239" t="s">
        <v>28</v>
      </c>
      <c r="B182" s="365">
        <f>B178-B165</f>
        <v>126</v>
      </c>
      <c r="C182" s="366">
        <f>C178-C165</f>
        <v>88</v>
      </c>
      <c r="D182" s="366"/>
      <c r="E182" s="257">
        <f>E178-E165</f>
        <v>107</v>
      </c>
      <c r="F182" s="267" t="s">
        <v>50</v>
      </c>
      <c r="G182" s="330"/>
    </row>
    <row r="183" spans="1:7" ht="14.25" x14ac:dyDescent="0.2">
      <c r="A183" s="293" t="s">
        <v>58</v>
      </c>
      <c r="B183" s="294">
        <v>42</v>
      </c>
      <c r="C183" s="294">
        <v>60</v>
      </c>
      <c r="D183" s="294"/>
      <c r="E183" s="294">
        <f>SUM(B183:D183)</f>
        <v>102</v>
      </c>
      <c r="F183" s="307"/>
      <c r="G183" s="330"/>
    </row>
    <row r="184" spans="1:7" ht="14.25" x14ac:dyDescent="0.2">
      <c r="A184" s="187" t="s">
        <v>29</v>
      </c>
      <c r="B184" s="65">
        <v>86.5</v>
      </c>
      <c r="C184" s="65">
        <v>85</v>
      </c>
      <c r="D184" s="65">
        <f>AVERAGE(B184:C184)</f>
        <v>85.75</v>
      </c>
      <c r="E184" s="65"/>
      <c r="F184" s="65"/>
      <c r="G184" s="292"/>
    </row>
    <row r="185" spans="1:7" ht="14.25" x14ac:dyDescent="0.2">
      <c r="A185" s="187" t="s">
        <v>27</v>
      </c>
      <c r="B185" s="65">
        <f>B184-B172</f>
        <v>3</v>
      </c>
      <c r="C185" s="65">
        <f>C184-C172</f>
        <v>3</v>
      </c>
      <c r="D185" s="65"/>
      <c r="E185" s="65"/>
      <c r="F185" s="65"/>
      <c r="G185" s="292"/>
    </row>
    <row r="186" spans="1:7" s="292" customFormat="1" ht="14.25" x14ac:dyDescent="0.2">
      <c r="A186" s="293"/>
      <c r="B186" s="65"/>
      <c r="C186" s="65"/>
      <c r="D186" s="65"/>
      <c r="E186" s="65"/>
      <c r="F186" s="65"/>
    </row>
    <row r="187" spans="1:7" ht="13.5" thickBot="1" x14ac:dyDescent="0.25">
      <c r="B187" s="382">
        <v>86</v>
      </c>
      <c r="C187" s="382">
        <v>87</v>
      </c>
      <c r="F187" s="406" t="s">
        <v>77</v>
      </c>
      <c r="G187" s="406"/>
    </row>
    <row r="188" spans="1:7" x14ac:dyDescent="0.2">
      <c r="A188" s="235" t="s">
        <v>76</v>
      </c>
      <c r="B188" s="403" t="s">
        <v>54</v>
      </c>
      <c r="C188" s="404"/>
      <c r="D188" s="404"/>
      <c r="E188" s="405"/>
      <c r="F188" s="292"/>
      <c r="G188" s="292"/>
    </row>
    <row r="189" spans="1:7" x14ac:dyDescent="0.2">
      <c r="A189" s="237" t="s">
        <v>2</v>
      </c>
      <c r="B189" s="311">
        <v>1</v>
      </c>
      <c r="C189" s="230">
        <v>2</v>
      </c>
      <c r="D189" s="230">
        <v>3</v>
      </c>
      <c r="E189" s="344" t="s">
        <v>0</v>
      </c>
      <c r="F189" s="229"/>
      <c r="G189" s="292"/>
    </row>
    <row r="190" spans="1:7" ht="14.25" x14ac:dyDescent="0.2">
      <c r="A190" s="238" t="s">
        <v>3</v>
      </c>
      <c r="B190" s="345">
        <v>2420</v>
      </c>
      <c r="C190" s="335">
        <v>2420</v>
      </c>
      <c r="D190" s="234"/>
      <c r="E190" s="346">
        <v>2420</v>
      </c>
      <c r="F190" s="229"/>
      <c r="G190" s="292"/>
    </row>
    <row r="191" spans="1:7" ht="14.25" x14ac:dyDescent="0.2">
      <c r="A191" s="239" t="s">
        <v>6</v>
      </c>
      <c r="B191" s="347">
        <v>2509</v>
      </c>
      <c r="C191" s="336">
        <v>2284.5</v>
      </c>
      <c r="D191" s="185"/>
      <c r="E191" s="348">
        <v>2396.75</v>
      </c>
      <c r="F191" s="229"/>
      <c r="G191" s="292"/>
    </row>
    <row r="192" spans="1:7" ht="14.25" x14ac:dyDescent="0.2">
      <c r="A192" s="239" t="s">
        <v>7</v>
      </c>
      <c r="B192" s="347">
        <v>100</v>
      </c>
      <c r="C192" s="336">
        <v>95</v>
      </c>
      <c r="D192" s="186"/>
      <c r="E192" s="348">
        <v>85</v>
      </c>
      <c r="F192" s="229"/>
      <c r="G192" s="292"/>
    </row>
    <row r="193" spans="1:7" ht="14.25" x14ac:dyDescent="0.2">
      <c r="A193" s="239" t="s">
        <v>8</v>
      </c>
      <c r="B193" s="362">
        <v>5.0664828762801296E-2</v>
      </c>
      <c r="C193" s="358">
        <v>5.351224419991648E-2</v>
      </c>
      <c r="D193" s="278"/>
      <c r="E193" s="350">
        <v>7.0005378616706637E-2</v>
      </c>
      <c r="F193" s="267" t="s">
        <v>26</v>
      </c>
      <c r="G193" s="308">
        <f>D184</f>
        <v>85.75</v>
      </c>
    </row>
    <row r="194" spans="1:7" ht="14.25" x14ac:dyDescent="0.2">
      <c r="A194" s="246" t="s">
        <v>1</v>
      </c>
      <c r="B194" s="286">
        <v>3.6776859504132231E-2</v>
      </c>
      <c r="C194" s="287">
        <v>-5.5991735537190085E-2</v>
      </c>
      <c r="D194" s="287"/>
      <c r="E194" s="288">
        <v>-9.6074380165289252E-3</v>
      </c>
      <c r="F194" s="267" t="s">
        <v>27</v>
      </c>
      <c r="G194" s="308">
        <f>G193-G180</f>
        <v>3</v>
      </c>
    </row>
    <row r="195" spans="1:7" ht="15" thickBot="1" x14ac:dyDescent="0.25">
      <c r="A195" s="239" t="s">
        <v>28</v>
      </c>
      <c r="B195" s="365">
        <f>B191-B177</f>
        <v>214</v>
      </c>
      <c r="C195" s="366">
        <f>C191-C177</f>
        <v>-10.5</v>
      </c>
      <c r="D195" s="366"/>
      <c r="E195" s="257">
        <f>E191-E177</f>
        <v>101.75</v>
      </c>
      <c r="F195" s="267" t="s">
        <v>50</v>
      </c>
      <c r="G195" s="330"/>
    </row>
    <row r="196" spans="1:7" ht="14.25" x14ac:dyDescent="0.2">
      <c r="A196" s="293" t="s">
        <v>58</v>
      </c>
      <c r="B196" s="294">
        <v>51</v>
      </c>
      <c r="C196" s="294">
        <v>50</v>
      </c>
      <c r="D196" s="294"/>
      <c r="E196" s="294">
        <f>SUM(B196:D196)</f>
        <v>101</v>
      </c>
      <c r="F196" s="267"/>
      <c r="G196" s="330"/>
    </row>
    <row r="197" spans="1:7" ht="14.25" x14ac:dyDescent="0.2">
      <c r="A197" s="293" t="s">
        <v>29</v>
      </c>
      <c r="B197" s="364">
        <v>90</v>
      </c>
      <c r="C197" s="364">
        <v>91</v>
      </c>
      <c r="D197" s="364">
        <f>AVERAGE(B197:C197)</f>
        <v>90.5</v>
      </c>
      <c r="E197" s="364"/>
      <c r="F197" s="65"/>
      <c r="G197" s="292"/>
    </row>
    <row r="198" spans="1:7" ht="14.25" x14ac:dyDescent="0.2">
      <c r="A198" s="293" t="s">
        <v>27</v>
      </c>
      <c r="B198" s="364">
        <f>B197-B187</f>
        <v>4</v>
      </c>
      <c r="C198" s="364">
        <f>C197-C187</f>
        <v>4</v>
      </c>
      <c r="D198" s="364"/>
      <c r="E198" s="364"/>
      <c r="F198" s="65"/>
      <c r="G198" s="292"/>
    </row>
    <row r="199" spans="1:7" ht="13.5" thickBot="1" x14ac:dyDescent="0.25"/>
    <row r="200" spans="1:7" x14ac:dyDescent="0.2">
      <c r="A200" s="235" t="s">
        <v>78</v>
      </c>
      <c r="B200" s="403" t="s">
        <v>54</v>
      </c>
      <c r="C200" s="404"/>
      <c r="D200" s="404"/>
      <c r="E200" s="405"/>
      <c r="F200" s="292"/>
      <c r="G200" s="292"/>
    </row>
    <row r="201" spans="1:7" x14ac:dyDescent="0.2">
      <c r="A201" s="237" t="s">
        <v>2</v>
      </c>
      <c r="B201" s="311">
        <v>1</v>
      </c>
      <c r="C201" s="230">
        <v>2</v>
      </c>
      <c r="D201" s="230">
        <v>3</v>
      </c>
      <c r="E201" s="344" t="s">
        <v>0</v>
      </c>
      <c r="F201" s="229"/>
      <c r="G201" s="292"/>
    </row>
    <row r="202" spans="1:7" ht="14.25" x14ac:dyDescent="0.2">
      <c r="A202" s="238" t="s">
        <v>3</v>
      </c>
      <c r="B202" s="345">
        <v>2560</v>
      </c>
      <c r="C202" s="335">
        <v>2560</v>
      </c>
      <c r="D202" s="234"/>
      <c r="E202" s="346">
        <v>2560</v>
      </c>
      <c r="F202" s="229"/>
      <c r="G202" s="292"/>
    </row>
    <row r="203" spans="1:7" ht="14.25" x14ac:dyDescent="0.2">
      <c r="A203" s="239" t="s">
        <v>6</v>
      </c>
      <c r="B203" s="347">
        <v>2702.8571428571427</v>
      </c>
      <c r="C203" s="336">
        <v>2516</v>
      </c>
      <c r="D203" s="185"/>
      <c r="E203" s="348">
        <v>2611.7073170731705</v>
      </c>
      <c r="F203" s="229"/>
      <c r="G203" s="292"/>
    </row>
    <row r="204" spans="1:7" ht="14.25" x14ac:dyDescent="0.2">
      <c r="A204" s="239" t="s">
        <v>7</v>
      </c>
      <c r="B204" s="347">
        <v>95.238095238095241</v>
      </c>
      <c r="C204" s="336">
        <v>100</v>
      </c>
      <c r="D204" s="186"/>
      <c r="E204" s="348">
        <v>90.243902439024396</v>
      </c>
      <c r="F204" s="229"/>
      <c r="G204" s="292"/>
    </row>
    <row r="205" spans="1:7" ht="14.25" x14ac:dyDescent="0.2">
      <c r="A205" s="239" t="s">
        <v>8</v>
      </c>
      <c r="B205" s="362">
        <v>5.4652287334928148E-2</v>
      </c>
      <c r="C205" s="358">
        <v>4.0345238602383211E-2</v>
      </c>
      <c r="D205" s="278"/>
      <c r="E205" s="350">
        <v>6.0451191864336416E-2</v>
      </c>
      <c r="F205" s="267" t="s">
        <v>26</v>
      </c>
      <c r="G205" s="308">
        <f>D197</f>
        <v>90.5</v>
      </c>
    </row>
    <row r="206" spans="1:7" ht="14.25" x14ac:dyDescent="0.2">
      <c r="A206" s="246" t="s">
        <v>1</v>
      </c>
      <c r="B206" s="286">
        <v>5.5803571428571355E-2</v>
      </c>
      <c r="C206" s="287">
        <v>-1.7187500000000001E-2</v>
      </c>
      <c r="D206" s="287"/>
      <c r="E206" s="288">
        <v>2.0198170731707245E-2</v>
      </c>
      <c r="F206" s="267" t="s">
        <v>27</v>
      </c>
      <c r="G206" s="308">
        <f>G205-G193</f>
        <v>4.75</v>
      </c>
    </row>
    <row r="207" spans="1:7" ht="15" thickBot="1" x14ac:dyDescent="0.25">
      <c r="A207" s="239" t="s">
        <v>28</v>
      </c>
      <c r="B207" s="365">
        <f>B203-B191</f>
        <v>193.85714285714266</v>
      </c>
      <c r="C207" s="365">
        <f>C203-C191</f>
        <v>231.5</v>
      </c>
      <c r="D207" s="366"/>
      <c r="E207" s="257">
        <f>E203-E191</f>
        <v>214.95731707317054</v>
      </c>
      <c r="F207" s="267" t="s">
        <v>50</v>
      </c>
      <c r="G207" s="330"/>
    </row>
    <row r="208" spans="1:7" ht="14.25" x14ac:dyDescent="0.2">
      <c r="A208" s="293" t="s">
        <v>58</v>
      </c>
      <c r="B208" s="294">
        <v>51</v>
      </c>
      <c r="C208" s="294">
        <v>50</v>
      </c>
      <c r="D208" s="294"/>
      <c r="E208" s="294">
        <f>SUM(B208:D208)</f>
        <v>101</v>
      </c>
      <c r="F208" s="267"/>
      <c r="G208" s="330"/>
    </row>
    <row r="209" spans="1:7" ht="14.25" x14ac:dyDescent="0.2">
      <c r="A209" s="293" t="s">
        <v>29</v>
      </c>
      <c r="B209" s="364">
        <v>94.5</v>
      </c>
      <c r="C209" s="364">
        <v>95.5</v>
      </c>
      <c r="D209" s="364">
        <f>AVERAGE(B209:C209)</f>
        <v>95</v>
      </c>
      <c r="E209" s="364"/>
      <c r="F209" s="65"/>
      <c r="G209" s="292"/>
    </row>
    <row r="210" spans="1:7" ht="14.25" x14ac:dyDescent="0.2">
      <c r="A210" s="293" t="s">
        <v>27</v>
      </c>
      <c r="B210" s="364">
        <f>B209-B197</f>
        <v>4.5</v>
      </c>
      <c r="C210" s="364">
        <f>C209-C197</f>
        <v>4.5</v>
      </c>
      <c r="D210" s="364"/>
      <c r="E210" s="364"/>
      <c r="F210" s="65"/>
      <c r="G210" s="292"/>
    </row>
    <row r="211" spans="1:7" ht="13.5" thickBot="1" x14ac:dyDescent="0.25"/>
    <row r="212" spans="1:7" x14ac:dyDescent="0.2">
      <c r="A212" s="235" t="s">
        <v>79</v>
      </c>
      <c r="B212" s="403" t="s">
        <v>54</v>
      </c>
      <c r="C212" s="404"/>
      <c r="D212" s="404"/>
      <c r="E212" s="405"/>
      <c r="F212" s="292"/>
      <c r="G212" s="292"/>
    </row>
    <row r="213" spans="1:7" ht="13.5" thickBot="1" x14ac:dyDescent="0.25">
      <c r="A213" s="237" t="s">
        <v>2</v>
      </c>
      <c r="B213" s="311">
        <v>1</v>
      </c>
      <c r="C213" s="230">
        <v>2</v>
      </c>
      <c r="D213" s="230">
        <v>3</v>
      </c>
      <c r="E213" s="344" t="s">
        <v>0</v>
      </c>
      <c r="F213" s="229"/>
      <c r="G213" s="292"/>
    </row>
    <row r="214" spans="1:7" ht="15" thickBot="1" x14ac:dyDescent="0.25">
      <c r="A214" s="238" t="s">
        <v>3</v>
      </c>
      <c r="B214" s="383">
        <v>2715</v>
      </c>
      <c r="C214" s="383">
        <v>2715</v>
      </c>
      <c r="D214" s="234"/>
      <c r="E214" s="325">
        <v>2715</v>
      </c>
      <c r="F214" s="229"/>
      <c r="G214" s="292"/>
    </row>
    <row r="215" spans="1:7" ht="15" thickBot="1" x14ac:dyDescent="0.25">
      <c r="A215" s="239" t="s">
        <v>6</v>
      </c>
      <c r="B215" s="384">
        <v>2777.8947368421054</v>
      </c>
      <c r="C215" s="384">
        <v>2534.5454545454545</v>
      </c>
      <c r="D215" s="185"/>
      <c r="E215" s="326">
        <v>2647.3170731707319</v>
      </c>
      <c r="F215" s="229"/>
      <c r="G215" s="292"/>
    </row>
    <row r="216" spans="1:7" ht="15" thickBot="1" x14ac:dyDescent="0.25">
      <c r="A216" s="239" t="s">
        <v>7</v>
      </c>
      <c r="B216" s="384">
        <v>100</v>
      </c>
      <c r="C216" s="384">
        <v>100</v>
      </c>
      <c r="D216" s="186"/>
      <c r="E216" s="326">
        <v>90.243902439024396</v>
      </c>
      <c r="F216" s="229"/>
      <c r="G216" s="292"/>
    </row>
    <row r="217" spans="1:7" ht="14.25" x14ac:dyDescent="0.2">
      <c r="A217" s="239" t="s">
        <v>8</v>
      </c>
      <c r="B217" s="385">
        <v>4.7565326990775925E-2</v>
      </c>
      <c r="C217" s="385">
        <v>2.8839750254987594E-2</v>
      </c>
      <c r="D217" s="278"/>
      <c r="E217" s="327">
        <v>6.0536499250916247E-2</v>
      </c>
      <c r="F217" s="267" t="s">
        <v>26</v>
      </c>
      <c r="G217" s="308">
        <f>D209</f>
        <v>95</v>
      </c>
    </row>
    <row r="218" spans="1:7" ht="15" thickBot="1" x14ac:dyDescent="0.25">
      <c r="A218" s="246" t="s">
        <v>1</v>
      </c>
      <c r="B218" s="386">
        <v>2.3165648928952277E-2</v>
      </c>
      <c r="C218" s="386">
        <v>-6.6465762598359304E-2</v>
      </c>
      <c r="D218" s="287"/>
      <c r="E218" s="329">
        <v>-2.4929254817409992E-2</v>
      </c>
      <c r="F218" s="267" t="s">
        <v>27</v>
      </c>
      <c r="G218" s="308">
        <f>G217-G205</f>
        <v>4.5</v>
      </c>
    </row>
    <row r="219" spans="1:7" ht="15" thickBot="1" x14ac:dyDescent="0.25">
      <c r="A219" s="239" t="s">
        <v>28</v>
      </c>
      <c r="B219" s="365">
        <f>B215-B203</f>
        <v>75.037593984962768</v>
      </c>
      <c r="C219" s="365">
        <f>C215-C203</f>
        <v>18.545454545454504</v>
      </c>
      <c r="D219" s="366"/>
      <c r="E219" s="257">
        <f>E215-E203</f>
        <v>35.609756097561331</v>
      </c>
      <c r="F219" s="267" t="s">
        <v>50</v>
      </c>
      <c r="G219" s="330">
        <v>0</v>
      </c>
    </row>
    <row r="220" spans="1:7" ht="14.25" x14ac:dyDescent="0.2">
      <c r="A220" s="293" t="s">
        <v>58</v>
      </c>
      <c r="B220" s="294">
        <v>51</v>
      </c>
      <c r="C220" s="294">
        <v>50</v>
      </c>
      <c r="D220" s="294"/>
      <c r="E220" s="294">
        <f>SUM(B220:D220)</f>
        <v>101</v>
      </c>
      <c r="F220" s="267"/>
      <c r="G220" s="330"/>
    </row>
    <row r="221" spans="1:7" ht="14.25" x14ac:dyDescent="0.2">
      <c r="A221" s="293" t="s">
        <v>29</v>
      </c>
      <c r="B221" s="364">
        <v>99.5</v>
      </c>
      <c r="C221" s="364">
        <v>101</v>
      </c>
      <c r="D221" s="364">
        <f>AVERAGE(B221:C221)</f>
        <v>100.25</v>
      </c>
      <c r="E221" s="364"/>
      <c r="F221" s="65"/>
      <c r="G221" s="292"/>
    </row>
    <row r="222" spans="1:7" ht="14.25" x14ac:dyDescent="0.2">
      <c r="A222" s="293" t="s">
        <v>27</v>
      </c>
      <c r="B222" s="364">
        <f>B221-B209</f>
        <v>5</v>
      </c>
      <c r="C222" s="364">
        <f>C221-C209</f>
        <v>5.5</v>
      </c>
      <c r="D222" s="364"/>
      <c r="E222" s="364"/>
      <c r="F222" s="65"/>
      <c r="G222" s="292"/>
    </row>
    <row r="223" spans="1:7" ht="13.5" thickBot="1" x14ac:dyDescent="0.25"/>
    <row r="224" spans="1:7" x14ac:dyDescent="0.2">
      <c r="A224" s="235" t="s">
        <v>80</v>
      </c>
      <c r="B224" s="403" t="s">
        <v>54</v>
      </c>
      <c r="C224" s="404"/>
      <c r="D224" s="404"/>
      <c r="E224" s="405"/>
      <c r="F224" s="292"/>
      <c r="G224" s="292"/>
    </row>
    <row r="225" spans="1:7" ht="13.5" thickBot="1" x14ac:dyDescent="0.25">
      <c r="A225" s="237" t="s">
        <v>2</v>
      </c>
      <c r="B225" s="311">
        <v>1</v>
      </c>
      <c r="C225" s="230">
        <v>2</v>
      </c>
      <c r="D225" s="230">
        <v>3</v>
      </c>
      <c r="E225" s="344" t="s">
        <v>0</v>
      </c>
      <c r="F225" s="229"/>
      <c r="G225" s="292"/>
    </row>
    <row r="226" spans="1:7" ht="15" thickBot="1" x14ac:dyDescent="0.25">
      <c r="A226" s="238" t="s">
        <v>3</v>
      </c>
      <c r="B226" s="383">
        <v>2875</v>
      </c>
      <c r="C226" s="383">
        <v>2875</v>
      </c>
      <c r="D226" s="234"/>
      <c r="E226" s="325">
        <v>2875</v>
      </c>
      <c r="F226" s="229"/>
      <c r="G226" s="292"/>
    </row>
    <row r="227" spans="1:7" ht="15" thickBot="1" x14ac:dyDescent="0.25">
      <c r="A227" s="239" t="s">
        <v>6</v>
      </c>
      <c r="B227" s="384">
        <v>2886.1904761904761</v>
      </c>
      <c r="C227" s="384">
        <v>2809.0476190476193</v>
      </c>
      <c r="D227" s="185"/>
      <c r="E227" s="326">
        <v>2847.6190476190477</v>
      </c>
      <c r="F227" s="229"/>
      <c r="G227" s="292"/>
    </row>
    <row r="228" spans="1:7" ht="15" thickBot="1" x14ac:dyDescent="0.25">
      <c r="A228" s="239" t="s">
        <v>7</v>
      </c>
      <c r="B228" s="384">
        <v>100</v>
      </c>
      <c r="C228" s="384">
        <v>100</v>
      </c>
      <c r="D228" s="186"/>
      <c r="E228" s="326">
        <v>98</v>
      </c>
      <c r="F228" s="229"/>
      <c r="G228" s="292"/>
    </row>
    <row r="229" spans="1:7" ht="14.25" x14ac:dyDescent="0.2">
      <c r="A229" s="239" t="s">
        <v>8</v>
      </c>
      <c r="B229" s="385">
        <v>5.8197964528753442E-2</v>
      </c>
      <c r="C229" s="385">
        <v>6.0142672143398634E-2</v>
      </c>
      <c r="D229" s="278"/>
      <c r="E229" s="327">
        <v>6.0688289002520587E-2</v>
      </c>
      <c r="F229" s="267" t="s">
        <v>26</v>
      </c>
      <c r="G229" s="308">
        <f>D221</f>
        <v>100.25</v>
      </c>
    </row>
    <row r="230" spans="1:7" ht="15" thickBot="1" x14ac:dyDescent="0.25">
      <c r="A230" s="246" t="s">
        <v>1</v>
      </c>
      <c r="B230" s="386">
        <v>3.8923395445134425E-3</v>
      </c>
      <c r="C230" s="386">
        <v>-2.293995859213243E-2</v>
      </c>
      <c r="D230" s="287"/>
      <c r="E230" s="329">
        <v>-9.5238095238094934E-3</v>
      </c>
      <c r="F230" s="267" t="s">
        <v>27</v>
      </c>
      <c r="G230" s="308">
        <f>G229-G217</f>
        <v>5.25</v>
      </c>
    </row>
    <row r="231" spans="1:7" ht="15" thickBot="1" x14ac:dyDescent="0.25">
      <c r="A231" s="239" t="s">
        <v>28</v>
      </c>
      <c r="B231" s="365">
        <f>B227-B215</f>
        <v>108.29573934837072</v>
      </c>
      <c r="C231" s="365">
        <f>C227-C215</f>
        <v>274.50216450216476</v>
      </c>
      <c r="D231" s="366"/>
      <c r="E231" s="257">
        <f>E227-E215</f>
        <v>200.30197444831583</v>
      </c>
      <c r="F231" s="267" t="s">
        <v>50</v>
      </c>
      <c r="G231" s="330">
        <v>0</v>
      </c>
    </row>
    <row r="232" spans="1:7" ht="14.25" x14ac:dyDescent="0.2">
      <c r="A232" s="293" t="s">
        <v>58</v>
      </c>
      <c r="B232" s="294">
        <v>51</v>
      </c>
      <c r="C232" s="294">
        <v>50</v>
      </c>
      <c r="D232" s="294"/>
      <c r="E232" s="294">
        <f>SUM(B232:D232)</f>
        <v>101</v>
      </c>
      <c r="F232" s="267"/>
      <c r="G232" s="330"/>
    </row>
    <row r="233" spans="1:7" ht="14.25" x14ac:dyDescent="0.2">
      <c r="A233" s="293" t="s">
        <v>29</v>
      </c>
      <c r="B233" s="364">
        <v>105</v>
      </c>
      <c r="C233" s="364">
        <v>106.5</v>
      </c>
      <c r="D233" s="364">
        <f>AVERAGE(B233:C233)</f>
        <v>105.75</v>
      </c>
      <c r="E233" s="364"/>
      <c r="F233" s="65"/>
      <c r="G233" s="292"/>
    </row>
    <row r="234" spans="1:7" ht="14.25" x14ac:dyDescent="0.2">
      <c r="A234" s="293" t="s">
        <v>27</v>
      </c>
      <c r="B234" s="364">
        <f>B233-B221</f>
        <v>5.5</v>
      </c>
      <c r="C234" s="364">
        <f>C233-C221</f>
        <v>5.5</v>
      </c>
      <c r="D234" s="364"/>
      <c r="E234" s="364"/>
      <c r="F234" s="65"/>
      <c r="G234" s="292"/>
    </row>
    <row r="235" spans="1:7" ht="13.5" thickBot="1" x14ac:dyDescent="0.25"/>
    <row r="236" spans="1:7" x14ac:dyDescent="0.2">
      <c r="A236" s="235" t="s">
        <v>81</v>
      </c>
      <c r="B236" s="403" t="s">
        <v>54</v>
      </c>
      <c r="C236" s="404"/>
      <c r="D236" s="404"/>
      <c r="E236" s="405"/>
      <c r="F236" s="292"/>
      <c r="G236" s="292"/>
    </row>
    <row r="237" spans="1:7" ht="13.5" thickBot="1" x14ac:dyDescent="0.25">
      <c r="A237" s="237" t="s">
        <v>2</v>
      </c>
      <c r="B237" s="311">
        <v>1</v>
      </c>
      <c r="C237" s="230">
        <v>2</v>
      </c>
      <c r="D237" s="230">
        <v>3</v>
      </c>
      <c r="E237" s="344" t="s">
        <v>0</v>
      </c>
      <c r="F237" s="229"/>
      <c r="G237" s="292"/>
    </row>
    <row r="238" spans="1:7" ht="15" thickBot="1" x14ac:dyDescent="0.25">
      <c r="A238" s="238" t="s">
        <v>3</v>
      </c>
      <c r="B238" s="383">
        <v>3035</v>
      </c>
      <c r="C238" s="383">
        <v>3035</v>
      </c>
      <c r="D238" s="234"/>
      <c r="E238" s="325">
        <v>3035</v>
      </c>
      <c r="F238" s="229"/>
      <c r="G238" s="292"/>
    </row>
    <row r="239" spans="1:7" ht="15" thickBot="1" x14ac:dyDescent="0.25">
      <c r="A239" s="239" t="s">
        <v>6</v>
      </c>
      <c r="B239" s="384">
        <v>2931.304347826087</v>
      </c>
      <c r="C239" s="384">
        <v>2993.6363636363635</v>
      </c>
      <c r="D239" s="185"/>
      <c r="E239" s="326">
        <v>2961.7777777777778</v>
      </c>
      <c r="F239" s="229"/>
      <c r="G239" s="292"/>
    </row>
    <row r="240" spans="1:7" ht="15" thickBot="1" x14ac:dyDescent="0.25">
      <c r="A240" s="239" t="s">
        <v>7</v>
      </c>
      <c r="B240" s="384">
        <v>73.913043478260875</v>
      </c>
      <c r="C240" s="384">
        <v>90.909090909090907</v>
      </c>
      <c r="D240" s="186"/>
      <c r="E240" s="326">
        <v>82.222222222222229</v>
      </c>
      <c r="F240" s="229"/>
      <c r="G240" s="292"/>
    </row>
    <row r="241" spans="1:7" ht="14.25" x14ac:dyDescent="0.2">
      <c r="A241" s="239" t="s">
        <v>8</v>
      </c>
      <c r="B241" s="385">
        <v>8.1025609046887659E-2</v>
      </c>
      <c r="C241" s="385">
        <v>7.0778953900595423E-2</v>
      </c>
      <c r="D241" s="278"/>
      <c r="E241" s="327">
        <v>7.6809114160183406E-2</v>
      </c>
      <c r="F241" s="267" t="s">
        <v>26</v>
      </c>
      <c r="G241" s="308">
        <f>D233</f>
        <v>105.75</v>
      </c>
    </row>
    <row r="242" spans="1:7" ht="15" thickBot="1" x14ac:dyDescent="0.25">
      <c r="A242" s="246" t="s">
        <v>1</v>
      </c>
      <c r="B242" s="386">
        <v>-3.4166606976577599E-2</v>
      </c>
      <c r="C242" s="386">
        <v>-1.3628875243372814E-2</v>
      </c>
      <c r="D242" s="287"/>
      <c r="E242" s="329">
        <v>-2.4125938129233006E-2</v>
      </c>
      <c r="F242" s="267" t="s">
        <v>27</v>
      </c>
      <c r="G242" s="308">
        <f>G241-G229</f>
        <v>5.5</v>
      </c>
    </row>
    <row r="243" spans="1:7" ht="15" thickBot="1" x14ac:dyDescent="0.25">
      <c r="A243" s="239" t="s">
        <v>28</v>
      </c>
      <c r="B243" s="365">
        <f>B239-B227</f>
        <v>45.113871635610849</v>
      </c>
      <c r="C243" s="365">
        <f>C239-C227</f>
        <v>184.58874458874425</v>
      </c>
      <c r="D243" s="366"/>
      <c r="E243" s="257">
        <f>E239-E227</f>
        <v>114.15873015873012</v>
      </c>
      <c r="F243" s="267" t="s">
        <v>50</v>
      </c>
      <c r="G243" s="330">
        <v>0</v>
      </c>
    </row>
    <row r="244" spans="1:7" ht="14.25" x14ac:dyDescent="0.2">
      <c r="A244" s="293" t="s">
        <v>58</v>
      </c>
      <c r="B244" s="294">
        <v>51</v>
      </c>
      <c r="C244" s="294">
        <v>50</v>
      </c>
      <c r="D244" s="294"/>
      <c r="E244" s="294">
        <f>SUM(B244:D244)</f>
        <v>101</v>
      </c>
      <c r="F244" s="267"/>
      <c r="G244" s="330"/>
    </row>
    <row r="245" spans="1:7" ht="14.25" x14ac:dyDescent="0.2">
      <c r="A245" s="293" t="s">
        <v>29</v>
      </c>
      <c r="B245" s="364">
        <v>111</v>
      </c>
      <c r="C245" s="364">
        <v>111.5</v>
      </c>
      <c r="D245" s="364">
        <f>AVERAGE(B245:C245)</f>
        <v>111.25</v>
      </c>
      <c r="E245" s="364"/>
      <c r="F245" s="65"/>
      <c r="G245" s="292"/>
    </row>
    <row r="246" spans="1:7" ht="14.25" x14ac:dyDescent="0.2">
      <c r="A246" s="293" t="s">
        <v>27</v>
      </c>
      <c r="B246" s="364">
        <f>B245-B233</f>
        <v>6</v>
      </c>
      <c r="C246" s="364">
        <f>C245-C233</f>
        <v>5</v>
      </c>
      <c r="D246" s="364"/>
      <c r="E246" s="364"/>
      <c r="F246" s="65"/>
      <c r="G246" s="292"/>
    </row>
    <row r="247" spans="1:7" ht="13.5" thickBot="1" x14ac:dyDescent="0.25"/>
    <row r="248" spans="1:7" x14ac:dyDescent="0.2">
      <c r="A248" s="235" t="s">
        <v>82</v>
      </c>
      <c r="B248" s="403" t="s">
        <v>54</v>
      </c>
      <c r="C248" s="404"/>
      <c r="D248" s="404"/>
      <c r="E248" s="405"/>
      <c r="F248" s="292"/>
      <c r="G248" s="292"/>
    </row>
    <row r="249" spans="1:7" ht="13.5" thickBot="1" x14ac:dyDescent="0.25">
      <c r="A249" s="237" t="s">
        <v>2</v>
      </c>
      <c r="B249" s="311">
        <v>1</v>
      </c>
      <c r="C249" s="230">
        <v>2</v>
      </c>
      <c r="D249" s="230">
        <v>3</v>
      </c>
      <c r="E249" s="344" t="s">
        <v>0</v>
      </c>
      <c r="F249" s="229"/>
      <c r="G249" s="292"/>
    </row>
    <row r="250" spans="1:7" ht="15" thickBot="1" x14ac:dyDescent="0.25">
      <c r="A250" s="238" t="s">
        <v>3</v>
      </c>
      <c r="B250" s="383">
        <v>3195</v>
      </c>
      <c r="C250" s="383">
        <v>3195</v>
      </c>
      <c r="D250" s="234"/>
      <c r="E250" s="325">
        <v>3195</v>
      </c>
      <c r="F250" s="229"/>
      <c r="G250" s="292"/>
    </row>
    <row r="251" spans="1:7" ht="15" thickBot="1" x14ac:dyDescent="0.25">
      <c r="A251" s="239" t="s">
        <v>6</v>
      </c>
      <c r="B251" s="384">
        <v>3044.5454545454545</v>
      </c>
      <c r="C251" s="384">
        <v>3573.8461538461538</v>
      </c>
      <c r="D251" s="185"/>
      <c r="E251" s="326">
        <v>3331.25</v>
      </c>
      <c r="F251" s="229"/>
      <c r="G251" s="292"/>
    </row>
    <row r="252" spans="1:7" ht="15" thickBot="1" x14ac:dyDescent="0.25">
      <c r="A252" s="239" t="s">
        <v>7</v>
      </c>
      <c r="B252" s="384">
        <v>83</v>
      </c>
      <c r="C252" s="384">
        <v>84.615384615384613</v>
      </c>
      <c r="D252" s="186"/>
      <c r="E252" s="326">
        <v>83</v>
      </c>
      <c r="F252" s="229"/>
      <c r="G252" s="292"/>
    </row>
    <row r="253" spans="1:7" ht="14.25" x14ac:dyDescent="0.2">
      <c r="A253" s="239" t="s">
        <v>8</v>
      </c>
      <c r="B253" s="385">
        <v>7.0000000000000007E-2</v>
      </c>
      <c r="C253" s="385">
        <v>7.3937622007439682E-2</v>
      </c>
      <c r="D253" s="278"/>
      <c r="E253" s="420">
        <v>7.2999999999999995E-2</v>
      </c>
      <c r="F253" s="414" t="s">
        <v>26</v>
      </c>
      <c r="G253" s="415">
        <f>D245</f>
        <v>111.25</v>
      </c>
    </row>
    <row r="254" spans="1:7" ht="15" thickBot="1" x14ac:dyDescent="0.25">
      <c r="A254" s="246" t="s">
        <v>1</v>
      </c>
      <c r="B254" s="386">
        <v>-4.7090624555413303E-2</v>
      </c>
      <c r="C254" s="386">
        <v>0.11857469603948476</v>
      </c>
      <c r="D254" s="287"/>
      <c r="E254" s="421">
        <v>4.2644757433489826E-2</v>
      </c>
      <c r="F254" s="416" t="s">
        <v>27</v>
      </c>
      <c r="G254" s="417">
        <f>G253-G241</f>
        <v>5.5</v>
      </c>
    </row>
    <row r="255" spans="1:7" ht="15" thickBot="1" x14ac:dyDescent="0.25">
      <c r="A255" s="239" t="s">
        <v>28</v>
      </c>
      <c r="B255" s="365">
        <f>B251-B239</f>
        <v>113.24110671936751</v>
      </c>
      <c r="C255" s="365">
        <f>C251-C239</f>
        <v>580.2097902097903</v>
      </c>
      <c r="D255" s="366"/>
      <c r="E255" s="413">
        <f>E251-E239</f>
        <v>369.47222222222217</v>
      </c>
      <c r="F255" s="416" t="s">
        <v>50</v>
      </c>
      <c r="G255" s="361">
        <v>0</v>
      </c>
    </row>
    <row r="256" spans="1:7" ht="15" thickBot="1" x14ac:dyDescent="0.25">
      <c r="A256" s="293" t="s">
        <v>58</v>
      </c>
      <c r="B256" s="294">
        <v>54</v>
      </c>
      <c r="C256" s="294">
        <v>54</v>
      </c>
      <c r="D256" s="294"/>
      <c r="E256" s="294">
        <f>SUM(B256:D256)</f>
        <v>108</v>
      </c>
      <c r="F256" s="418"/>
      <c r="G256" s="419"/>
    </row>
    <row r="257" spans="1:7" ht="14.25" x14ac:dyDescent="0.2">
      <c r="A257" s="293" t="s">
        <v>29</v>
      </c>
      <c r="B257" s="364">
        <v>114</v>
      </c>
      <c r="C257" s="364">
        <v>114.5</v>
      </c>
      <c r="D257" s="364">
        <f>AVERAGE(B257:C257)</f>
        <v>114.25</v>
      </c>
      <c r="E257" s="364"/>
      <c r="F257" s="65"/>
      <c r="G257" s="292"/>
    </row>
    <row r="258" spans="1:7" ht="14.25" x14ac:dyDescent="0.2">
      <c r="A258" s="293" t="s">
        <v>27</v>
      </c>
      <c r="B258" s="364">
        <f>B257-B245</f>
        <v>3</v>
      </c>
      <c r="C258" s="364">
        <f>C257-C245</f>
        <v>3</v>
      </c>
      <c r="D258" s="364"/>
      <c r="E258" s="364"/>
      <c r="F258" s="65"/>
      <c r="G258" s="292"/>
    </row>
    <row r="259" spans="1:7" ht="13.5" thickBot="1" x14ac:dyDescent="0.25"/>
    <row r="260" spans="1:7" x14ac:dyDescent="0.2">
      <c r="A260" s="235" t="s">
        <v>83</v>
      </c>
      <c r="B260" s="409" t="s">
        <v>54</v>
      </c>
      <c r="C260" s="410"/>
      <c r="D260" s="410"/>
      <c r="E260" s="411"/>
      <c r="F260" s="292"/>
      <c r="G260" s="292"/>
    </row>
    <row r="261" spans="1:7" x14ac:dyDescent="0.2">
      <c r="A261" s="237" t="s">
        <v>2</v>
      </c>
      <c r="B261" s="311">
        <v>1</v>
      </c>
      <c r="C261" s="230">
        <v>2</v>
      </c>
      <c r="D261" s="230">
        <v>3</v>
      </c>
      <c r="E261" s="344" t="s">
        <v>0</v>
      </c>
      <c r="F261" s="229"/>
      <c r="G261" s="292"/>
    </row>
    <row r="262" spans="1:7" ht="14.25" x14ac:dyDescent="0.2">
      <c r="A262" s="238" t="s">
        <v>3</v>
      </c>
      <c r="B262" s="345">
        <v>3355</v>
      </c>
      <c r="C262" s="335">
        <v>3355</v>
      </c>
      <c r="D262" s="234"/>
      <c r="E262" s="346">
        <v>3355</v>
      </c>
      <c r="F262" s="229"/>
      <c r="G262" s="292"/>
    </row>
    <row r="263" spans="1:7" ht="14.25" x14ac:dyDescent="0.2">
      <c r="A263" s="239" t="s">
        <v>6</v>
      </c>
      <c r="B263" s="347">
        <v>3531.5384615384614</v>
      </c>
      <c r="C263" s="336">
        <v>3533.0769230769229</v>
      </c>
      <c r="D263" s="185"/>
      <c r="E263" s="348">
        <v>3532.3076923076924</v>
      </c>
      <c r="F263" s="229"/>
      <c r="G263" s="292"/>
    </row>
    <row r="264" spans="1:7" ht="15" thickBot="1" x14ac:dyDescent="0.25">
      <c r="A264" s="239" t="s">
        <v>7</v>
      </c>
      <c r="B264" s="347">
        <v>84.615384615384613</v>
      </c>
      <c r="C264" s="336">
        <v>92.307692307692307</v>
      </c>
      <c r="D264" s="186"/>
      <c r="E264" s="348">
        <v>88.461538461538467</v>
      </c>
      <c r="F264" s="229"/>
      <c r="G264" s="292"/>
    </row>
    <row r="265" spans="1:7" ht="14.25" x14ac:dyDescent="0.2">
      <c r="A265" s="239" t="s">
        <v>8</v>
      </c>
      <c r="B265" s="362">
        <v>6.0730072850722745E-2</v>
      </c>
      <c r="C265" s="358">
        <v>5.4786556891100992E-2</v>
      </c>
      <c r="D265" s="278"/>
      <c r="E265" s="412">
        <v>5.7833833948518848E-2</v>
      </c>
      <c r="F265" s="414" t="s">
        <v>26</v>
      </c>
      <c r="G265" s="415">
        <f>D257</f>
        <v>114.25</v>
      </c>
    </row>
    <row r="266" spans="1:7" ht="14.25" x14ac:dyDescent="0.2">
      <c r="A266" s="246" t="s">
        <v>1</v>
      </c>
      <c r="B266" s="286">
        <v>5.2619511635905045E-2</v>
      </c>
      <c r="C266" s="287">
        <v>5.3078069471512029E-2</v>
      </c>
      <c r="D266" s="287"/>
      <c r="E266" s="265">
        <v>5.2848790553708606E-2</v>
      </c>
      <c r="F266" s="416" t="s">
        <v>27</v>
      </c>
      <c r="G266" s="417">
        <f>G265-G253</f>
        <v>3</v>
      </c>
    </row>
    <row r="267" spans="1:7" ht="15" thickBot="1" x14ac:dyDescent="0.25">
      <c r="A267" s="239" t="s">
        <v>28</v>
      </c>
      <c r="B267" s="365">
        <f>B263-B251</f>
        <v>486.99300699300693</v>
      </c>
      <c r="C267" s="366">
        <f>C263-C251</f>
        <v>-40.769230769230944</v>
      </c>
      <c r="D267" s="366"/>
      <c r="E267" s="413">
        <f>E263-E251</f>
        <v>201.05769230769238</v>
      </c>
      <c r="F267" s="416" t="s">
        <v>50</v>
      </c>
      <c r="G267" s="361">
        <v>0</v>
      </c>
    </row>
    <row r="268" spans="1:7" ht="15" thickBot="1" x14ac:dyDescent="0.25">
      <c r="A268" s="293" t="s">
        <v>58</v>
      </c>
      <c r="B268" s="294">
        <v>54</v>
      </c>
      <c r="C268" s="294">
        <v>54</v>
      </c>
      <c r="D268" s="294"/>
      <c r="E268" s="294">
        <f>SUM(B268:D268)</f>
        <v>108</v>
      </c>
      <c r="F268" s="418"/>
      <c r="G268" s="419"/>
    </row>
    <row r="269" spans="1:7" ht="14.25" x14ac:dyDescent="0.2">
      <c r="A269" s="293" t="s">
        <v>29</v>
      </c>
      <c r="B269" s="364">
        <v>117</v>
      </c>
      <c r="C269" s="364">
        <v>117.5</v>
      </c>
      <c r="D269" s="364">
        <f>AVERAGE(B269:C269)</f>
        <v>117.25</v>
      </c>
      <c r="E269" s="364"/>
      <c r="F269" s="65"/>
      <c r="G269" s="292"/>
    </row>
    <row r="270" spans="1:7" ht="14.25" x14ac:dyDescent="0.2">
      <c r="A270" s="293" t="s">
        <v>27</v>
      </c>
      <c r="B270" s="364">
        <f>B269-B257</f>
        <v>3</v>
      </c>
      <c r="C270" s="364">
        <f>C269-C257</f>
        <v>3</v>
      </c>
      <c r="D270" s="364"/>
      <c r="E270" s="364"/>
      <c r="F270" s="65"/>
      <c r="G270" s="292"/>
    </row>
  </sheetData>
  <mergeCells count="23">
    <mergeCell ref="B260:E260"/>
    <mergeCell ref="B248:E248"/>
    <mergeCell ref="B6:E6"/>
    <mergeCell ref="B127:E127"/>
    <mergeCell ref="B115:E115"/>
    <mergeCell ref="B30:E30"/>
    <mergeCell ref="B18:E18"/>
    <mergeCell ref="B54:E54"/>
    <mergeCell ref="B42:E42"/>
    <mergeCell ref="B66:E66"/>
    <mergeCell ref="B78:E78"/>
    <mergeCell ref="B90:E90"/>
    <mergeCell ref="B103:E103"/>
    <mergeCell ref="B151:E151"/>
    <mergeCell ref="B200:E200"/>
    <mergeCell ref="B188:E188"/>
    <mergeCell ref="B212:E212"/>
    <mergeCell ref="B139:E139"/>
    <mergeCell ref="B236:E236"/>
    <mergeCell ref="B224:E224"/>
    <mergeCell ref="F187:G187"/>
    <mergeCell ref="B175:E175"/>
    <mergeCell ref="B163:E163"/>
  </mergeCells>
  <pageMargins left="0.75" right="0.75" top="1" bottom="1" header="0" footer="0"/>
  <pageSetup orientation="portrait" horizontalDpi="120" verticalDpi="144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5703125" bestFit="1" customWidth="1"/>
    <col min="11" max="11" width="13.140625" bestFit="1" customWidth="1"/>
    <col min="12" max="12" width="7.5703125" bestFit="1" customWidth="1"/>
    <col min="13" max="13" width="10.42578125" customWidth="1"/>
    <col min="14" max="14" width="7.5703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07" t="s">
        <v>43</v>
      </c>
      <c r="B1" s="407"/>
      <c r="C1">
        <v>12377</v>
      </c>
      <c r="D1" s="188" t="s">
        <v>47</v>
      </c>
      <c r="E1" s="198" t="s">
        <v>48</v>
      </c>
    </row>
    <row r="2" spans="1:18" ht="38.25" x14ac:dyDescent="0.2">
      <c r="A2" s="65" t="s">
        <v>30</v>
      </c>
      <c r="B2" s="199" t="s">
        <v>31</v>
      </c>
      <c r="C2" s="199" t="s">
        <v>36</v>
      </c>
      <c r="D2" s="199" t="s">
        <v>38</v>
      </c>
      <c r="E2" s="200" t="s">
        <v>42</v>
      </c>
      <c r="F2" s="200" t="s">
        <v>41</v>
      </c>
      <c r="G2" s="200" t="s">
        <v>37</v>
      </c>
      <c r="H2" s="199" t="s">
        <v>39</v>
      </c>
      <c r="I2" s="200" t="s">
        <v>44</v>
      </c>
      <c r="J2" s="65" t="s">
        <v>13</v>
      </c>
      <c r="K2" s="199" t="s">
        <v>33</v>
      </c>
      <c r="L2" s="65" t="s">
        <v>32</v>
      </c>
      <c r="M2" s="200" t="s">
        <v>45</v>
      </c>
      <c r="N2" s="199" t="s">
        <v>40</v>
      </c>
      <c r="O2" s="200" t="s">
        <v>46</v>
      </c>
      <c r="P2" s="199" t="s">
        <v>34</v>
      </c>
      <c r="Q2" s="65" t="s">
        <v>35</v>
      </c>
    </row>
    <row r="3" spans="1:18" x14ac:dyDescent="0.2">
      <c r="A3">
        <v>1</v>
      </c>
      <c r="B3" s="189">
        <f>C1-(C3+E3+F3)</f>
        <v>12244</v>
      </c>
      <c r="C3" s="184">
        <v>133</v>
      </c>
      <c r="D3" s="194">
        <f>(C3/B3)*100</f>
        <v>1.0862463247304803</v>
      </c>
      <c r="E3" s="197"/>
      <c r="F3" s="197"/>
      <c r="G3" s="189">
        <f>C3</f>
        <v>133</v>
      </c>
      <c r="H3" s="194">
        <f>(G3/$C$1)*100</f>
        <v>1.0745738062535348</v>
      </c>
      <c r="I3" s="189">
        <f>C3+E3+F3</f>
        <v>133</v>
      </c>
      <c r="J3" s="190">
        <v>20.106641153684603</v>
      </c>
      <c r="L3" s="184">
        <v>149.31</v>
      </c>
      <c r="M3" s="191"/>
      <c r="N3">
        <v>110</v>
      </c>
      <c r="P3" s="195">
        <f>((L3/N3)*100)-100</f>
        <v>35.73636363636362</v>
      </c>
      <c r="Q3" s="184">
        <v>74.569999999999993</v>
      </c>
    </row>
    <row r="4" spans="1:18" x14ac:dyDescent="0.2">
      <c r="A4">
        <v>2</v>
      </c>
      <c r="B4" s="189">
        <f>B3-(C4+E4+F4)</f>
        <v>12169</v>
      </c>
      <c r="C4" s="184">
        <v>66</v>
      </c>
      <c r="D4" s="194">
        <f t="shared" ref="D4:D26" si="0">(C4/B4)*100</f>
        <v>0.54236173884460515</v>
      </c>
      <c r="E4" s="197"/>
      <c r="F4" s="197">
        <v>9</v>
      </c>
      <c r="G4" s="189">
        <f>G3+C4</f>
        <v>199</v>
      </c>
      <c r="H4" s="194">
        <f t="shared" ref="H4:H26" si="1">(G4/$C$1)*100</f>
        <v>1.6078209582289731</v>
      </c>
      <c r="I4" s="189">
        <f>I3+C4+E4+F4</f>
        <v>208</v>
      </c>
      <c r="J4" s="190">
        <v>24.896148700978667</v>
      </c>
      <c r="K4" s="194">
        <f>J4-J3</f>
        <v>4.7895075472940647</v>
      </c>
      <c r="L4" s="184">
        <v>221.39</v>
      </c>
      <c r="M4" s="191">
        <f>L4-L3</f>
        <v>72.079999999999984</v>
      </c>
      <c r="N4">
        <v>215</v>
      </c>
      <c r="O4" s="188">
        <f>N4-N3</f>
        <v>105</v>
      </c>
      <c r="P4" s="195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9">
        <f t="shared" ref="B5:B26" si="3">B4-(C5+E5+F5)</f>
        <v>12151</v>
      </c>
      <c r="C5" s="184">
        <v>18</v>
      </c>
      <c r="D5" s="194">
        <f t="shared" si="0"/>
        <v>0.14813595588840422</v>
      </c>
      <c r="E5" s="197"/>
      <c r="F5" s="197"/>
      <c r="G5" s="189">
        <f t="shared" ref="G5:G26" si="4">G4+C5</f>
        <v>217</v>
      </c>
      <c r="H5" s="194">
        <f t="shared" si="1"/>
        <v>1.7532519996768199</v>
      </c>
      <c r="I5" s="189">
        <f t="shared" ref="I5:I26" si="5">I4+C5+E5+F5</f>
        <v>226</v>
      </c>
      <c r="J5" s="190">
        <v>30.059230009871669</v>
      </c>
      <c r="K5" s="194">
        <f t="shared" ref="K5:K26" si="6">J5-J4</f>
        <v>5.1630813088930019</v>
      </c>
      <c r="L5" s="184">
        <v>330.31</v>
      </c>
      <c r="M5" s="191">
        <f t="shared" ref="M5:M26" si="7">L5-L4</f>
        <v>108.92000000000002</v>
      </c>
      <c r="N5">
        <v>330</v>
      </c>
      <c r="O5" s="188">
        <f t="shared" ref="O5:O26" si="8">N5-N4</f>
        <v>115</v>
      </c>
      <c r="P5" s="195">
        <f t="shared" si="2"/>
        <v>9.3939393939407978E-2</v>
      </c>
      <c r="Q5" s="190">
        <v>71.2</v>
      </c>
    </row>
    <row r="6" spans="1:18" x14ac:dyDescent="0.2">
      <c r="A6">
        <v>4</v>
      </c>
      <c r="B6" s="189">
        <f t="shared" si="3"/>
        <v>12134</v>
      </c>
      <c r="C6" s="184">
        <v>17</v>
      </c>
      <c r="D6" s="194">
        <f t="shared" si="0"/>
        <v>0.14010219218724246</v>
      </c>
      <c r="E6" s="197"/>
      <c r="F6" s="197"/>
      <c r="G6" s="189">
        <f t="shared" si="4"/>
        <v>234</v>
      </c>
      <c r="H6" s="194">
        <f t="shared" si="1"/>
        <v>1.8906035388220086</v>
      </c>
      <c r="I6" s="189">
        <f t="shared" si="5"/>
        <v>243</v>
      </c>
      <c r="J6" s="190">
        <v>35.556000141221332</v>
      </c>
      <c r="K6" s="194">
        <f t="shared" si="6"/>
        <v>5.4967701313496633</v>
      </c>
      <c r="L6" s="184">
        <v>455.34</v>
      </c>
      <c r="M6" s="191">
        <f t="shared" si="7"/>
        <v>125.02999999999997</v>
      </c>
      <c r="N6">
        <v>450</v>
      </c>
      <c r="O6" s="188">
        <f t="shared" si="8"/>
        <v>120</v>
      </c>
      <c r="P6" s="195">
        <f t="shared" si="2"/>
        <v>1.1866666666666674</v>
      </c>
      <c r="Q6" s="190">
        <v>73.099999999999994</v>
      </c>
    </row>
    <row r="7" spans="1:18" x14ac:dyDescent="0.2">
      <c r="A7">
        <v>5</v>
      </c>
      <c r="B7" s="189">
        <f t="shared" si="3"/>
        <v>12124</v>
      </c>
      <c r="C7" s="184">
        <v>10</v>
      </c>
      <c r="D7" s="194">
        <f t="shared" si="0"/>
        <v>8.2481029363246458E-2</v>
      </c>
      <c r="E7" s="197"/>
      <c r="F7" s="197"/>
      <c r="G7" s="189">
        <f t="shared" si="4"/>
        <v>244</v>
      </c>
      <c r="H7" s="194">
        <f t="shared" si="1"/>
        <v>1.9713985618485901</v>
      </c>
      <c r="I7" s="189">
        <f t="shared" si="5"/>
        <v>253</v>
      </c>
      <c r="J7" s="190">
        <v>39.786579979506023</v>
      </c>
      <c r="K7" s="194">
        <f t="shared" si="6"/>
        <v>4.2305798382846902</v>
      </c>
      <c r="L7" s="184">
        <v>583.94000000000005</v>
      </c>
      <c r="M7" s="191">
        <f t="shared" si="7"/>
        <v>128.60000000000008</v>
      </c>
      <c r="N7">
        <v>560</v>
      </c>
      <c r="O7" s="188">
        <f t="shared" si="8"/>
        <v>110</v>
      </c>
      <c r="P7" s="195">
        <f t="shared" si="2"/>
        <v>4.2750000000000057</v>
      </c>
      <c r="Q7" s="184">
        <v>81.819999999999993</v>
      </c>
    </row>
    <row r="8" spans="1:18" x14ac:dyDescent="0.2">
      <c r="A8">
        <v>6</v>
      </c>
      <c r="B8" s="189">
        <f t="shared" si="3"/>
        <v>12110</v>
      </c>
      <c r="C8" s="184">
        <v>14</v>
      </c>
      <c r="D8" s="194">
        <f t="shared" si="0"/>
        <v>0.11560693641618498</v>
      </c>
      <c r="E8" s="197"/>
      <c r="F8" s="197"/>
      <c r="G8" s="189">
        <f t="shared" si="4"/>
        <v>258</v>
      </c>
      <c r="H8" s="194">
        <f t="shared" si="1"/>
        <v>2.0845115940858041</v>
      </c>
      <c r="I8" s="189">
        <f t="shared" si="5"/>
        <v>267</v>
      </c>
      <c r="J8" s="190">
        <v>43.049348505394732</v>
      </c>
      <c r="K8" s="194">
        <f t="shared" si="6"/>
        <v>3.2627685258887098</v>
      </c>
      <c r="L8" s="184">
        <v>684.04</v>
      </c>
      <c r="M8" s="191">
        <f t="shared" si="7"/>
        <v>100.09999999999991</v>
      </c>
      <c r="N8">
        <v>660</v>
      </c>
      <c r="O8" s="188">
        <f t="shared" si="8"/>
        <v>100</v>
      </c>
      <c r="P8" s="195">
        <f t="shared" si="2"/>
        <v>3.6424242424242408</v>
      </c>
      <c r="Q8" s="184">
        <v>84.93</v>
      </c>
    </row>
    <row r="9" spans="1:18" x14ac:dyDescent="0.2">
      <c r="A9">
        <v>7</v>
      </c>
      <c r="B9" s="189">
        <f t="shared" si="3"/>
        <v>12108</v>
      </c>
      <c r="C9" s="184">
        <v>2</v>
      </c>
      <c r="D9" s="194">
        <f t="shared" si="0"/>
        <v>1.6518004625041292E-2</v>
      </c>
      <c r="E9" s="197"/>
      <c r="F9" s="197"/>
      <c r="G9" s="189">
        <f t="shared" si="4"/>
        <v>260</v>
      </c>
      <c r="H9" s="194">
        <f t="shared" si="1"/>
        <v>2.1006705986911207</v>
      </c>
      <c r="I9" s="189">
        <f t="shared" si="5"/>
        <v>269</v>
      </c>
      <c r="J9" s="190">
        <v>45.077897418358077</v>
      </c>
      <c r="K9" s="194">
        <f t="shared" si="6"/>
        <v>2.0285489129633447</v>
      </c>
      <c r="L9" s="184">
        <v>760.34</v>
      </c>
      <c r="M9" s="191">
        <f t="shared" si="7"/>
        <v>76.300000000000068</v>
      </c>
      <c r="N9">
        <v>760</v>
      </c>
      <c r="O9" s="188">
        <f t="shared" si="8"/>
        <v>100</v>
      </c>
      <c r="P9" s="195">
        <f t="shared" si="2"/>
        <v>4.473684210526585E-2</v>
      </c>
      <c r="Q9" s="184">
        <v>82.61</v>
      </c>
    </row>
    <row r="10" spans="1:18" x14ac:dyDescent="0.2">
      <c r="A10">
        <v>8</v>
      </c>
      <c r="B10" s="189">
        <f t="shared" si="3"/>
        <v>12098</v>
      </c>
      <c r="C10" s="184">
        <v>10</v>
      </c>
      <c r="D10" s="194">
        <f t="shared" si="0"/>
        <v>8.2658290626549835E-2</v>
      </c>
      <c r="E10" s="197"/>
      <c r="F10" s="197"/>
      <c r="G10" s="189">
        <f t="shared" si="4"/>
        <v>270</v>
      </c>
      <c r="H10" s="194">
        <f t="shared" si="1"/>
        <v>2.181465621717702</v>
      </c>
      <c r="I10" s="189">
        <f t="shared" si="5"/>
        <v>279</v>
      </c>
      <c r="J10" s="190">
        <v>47.584424168742103</v>
      </c>
      <c r="K10" s="194">
        <f t="shared" si="6"/>
        <v>2.5065267503840261</v>
      </c>
      <c r="L10" s="184">
        <v>857.86</v>
      </c>
      <c r="M10" s="191">
        <f t="shared" si="7"/>
        <v>97.519999999999982</v>
      </c>
      <c r="N10">
        <v>860</v>
      </c>
      <c r="O10" s="188">
        <f t="shared" si="8"/>
        <v>100</v>
      </c>
      <c r="P10" s="195">
        <f t="shared" si="2"/>
        <v>-0.248837209302323</v>
      </c>
      <c r="Q10" s="184">
        <v>76.62</v>
      </c>
    </row>
    <row r="11" spans="1:18" x14ac:dyDescent="0.2">
      <c r="A11">
        <v>9</v>
      </c>
      <c r="B11" s="189">
        <f t="shared" si="3"/>
        <v>12090</v>
      </c>
      <c r="C11" s="184">
        <v>8</v>
      </c>
      <c r="D11" s="194">
        <f t="shared" si="0"/>
        <v>6.6170388751033912E-2</v>
      </c>
      <c r="E11" s="197"/>
      <c r="F11" s="197"/>
      <c r="G11" s="189">
        <f t="shared" si="4"/>
        <v>278</v>
      </c>
      <c r="H11" s="194">
        <f t="shared" si="1"/>
        <v>2.2461016401389675</v>
      </c>
      <c r="I11" s="189">
        <f t="shared" si="5"/>
        <v>287</v>
      </c>
      <c r="J11" s="190">
        <v>50.644304021732708</v>
      </c>
      <c r="K11" s="194">
        <f t="shared" si="6"/>
        <v>3.0598798529906048</v>
      </c>
      <c r="L11" s="184">
        <v>940.35</v>
      </c>
      <c r="M11" s="191">
        <f t="shared" si="7"/>
        <v>82.490000000000009</v>
      </c>
      <c r="N11">
        <v>960</v>
      </c>
      <c r="O11" s="188">
        <f t="shared" si="8"/>
        <v>100</v>
      </c>
      <c r="P11" s="195">
        <f t="shared" si="2"/>
        <v>-2.0468749999999858</v>
      </c>
      <c r="Q11" s="184">
        <v>86.67</v>
      </c>
    </row>
    <row r="12" spans="1:18" x14ac:dyDescent="0.2">
      <c r="A12">
        <v>10</v>
      </c>
      <c r="B12" s="189">
        <f t="shared" si="3"/>
        <v>12082</v>
      </c>
      <c r="C12" s="184">
        <v>8</v>
      </c>
      <c r="D12" s="194">
        <f t="shared" si="0"/>
        <v>6.6214202946532033E-2</v>
      </c>
      <c r="E12" s="197"/>
      <c r="F12" s="197"/>
      <c r="G12" s="189">
        <f t="shared" si="4"/>
        <v>286</v>
      </c>
      <c r="H12" s="194">
        <f t="shared" si="1"/>
        <v>2.3107376585602326</v>
      </c>
      <c r="I12" s="189">
        <f t="shared" si="5"/>
        <v>295</v>
      </c>
      <c r="J12" s="190">
        <v>53.392665082910803</v>
      </c>
      <c r="K12" s="194">
        <f t="shared" si="6"/>
        <v>2.7483610611780946</v>
      </c>
      <c r="L12" s="190">
        <v>1027.7</v>
      </c>
      <c r="M12" s="191">
        <f t="shared" si="7"/>
        <v>87.350000000000023</v>
      </c>
      <c r="N12" s="189">
        <v>1060</v>
      </c>
      <c r="O12" s="188">
        <f t="shared" si="8"/>
        <v>100</v>
      </c>
      <c r="P12" s="195">
        <f t="shared" si="2"/>
        <v>-3.0471698113207424</v>
      </c>
      <c r="Q12" s="184">
        <v>89.94</v>
      </c>
    </row>
    <row r="13" spans="1:18" x14ac:dyDescent="0.2">
      <c r="A13">
        <v>11</v>
      </c>
      <c r="B13" s="189">
        <f t="shared" si="3"/>
        <v>12079</v>
      </c>
      <c r="C13" s="184">
        <v>3</v>
      </c>
      <c r="D13" s="194">
        <f t="shared" si="0"/>
        <v>2.483649308717609E-2</v>
      </c>
      <c r="E13" s="197"/>
      <c r="F13" s="197"/>
      <c r="G13" s="189">
        <f t="shared" si="4"/>
        <v>289</v>
      </c>
      <c r="H13" s="194">
        <f t="shared" si="1"/>
        <v>2.3349761654682073</v>
      </c>
      <c r="I13" s="189">
        <f t="shared" si="5"/>
        <v>298</v>
      </c>
      <c r="J13" s="190">
        <v>56.42</v>
      </c>
      <c r="K13" s="194">
        <f t="shared" si="6"/>
        <v>3.027334917089199</v>
      </c>
      <c r="L13" s="190">
        <v>1123.42</v>
      </c>
      <c r="M13" s="191">
        <f t="shared" si="7"/>
        <v>95.720000000000027</v>
      </c>
      <c r="N13" s="189">
        <v>1160</v>
      </c>
      <c r="O13" s="188">
        <f t="shared" si="8"/>
        <v>100</v>
      </c>
      <c r="P13" s="195">
        <f t="shared" si="2"/>
        <v>-3.1534482758620612</v>
      </c>
      <c r="Q13" s="184">
        <v>85.46</v>
      </c>
      <c r="R13" s="196"/>
    </row>
    <row r="14" spans="1:18" hidden="1" x14ac:dyDescent="0.2">
      <c r="A14">
        <v>12</v>
      </c>
      <c r="B14" s="189">
        <f t="shared" si="3"/>
        <v>12079</v>
      </c>
      <c r="C14" s="184"/>
      <c r="D14" s="194">
        <f t="shared" si="0"/>
        <v>0</v>
      </c>
      <c r="E14" s="184"/>
      <c r="F14" s="184"/>
      <c r="G14" s="189">
        <f t="shared" si="4"/>
        <v>289</v>
      </c>
      <c r="H14" s="194">
        <f t="shared" si="1"/>
        <v>2.3349761654682073</v>
      </c>
      <c r="I14" s="189">
        <f t="shared" si="5"/>
        <v>298</v>
      </c>
      <c r="J14" s="184"/>
      <c r="K14" s="194">
        <f t="shared" si="6"/>
        <v>-56.42</v>
      </c>
      <c r="L14" s="184"/>
      <c r="M14" s="191">
        <f t="shared" si="7"/>
        <v>-1123.42</v>
      </c>
      <c r="N14">
        <v>1250</v>
      </c>
      <c r="O14" s="188">
        <f t="shared" si="8"/>
        <v>90</v>
      </c>
      <c r="P14" s="195">
        <f t="shared" si="2"/>
        <v>-100</v>
      </c>
      <c r="Q14" s="184"/>
    </row>
    <row r="15" spans="1:18" hidden="1" x14ac:dyDescent="0.2">
      <c r="A15">
        <v>13</v>
      </c>
      <c r="B15" s="189">
        <f t="shared" si="3"/>
        <v>12079</v>
      </c>
      <c r="C15" s="184"/>
      <c r="D15" s="194">
        <f t="shared" si="0"/>
        <v>0</v>
      </c>
      <c r="E15" s="184"/>
      <c r="F15" s="184"/>
      <c r="G15" s="189">
        <f t="shared" si="4"/>
        <v>289</v>
      </c>
      <c r="H15" s="194">
        <f t="shared" si="1"/>
        <v>2.3349761654682073</v>
      </c>
      <c r="I15" s="189">
        <f t="shared" si="5"/>
        <v>298</v>
      </c>
      <c r="J15" s="184"/>
      <c r="K15" s="194">
        <f t="shared" si="6"/>
        <v>0</v>
      </c>
      <c r="L15" s="184"/>
      <c r="M15" s="191">
        <f t="shared" si="7"/>
        <v>0</v>
      </c>
      <c r="N15">
        <v>1340</v>
      </c>
      <c r="O15" s="188">
        <f t="shared" si="8"/>
        <v>90</v>
      </c>
      <c r="P15" s="195">
        <f t="shared" si="2"/>
        <v>-100</v>
      </c>
      <c r="Q15" s="184"/>
    </row>
    <row r="16" spans="1:18" hidden="1" x14ac:dyDescent="0.2">
      <c r="A16">
        <v>14</v>
      </c>
      <c r="B16" s="189">
        <f t="shared" si="3"/>
        <v>12079</v>
      </c>
      <c r="C16" s="184"/>
      <c r="D16" s="194">
        <f t="shared" si="0"/>
        <v>0</v>
      </c>
      <c r="E16" s="184"/>
      <c r="F16" s="184"/>
      <c r="G16" s="189">
        <f t="shared" si="4"/>
        <v>289</v>
      </c>
      <c r="H16" s="194">
        <f t="shared" si="1"/>
        <v>2.3349761654682073</v>
      </c>
      <c r="I16" s="189">
        <f t="shared" si="5"/>
        <v>298</v>
      </c>
      <c r="J16" s="184"/>
      <c r="K16" s="194">
        <f t="shared" si="6"/>
        <v>0</v>
      </c>
      <c r="L16" s="184"/>
      <c r="M16" s="191">
        <f t="shared" si="7"/>
        <v>0</v>
      </c>
      <c r="N16">
        <v>1430</v>
      </c>
      <c r="O16" s="188">
        <f t="shared" si="8"/>
        <v>90</v>
      </c>
      <c r="P16" s="195">
        <f t="shared" si="2"/>
        <v>-100</v>
      </c>
      <c r="Q16" s="184"/>
    </row>
    <row r="17" spans="1:17" hidden="1" x14ac:dyDescent="0.2">
      <c r="A17">
        <v>15</v>
      </c>
      <c r="B17" s="189">
        <f t="shared" si="3"/>
        <v>12079</v>
      </c>
      <c r="C17" s="184"/>
      <c r="D17" s="194">
        <f t="shared" si="0"/>
        <v>0</v>
      </c>
      <c r="E17" s="184"/>
      <c r="F17" s="184"/>
      <c r="G17" s="189">
        <f t="shared" si="4"/>
        <v>289</v>
      </c>
      <c r="H17" s="194">
        <f t="shared" si="1"/>
        <v>2.3349761654682073</v>
      </c>
      <c r="I17" s="189">
        <f t="shared" si="5"/>
        <v>298</v>
      </c>
      <c r="J17" s="184"/>
      <c r="K17" s="194">
        <f t="shared" si="6"/>
        <v>0</v>
      </c>
      <c r="L17" s="184"/>
      <c r="M17" s="191">
        <f t="shared" si="7"/>
        <v>0</v>
      </c>
      <c r="N17">
        <v>1525</v>
      </c>
      <c r="O17" s="188">
        <f t="shared" si="8"/>
        <v>95</v>
      </c>
      <c r="P17" s="195">
        <f t="shared" si="2"/>
        <v>-100</v>
      </c>
      <c r="Q17" s="184"/>
    </row>
    <row r="18" spans="1:17" hidden="1" x14ac:dyDescent="0.2">
      <c r="A18">
        <v>16</v>
      </c>
      <c r="B18" s="189">
        <f t="shared" si="3"/>
        <v>12079</v>
      </c>
      <c r="C18" s="184"/>
      <c r="D18" s="194">
        <f t="shared" si="0"/>
        <v>0</v>
      </c>
      <c r="E18" s="184"/>
      <c r="F18" s="184"/>
      <c r="G18" s="189">
        <f t="shared" si="4"/>
        <v>289</v>
      </c>
      <c r="H18" s="194">
        <f t="shared" si="1"/>
        <v>2.3349761654682073</v>
      </c>
      <c r="I18" s="189">
        <f t="shared" si="5"/>
        <v>298</v>
      </c>
      <c r="J18" s="184"/>
      <c r="K18" s="194">
        <f t="shared" si="6"/>
        <v>0</v>
      </c>
      <c r="L18" s="184"/>
      <c r="M18" s="191">
        <f t="shared" si="7"/>
        <v>0</v>
      </c>
      <c r="N18">
        <v>1640</v>
      </c>
      <c r="O18" s="188">
        <f t="shared" si="8"/>
        <v>115</v>
      </c>
      <c r="P18" s="195">
        <f t="shared" si="2"/>
        <v>-100</v>
      </c>
      <c r="Q18" s="184"/>
    </row>
    <row r="19" spans="1:17" hidden="1" x14ac:dyDescent="0.2">
      <c r="A19">
        <v>17</v>
      </c>
      <c r="B19" s="189">
        <f t="shared" si="3"/>
        <v>12079</v>
      </c>
      <c r="C19" s="184"/>
      <c r="D19" s="194">
        <f t="shared" si="0"/>
        <v>0</v>
      </c>
      <c r="E19" s="184"/>
      <c r="F19" s="184"/>
      <c r="G19" s="189">
        <f t="shared" si="4"/>
        <v>289</v>
      </c>
      <c r="H19" s="194">
        <f t="shared" si="1"/>
        <v>2.3349761654682073</v>
      </c>
      <c r="I19" s="189">
        <f t="shared" si="5"/>
        <v>298</v>
      </c>
      <c r="J19" s="184"/>
      <c r="K19" s="194">
        <f t="shared" si="6"/>
        <v>0</v>
      </c>
      <c r="L19" s="184"/>
      <c r="M19" s="191">
        <f t="shared" si="7"/>
        <v>0</v>
      </c>
      <c r="N19">
        <v>1765</v>
      </c>
      <c r="O19" s="188">
        <f t="shared" si="8"/>
        <v>125</v>
      </c>
      <c r="P19" s="195">
        <f t="shared" si="2"/>
        <v>-100</v>
      </c>
      <c r="Q19" s="184"/>
    </row>
    <row r="20" spans="1:17" hidden="1" x14ac:dyDescent="0.2">
      <c r="A20">
        <v>18</v>
      </c>
      <c r="B20" s="189">
        <f t="shared" si="3"/>
        <v>12079</v>
      </c>
      <c r="C20" s="184"/>
      <c r="D20" s="194">
        <f t="shared" si="0"/>
        <v>0</v>
      </c>
      <c r="E20" s="184"/>
      <c r="F20" s="184"/>
      <c r="G20" s="189">
        <f t="shared" si="4"/>
        <v>289</v>
      </c>
      <c r="H20" s="194">
        <f t="shared" si="1"/>
        <v>2.3349761654682073</v>
      </c>
      <c r="I20" s="189">
        <f t="shared" si="5"/>
        <v>298</v>
      </c>
      <c r="J20" s="184"/>
      <c r="K20" s="194">
        <f t="shared" si="6"/>
        <v>0</v>
      </c>
      <c r="L20" s="184"/>
      <c r="M20" s="191">
        <f t="shared" si="7"/>
        <v>0</v>
      </c>
      <c r="N20">
        <v>1890</v>
      </c>
      <c r="O20" s="188">
        <f t="shared" si="8"/>
        <v>125</v>
      </c>
      <c r="P20" s="195">
        <f t="shared" si="2"/>
        <v>-100</v>
      </c>
      <c r="Q20" s="184"/>
    </row>
    <row r="21" spans="1:17" hidden="1" x14ac:dyDescent="0.2">
      <c r="A21">
        <v>19</v>
      </c>
      <c r="B21" s="189">
        <f t="shared" si="3"/>
        <v>12079</v>
      </c>
      <c r="C21" s="184"/>
      <c r="D21" s="194">
        <f t="shared" si="0"/>
        <v>0</v>
      </c>
      <c r="E21" s="184"/>
      <c r="F21" s="184"/>
      <c r="G21" s="189">
        <f t="shared" si="4"/>
        <v>289</v>
      </c>
      <c r="H21" s="194">
        <f t="shared" si="1"/>
        <v>2.3349761654682073</v>
      </c>
      <c r="I21" s="189">
        <f t="shared" si="5"/>
        <v>298</v>
      </c>
      <c r="J21" s="184"/>
      <c r="K21" s="194">
        <f t="shared" si="6"/>
        <v>0</v>
      </c>
      <c r="L21" s="184"/>
      <c r="M21" s="191">
        <f t="shared" si="7"/>
        <v>0</v>
      </c>
      <c r="N21">
        <v>2020</v>
      </c>
      <c r="O21" s="188">
        <f t="shared" si="8"/>
        <v>130</v>
      </c>
      <c r="P21" s="195">
        <f t="shared" si="2"/>
        <v>-100</v>
      </c>
      <c r="Q21" s="184"/>
    </row>
    <row r="22" spans="1:17" hidden="1" x14ac:dyDescent="0.2">
      <c r="A22">
        <v>20</v>
      </c>
      <c r="B22" s="189">
        <f t="shared" si="3"/>
        <v>12079</v>
      </c>
      <c r="C22" s="184"/>
      <c r="D22" s="194">
        <f t="shared" si="0"/>
        <v>0</v>
      </c>
      <c r="E22" s="184"/>
      <c r="F22" s="184"/>
      <c r="G22" s="189">
        <f t="shared" si="4"/>
        <v>289</v>
      </c>
      <c r="H22" s="194">
        <f t="shared" si="1"/>
        <v>2.3349761654682073</v>
      </c>
      <c r="I22" s="189">
        <f t="shared" si="5"/>
        <v>298</v>
      </c>
      <c r="J22" s="184"/>
      <c r="K22" s="194">
        <f t="shared" si="6"/>
        <v>0</v>
      </c>
      <c r="L22" s="184"/>
      <c r="M22" s="191">
        <f t="shared" si="7"/>
        <v>0</v>
      </c>
      <c r="N22">
        <v>2155</v>
      </c>
      <c r="O22" s="188">
        <f t="shared" si="8"/>
        <v>135</v>
      </c>
      <c r="P22" s="195">
        <f t="shared" si="2"/>
        <v>-100</v>
      </c>
      <c r="Q22" s="184"/>
    </row>
    <row r="23" spans="1:17" hidden="1" x14ac:dyDescent="0.2">
      <c r="A23">
        <v>21</v>
      </c>
      <c r="B23" s="189">
        <f t="shared" si="3"/>
        <v>12079</v>
      </c>
      <c r="C23" s="184"/>
      <c r="D23" s="194">
        <f t="shared" si="0"/>
        <v>0</v>
      </c>
      <c r="E23" s="184"/>
      <c r="F23" s="184"/>
      <c r="G23" s="189">
        <f t="shared" si="4"/>
        <v>289</v>
      </c>
      <c r="H23" s="194">
        <f t="shared" si="1"/>
        <v>2.3349761654682073</v>
      </c>
      <c r="I23" s="189">
        <f t="shared" si="5"/>
        <v>298</v>
      </c>
      <c r="J23" s="184"/>
      <c r="K23" s="194">
        <f t="shared" si="6"/>
        <v>0</v>
      </c>
      <c r="L23" s="184"/>
      <c r="M23" s="191">
        <f t="shared" si="7"/>
        <v>0</v>
      </c>
      <c r="N23">
        <v>2300</v>
      </c>
      <c r="O23" s="188">
        <f t="shared" si="8"/>
        <v>145</v>
      </c>
      <c r="P23" s="195">
        <f t="shared" si="2"/>
        <v>-100</v>
      </c>
      <c r="Q23" s="184"/>
    </row>
    <row r="24" spans="1:17" hidden="1" x14ac:dyDescent="0.2">
      <c r="A24">
        <v>22</v>
      </c>
      <c r="B24" s="189">
        <f t="shared" si="3"/>
        <v>12079</v>
      </c>
      <c r="C24" s="184"/>
      <c r="D24" s="194">
        <f t="shared" si="0"/>
        <v>0</v>
      </c>
      <c r="E24" s="184"/>
      <c r="F24" s="184"/>
      <c r="G24" s="189">
        <f t="shared" si="4"/>
        <v>289</v>
      </c>
      <c r="H24" s="194">
        <f t="shared" si="1"/>
        <v>2.3349761654682073</v>
      </c>
      <c r="I24" s="189">
        <f t="shared" si="5"/>
        <v>298</v>
      </c>
      <c r="J24" s="184"/>
      <c r="K24" s="194">
        <f t="shared" si="6"/>
        <v>0</v>
      </c>
      <c r="L24" s="184"/>
      <c r="M24" s="191">
        <f t="shared" si="7"/>
        <v>0</v>
      </c>
      <c r="N24">
        <v>2465</v>
      </c>
      <c r="O24" s="188">
        <f t="shared" si="8"/>
        <v>165</v>
      </c>
      <c r="P24" s="195">
        <f t="shared" si="2"/>
        <v>-100</v>
      </c>
      <c r="Q24" s="184"/>
    </row>
    <row r="25" spans="1:17" hidden="1" x14ac:dyDescent="0.2">
      <c r="A25">
        <v>23</v>
      </c>
      <c r="B25" s="189">
        <f t="shared" si="3"/>
        <v>12079</v>
      </c>
      <c r="C25" s="184"/>
      <c r="D25" s="194">
        <f t="shared" si="0"/>
        <v>0</v>
      </c>
      <c r="E25" s="184"/>
      <c r="F25" s="184"/>
      <c r="G25" s="189">
        <f t="shared" si="4"/>
        <v>289</v>
      </c>
      <c r="H25" s="194">
        <f t="shared" si="1"/>
        <v>2.3349761654682073</v>
      </c>
      <c r="I25" s="189">
        <f t="shared" si="5"/>
        <v>298</v>
      </c>
      <c r="J25" s="184"/>
      <c r="K25" s="194">
        <f t="shared" si="6"/>
        <v>0</v>
      </c>
      <c r="L25" s="184"/>
      <c r="M25" s="191">
        <f t="shared" si="7"/>
        <v>0</v>
      </c>
      <c r="N25">
        <v>2640</v>
      </c>
      <c r="O25" s="188">
        <f t="shared" si="8"/>
        <v>175</v>
      </c>
      <c r="P25" s="195">
        <f t="shared" si="2"/>
        <v>-100</v>
      </c>
      <c r="Q25" s="184"/>
    </row>
    <row r="26" spans="1:17" hidden="1" x14ac:dyDescent="0.2">
      <c r="A26">
        <v>24</v>
      </c>
      <c r="B26" s="189">
        <f t="shared" si="3"/>
        <v>12079</v>
      </c>
      <c r="C26" s="184"/>
      <c r="D26" s="194">
        <f t="shared" si="0"/>
        <v>0</v>
      </c>
      <c r="E26" s="184"/>
      <c r="F26" s="184"/>
      <c r="G26" s="189">
        <f t="shared" si="4"/>
        <v>289</v>
      </c>
      <c r="H26" s="194">
        <f t="shared" si="1"/>
        <v>2.3349761654682073</v>
      </c>
      <c r="I26" s="189">
        <f t="shared" si="5"/>
        <v>298</v>
      </c>
      <c r="J26" s="184"/>
      <c r="K26" s="194">
        <f t="shared" si="6"/>
        <v>0</v>
      </c>
      <c r="L26" s="184"/>
      <c r="M26" s="191">
        <f t="shared" si="7"/>
        <v>0</v>
      </c>
      <c r="N26">
        <v>2800</v>
      </c>
      <c r="O26" s="188">
        <f t="shared" si="8"/>
        <v>160</v>
      </c>
      <c r="P26" s="195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5703125" customWidth="1"/>
    <col min="11" max="11" width="13.140625" customWidth="1"/>
    <col min="12" max="12" width="7.5703125" customWidth="1"/>
    <col min="13" max="13" width="10.42578125" customWidth="1"/>
    <col min="14" max="14" width="7.5703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07" t="s">
        <v>43</v>
      </c>
      <c r="B1" s="407"/>
      <c r="C1">
        <v>3292</v>
      </c>
    </row>
    <row r="2" spans="1:18" ht="22.5" x14ac:dyDescent="0.2">
      <c r="A2" s="201" t="s">
        <v>30</v>
      </c>
      <c r="B2" s="202" t="s">
        <v>31</v>
      </c>
      <c r="C2" s="202" t="s">
        <v>36</v>
      </c>
      <c r="D2" s="202" t="s">
        <v>38</v>
      </c>
      <c r="E2" s="202" t="s">
        <v>42</v>
      </c>
      <c r="F2" s="202" t="s">
        <v>41</v>
      </c>
      <c r="G2" s="202" t="s">
        <v>37</v>
      </c>
      <c r="H2" s="202" t="s">
        <v>39</v>
      </c>
      <c r="I2" s="202" t="s">
        <v>44</v>
      </c>
      <c r="J2" s="201" t="s">
        <v>13</v>
      </c>
      <c r="K2" s="202" t="s">
        <v>33</v>
      </c>
      <c r="L2" s="201" t="s">
        <v>32</v>
      </c>
      <c r="M2" s="202" t="s">
        <v>45</v>
      </c>
      <c r="N2" s="202" t="s">
        <v>40</v>
      </c>
      <c r="O2" s="202" t="s">
        <v>46</v>
      </c>
      <c r="P2" s="202" t="s">
        <v>34</v>
      </c>
      <c r="Q2" s="201" t="s">
        <v>35</v>
      </c>
    </row>
    <row r="3" spans="1:18" x14ac:dyDescent="0.2">
      <c r="A3">
        <v>1</v>
      </c>
      <c r="B3" s="189">
        <f>C1-(C3+E3+F3)</f>
        <v>3254</v>
      </c>
      <c r="C3" s="184">
        <v>38</v>
      </c>
      <c r="D3" s="194">
        <f>(C3/B3)*100</f>
        <v>1.1677934849416103</v>
      </c>
      <c r="E3" s="197"/>
      <c r="F3" s="197"/>
      <c r="G3" s="189">
        <f>C3</f>
        <v>38</v>
      </c>
      <c r="H3" s="194">
        <f>(G3/$C$1)*100</f>
        <v>1.1543134872417984</v>
      </c>
      <c r="I3" s="189">
        <f>C3+E3+F3</f>
        <v>38</v>
      </c>
      <c r="J3" s="190">
        <v>30.156291158135044</v>
      </c>
      <c r="L3" s="184">
        <v>165.74</v>
      </c>
      <c r="M3" s="191"/>
      <c r="N3">
        <v>140</v>
      </c>
      <c r="P3" s="195">
        <f>((L3/N3)*100)-100</f>
        <v>18.3857142857143</v>
      </c>
      <c r="Q3" s="184">
        <v>74.77</v>
      </c>
    </row>
    <row r="4" spans="1:18" x14ac:dyDescent="0.2">
      <c r="A4">
        <v>2</v>
      </c>
      <c r="B4" s="189">
        <f>B3-(C4+E4+F4)</f>
        <v>3237</v>
      </c>
      <c r="C4" s="184">
        <v>17</v>
      </c>
      <c r="D4" s="194">
        <f t="shared" ref="D4:D26" si="0">(C4/B4)*100</f>
        <v>0.52517763361136849</v>
      </c>
      <c r="E4" s="197"/>
      <c r="F4" s="197"/>
      <c r="G4" s="189">
        <f t="shared" ref="G4:G26" si="1">G3+C4</f>
        <v>55</v>
      </c>
      <c r="H4" s="194">
        <f t="shared" ref="H4:H26" si="2">(G4/$C$1)*100</f>
        <v>1.6707168894289186</v>
      </c>
      <c r="I4" s="189">
        <f t="shared" ref="I4:I26" si="3">I3+C4+E4+F4</f>
        <v>55</v>
      </c>
      <c r="J4" s="190">
        <v>60.051193786133545</v>
      </c>
      <c r="K4" s="194">
        <f>J4-J3</f>
        <v>29.894902627998501</v>
      </c>
      <c r="L4" s="184">
        <v>377.61</v>
      </c>
      <c r="M4" s="191">
        <f>L4-L3</f>
        <v>211.87</v>
      </c>
      <c r="N4">
        <v>300</v>
      </c>
      <c r="O4" s="188">
        <f>N4-N3</f>
        <v>160</v>
      </c>
      <c r="P4" s="195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9">
        <f t="shared" ref="B5:B26" si="5">B4-(C5+E5+F5)</f>
        <v>3226</v>
      </c>
      <c r="C5" s="184">
        <v>11</v>
      </c>
      <c r="D5" s="194">
        <f t="shared" si="0"/>
        <v>0.34097954122752638</v>
      </c>
      <c r="E5" s="197"/>
      <c r="F5" s="197"/>
      <c r="G5" s="189">
        <f t="shared" si="1"/>
        <v>66</v>
      </c>
      <c r="H5" s="194">
        <f t="shared" si="2"/>
        <v>2.0048602673147022</v>
      </c>
      <c r="I5" s="189">
        <f t="shared" si="3"/>
        <v>66</v>
      </c>
      <c r="J5" s="190">
        <v>85.209458861039764</v>
      </c>
      <c r="K5" s="194">
        <f t="shared" ref="K5:K26" si="6">J5-J4</f>
        <v>25.158265074906218</v>
      </c>
      <c r="L5" s="184">
        <v>660.85</v>
      </c>
      <c r="M5" s="191">
        <f t="shared" ref="M5:M26" si="7">L5-L4</f>
        <v>283.24</v>
      </c>
      <c r="N5">
        <v>490</v>
      </c>
      <c r="O5" s="188">
        <f t="shared" ref="O5:O26" si="8">N5-N4</f>
        <v>190</v>
      </c>
      <c r="P5" s="195">
        <f t="shared" si="4"/>
        <v>34.867346938775512</v>
      </c>
      <c r="Q5" s="190">
        <v>71.209999999999994</v>
      </c>
    </row>
    <row r="6" spans="1:18" x14ac:dyDescent="0.2">
      <c r="A6">
        <v>4</v>
      </c>
      <c r="B6" s="189">
        <f t="shared" si="5"/>
        <v>3216</v>
      </c>
      <c r="C6" s="184">
        <v>10</v>
      </c>
      <c r="D6" s="194">
        <f t="shared" si="0"/>
        <v>0.31094527363184082</v>
      </c>
      <c r="E6" s="197"/>
      <c r="F6" s="197"/>
      <c r="G6" s="189">
        <f t="shared" si="1"/>
        <v>76</v>
      </c>
      <c r="H6" s="194">
        <f t="shared" si="2"/>
        <v>2.3086269744835968</v>
      </c>
      <c r="I6" s="189">
        <f t="shared" si="3"/>
        <v>76</v>
      </c>
      <c r="J6" s="190">
        <v>90.165245202558637</v>
      </c>
      <c r="K6" s="194">
        <f t="shared" si="6"/>
        <v>4.9557863415188734</v>
      </c>
      <c r="L6" s="184">
        <v>923.99</v>
      </c>
      <c r="M6" s="191">
        <f t="shared" si="7"/>
        <v>263.14</v>
      </c>
      <c r="N6">
        <v>690</v>
      </c>
      <c r="O6" s="188">
        <f t="shared" si="8"/>
        <v>200</v>
      </c>
      <c r="P6" s="195">
        <f t="shared" si="4"/>
        <v>33.911594202898556</v>
      </c>
      <c r="Q6" s="190">
        <v>74.39</v>
      </c>
    </row>
    <row r="7" spans="1:18" x14ac:dyDescent="0.2">
      <c r="A7">
        <v>5</v>
      </c>
      <c r="B7" s="189">
        <f t="shared" si="5"/>
        <v>1820</v>
      </c>
      <c r="C7" s="184">
        <v>0</v>
      </c>
      <c r="D7" s="194">
        <f t="shared" si="0"/>
        <v>0</v>
      </c>
      <c r="E7" s="197"/>
      <c r="F7" s="197">
        <v>1396</v>
      </c>
      <c r="G7" s="189">
        <f t="shared" si="1"/>
        <v>76</v>
      </c>
      <c r="H7" s="194">
        <f t="shared" si="2"/>
        <v>2.3086269744835968</v>
      </c>
      <c r="I7" s="189">
        <f t="shared" si="3"/>
        <v>1472</v>
      </c>
      <c r="J7" s="190">
        <v>66.444270015698592</v>
      </c>
      <c r="K7" s="194">
        <f t="shared" si="6"/>
        <v>-23.720975186860045</v>
      </c>
      <c r="L7" s="184">
        <v>1117.43</v>
      </c>
      <c r="M7" s="191">
        <f t="shared" si="7"/>
        <v>193.44000000000005</v>
      </c>
      <c r="N7">
        <v>890</v>
      </c>
      <c r="O7" s="188">
        <f t="shared" si="8"/>
        <v>200</v>
      </c>
      <c r="P7" s="195">
        <f t="shared" si="4"/>
        <v>25.553932584269674</v>
      </c>
      <c r="Q7" s="184">
        <v>96.34</v>
      </c>
    </row>
    <row r="8" spans="1:18" x14ac:dyDescent="0.2">
      <c r="A8">
        <v>6</v>
      </c>
      <c r="B8" s="189">
        <f t="shared" si="5"/>
        <v>1820</v>
      </c>
      <c r="C8" s="184">
        <v>0</v>
      </c>
      <c r="D8" s="194">
        <f t="shared" si="0"/>
        <v>0</v>
      </c>
      <c r="E8" s="197"/>
      <c r="F8" s="197"/>
      <c r="G8" s="189">
        <f t="shared" si="1"/>
        <v>76</v>
      </c>
      <c r="H8" s="194">
        <f t="shared" si="2"/>
        <v>2.3086269744835968</v>
      </c>
      <c r="I8" s="189">
        <f t="shared" si="3"/>
        <v>1472</v>
      </c>
      <c r="J8" s="190">
        <v>61.036106750392463</v>
      </c>
      <c r="K8" s="194">
        <f t="shared" si="6"/>
        <v>-5.4081632653061291</v>
      </c>
      <c r="L8" s="184">
        <v>1235.3699999999999</v>
      </c>
      <c r="M8" s="191">
        <f t="shared" si="7"/>
        <v>117.93999999999983</v>
      </c>
      <c r="N8">
        <v>1080</v>
      </c>
      <c r="O8" s="188">
        <f t="shared" si="8"/>
        <v>190</v>
      </c>
      <c r="P8" s="195">
        <f t="shared" si="4"/>
        <v>14.386111111111106</v>
      </c>
      <c r="Q8" s="184">
        <v>90.31</v>
      </c>
    </row>
    <row r="9" spans="1:18" x14ac:dyDescent="0.2">
      <c r="A9">
        <v>7</v>
      </c>
      <c r="B9" s="189">
        <f t="shared" si="5"/>
        <v>1820</v>
      </c>
      <c r="C9" s="184">
        <v>0</v>
      </c>
      <c r="D9" s="194">
        <f t="shared" si="0"/>
        <v>0</v>
      </c>
      <c r="E9" s="197"/>
      <c r="F9" s="197"/>
      <c r="G9" s="189">
        <f t="shared" si="1"/>
        <v>76</v>
      </c>
      <c r="H9" s="194">
        <f t="shared" si="2"/>
        <v>2.3086269744835968</v>
      </c>
      <c r="I9" s="189">
        <f t="shared" si="3"/>
        <v>1472</v>
      </c>
      <c r="J9" s="190">
        <v>62.990580847723706</v>
      </c>
      <c r="K9" s="194">
        <f t="shared" si="6"/>
        <v>1.9544740973312429</v>
      </c>
      <c r="L9" s="184">
        <v>1351.4</v>
      </c>
      <c r="M9" s="191">
        <f t="shared" si="7"/>
        <v>116.0300000000002</v>
      </c>
      <c r="N9">
        <v>1250</v>
      </c>
      <c r="O9" s="188">
        <f t="shared" si="8"/>
        <v>170</v>
      </c>
      <c r="P9" s="195">
        <f t="shared" si="4"/>
        <v>8.112000000000009</v>
      </c>
      <c r="Q9" s="184">
        <v>88.6</v>
      </c>
    </row>
    <row r="10" spans="1:18" x14ac:dyDescent="0.2">
      <c r="A10">
        <v>8</v>
      </c>
      <c r="B10" s="189">
        <f t="shared" si="5"/>
        <v>1819</v>
      </c>
      <c r="C10" s="184">
        <v>1</v>
      </c>
      <c r="D10" s="194">
        <f t="shared" si="0"/>
        <v>5.4975261132490384E-2</v>
      </c>
      <c r="E10" s="197"/>
      <c r="F10" s="197"/>
      <c r="G10" s="189">
        <f t="shared" si="1"/>
        <v>77</v>
      </c>
      <c r="H10" s="194">
        <f t="shared" si="2"/>
        <v>2.3390036452004859</v>
      </c>
      <c r="I10" s="189">
        <f t="shared" si="3"/>
        <v>1473</v>
      </c>
      <c r="J10" s="190">
        <v>65.051441137202545</v>
      </c>
      <c r="K10" s="194">
        <f t="shared" si="6"/>
        <v>2.060860289478839</v>
      </c>
      <c r="L10" s="184">
        <v>1456.73</v>
      </c>
      <c r="M10" s="191">
        <f t="shared" si="7"/>
        <v>105.32999999999993</v>
      </c>
      <c r="N10">
        <v>1400</v>
      </c>
      <c r="O10" s="188">
        <f t="shared" si="8"/>
        <v>150</v>
      </c>
      <c r="P10" s="195">
        <f t="shared" si="4"/>
        <v>4.0521428571428544</v>
      </c>
      <c r="Q10" s="184">
        <v>82.44</v>
      </c>
    </row>
    <row r="11" spans="1:18" x14ac:dyDescent="0.2">
      <c r="A11">
        <v>9</v>
      </c>
      <c r="B11" s="189">
        <f t="shared" si="5"/>
        <v>1818</v>
      </c>
      <c r="C11" s="184">
        <v>1</v>
      </c>
      <c r="D11" s="194">
        <f t="shared" si="0"/>
        <v>5.5005500550055E-2</v>
      </c>
      <c r="E11" s="197"/>
      <c r="F11" s="197"/>
      <c r="G11" s="189">
        <f t="shared" si="1"/>
        <v>78</v>
      </c>
      <c r="H11" s="194">
        <f t="shared" si="2"/>
        <v>2.3693803159173754</v>
      </c>
      <c r="I11" s="189">
        <f t="shared" si="3"/>
        <v>1474</v>
      </c>
      <c r="J11" s="190">
        <v>67.012415527267009</v>
      </c>
      <c r="K11" s="194">
        <f t="shared" si="6"/>
        <v>1.9609743900644645</v>
      </c>
      <c r="L11" s="184">
        <v>1576.08</v>
      </c>
      <c r="M11" s="191">
        <f t="shared" si="7"/>
        <v>119.34999999999991</v>
      </c>
      <c r="N11">
        <v>1540</v>
      </c>
      <c r="O11" s="188">
        <f t="shared" si="8"/>
        <v>140</v>
      </c>
      <c r="P11" s="195">
        <f t="shared" si="4"/>
        <v>2.3428571428571416</v>
      </c>
      <c r="Q11" s="184">
        <v>83.07</v>
      </c>
    </row>
    <row r="12" spans="1:18" x14ac:dyDescent="0.2">
      <c r="A12">
        <v>10</v>
      </c>
      <c r="B12" s="189">
        <f t="shared" si="5"/>
        <v>1818</v>
      </c>
      <c r="C12" s="184">
        <v>0</v>
      </c>
      <c r="D12" s="194">
        <f t="shared" si="0"/>
        <v>0</v>
      </c>
      <c r="E12" s="197"/>
      <c r="F12" s="197"/>
      <c r="G12" s="189">
        <f t="shared" si="1"/>
        <v>78</v>
      </c>
      <c r="H12" s="194">
        <f t="shared" si="2"/>
        <v>2.3693803159173754</v>
      </c>
      <c r="I12" s="189">
        <f t="shared" si="3"/>
        <v>1474</v>
      </c>
      <c r="J12" s="190">
        <v>68.9061763319189</v>
      </c>
      <c r="K12" s="194">
        <f t="shared" si="6"/>
        <v>1.8937608046518903</v>
      </c>
      <c r="L12" s="190">
        <v>1750.24</v>
      </c>
      <c r="M12" s="191">
        <f t="shared" si="7"/>
        <v>174.16000000000008</v>
      </c>
      <c r="N12" s="189">
        <v>1670</v>
      </c>
      <c r="O12" s="188">
        <f t="shared" si="8"/>
        <v>130</v>
      </c>
      <c r="P12" s="195">
        <f t="shared" si="4"/>
        <v>4.8047904191616908</v>
      </c>
      <c r="Q12" s="184">
        <v>87.65</v>
      </c>
    </row>
    <row r="13" spans="1:18" x14ac:dyDescent="0.2">
      <c r="A13">
        <v>11</v>
      </c>
      <c r="B13" s="189">
        <f t="shared" si="5"/>
        <v>1630</v>
      </c>
      <c r="C13" s="184">
        <v>0</v>
      </c>
      <c r="D13" s="194">
        <f t="shared" si="0"/>
        <v>0</v>
      </c>
      <c r="E13" s="197"/>
      <c r="F13" s="197">
        <v>188</v>
      </c>
      <c r="G13" s="189">
        <f t="shared" si="1"/>
        <v>78</v>
      </c>
      <c r="H13" s="194">
        <f t="shared" si="2"/>
        <v>2.3693803159173754</v>
      </c>
      <c r="I13" s="189">
        <f t="shared" si="3"/>
        <v>1662</v>
      </c>
      <c r="J13" s="190">
        <v>71</v>
      </c>
      <c r="K13" s="194">
        <f t="shared" si="6"/>
        <v>2.0938236680811002</v>
      </c>
      <c r="L13" s="190">
        <v>1851.27</v>
      </c>
      <c r="M13" s="191">
        <f t="shared" si="7"/>
        <v>101.02999999999997</v>
      </c>
      <c r="N13" s="189">
        <v>1790</v>
      </c>
      <c r="O13" s="188">
        <f t="shared" si="8"/>
        <v>120</v>
      </c>
      <c r="P13" s="195">
        <f t="shared" si="4"/>
        <v>3.4229050279329698</v>
      </c>
      <c r="Q13" s="184">
        <v>90.61</v>
      </c>
      <c r="R13" s="196"/>
    </row>
    <row r="14" spans="1:18" hidden="1" x14ac:dyDescent="0.2">
      <c r="A14">
        <v>12</v>
      </c>
      <c r="B14" s="189">
        <f t="shared" si="5"/>
        <v>1630</v>
      </c>
      <c r="C14" s="184"/>
      <c r="D14" s="194">
        <f t="shared" si="0"/>
        <v>0</v>
      </c>
      <c r="E14" s="184"/>
      <c r="F14" s="184"/>
      <c r="G14" s="189">
        <f t="shared" si="1"/>
        <v>78</v>
      </c>
      <c r="H14" s="194">
        <f t="shared" si="2"/>
        <v>2.3693803159173754</v>
      </c>
      <c r="I14" s="189">
        <f t="shared" si="3"/>
        <v>1662</v>
      </c>
      <c r="J14" s="184"/>
      <c r="K14" s="194">
        <f t="shared" si="6"/>
        <v>-71</v>
      </c>
      <c r="L14" s="184"/>
      <c r="M14" s="191">
        <f t="shared" si="7"/>
        <v>-1851.27</v>
      </c>
      <c r="N14">
        <v>1900</v>
      </c>
      <c r="O14" s="188">
        <f t="shared" si="8"/>
        <v>110</v>
      </c>
      <c r="P14" s="195">
        <f t="shared" si="4"/>
        <v>-100</v>
      </c>
      <c r="Q14" s="184"/>
    </row>
    <row r="15" spans="1:18" hidden="1" x14ac:dyDescent="0.2">
      <c r="A15">
        <v>13</v>
      </c>
      <c r="B15" s="189">
        <f t="shared" si="5"/>
        <v>1630</v>
      </c>
      <c r="C15" s="184"/>
      <c r="D15" s="194">
        <f t="shared" si="0"/>
        <v>0</v>
      </c>
      <c r="E15" s="184"/>
      <c r="F15" s="184"/>
      <c r="G15" s="189">
        <f t="shared" si="1"/>
        <v>78</v>
      </c>
      <c r="H15" s="194">
        <f t="shared" si="2"/>
        <v>2.3693803159173754</v>
      </c>
      <c r="I15" s="189">
        <f t="shared" si="3"/>
        <v>1662</v>
      </c>
      <c r="J15" s="184"/>
      <c r="K15" s="194">
        <f t="shared" si="6"/>
        <v>0</v>
      </c>
      <c r="L15" s="184"/>
      <c r="M15" s="191">
        <f t="shared" si="7"/>
        <v>0</v>
      </c>
      <c r="N15">
        <v>2010</v>
      </c>
      <c r="O15" s="188">
        <f t="shared" si="8"/>
        <v>110</v>
      </c>
      <c r="P15" s="195">
        <f t="shared" si="4"/>
        <v>-100</v>
      </c>
      <c r="Q15" s="184"/>
    </row>
    <row r="16" spans="1:18" hidden="1" x14ac:dyDescent="0.2">
      <c r="A16">
        <v>14</v>
      </c>
      <c r="B16" s="189">
        <f t="shared" si="5"/>
        <v>1630</v>
      </c>
      <c r="C16" s="184"/>
      <c r="D16" s="194">
        <f t="shared" si="0"/>
        <v>0</v>
      </c>
      <c r="E16" s="184"/>
      <c r="F16" s="184"/>
      <c r="G16" s="189">
        <f t="shared" si="1"/>
        <v>78</v>
      </c>
      <c r="H16" s="194">
        <f t="shared" si="2"/>
        <v>2.3693803159173754</v>
      </c>
      <c r="I16" s="189">
        <f t="shared" si="3"/>
        <v>1662</v>
      </c>
      <c r="J16" s="184"/>
      <c r="K16" s="194">
        <f t="shared" si="6"/>
        <v>0</v>
      </c>
      <c r="L16" s="184"/>
      <c r="M16" s="191">
        <f t="shared" si="7"/>
        <v>0</v>
      </c>
      <c r="N16">
        <v>2120</v>
      </c>
      <c r="O16" s="188">
        <f t="shared" si="8"/>
        <v>110</v>
      </c>
      <c r="P16" s="195">
        <f t="shared" si="4"/>
        <v>-100</v>
      </c>
      <c r="Q16" s="184"/>
    </row>
    <row r="17" spans="1:17" hidden="1" x14ac:dyDescent="0.2">
      <c r="A17">
        <v>15</v>
      </c>
      <c r="B17" s="189">
        <f t="shared" si="5"/>
        <v>1630</v>
      </c>
      <c r="C17" s="184"/>
      <c r="D17" s="194">
        <f t="shared" si="0"/>
        <v>0</v>
      </c>
      <c r="E17" s="184"/>
      <c r="F17" s="184"/>
      <c r="G17" s="189">
        <f t="shared" si="1"/>
        <v>78</v>
      </c>
      <c r="H17" s="194">
        <f t="shared" si="2"/>
        <v>2.3693803159173754</v>
      </c>
      <c r="I17" s="189">
        <f t="shared" si="3"/>
        <v>1662</v>
      </c>
      <c r="J17" s="184"/>
      <c r="K17" s="194">
        <f t="shared" si="6"/>
        <v>0</v>
      </c>
      <c r="L17" s="184"/>
      <c r="M17" s="191">
        <f t="shared" si="7"/>
        <v>0</v>
      </c>
      <c r="N17">
        <v>2240</v>
      </c>
      <c r="O17" s="188">
        <f t="shared" si="8"/>
        <v>120</v>
      </c>
      <c r="P17" s="195">
        <f t="shared" si="4"/>
        <v>-100</v>
      </c>
      <c r="Q17" s="184"/>
    </row>
    <row r="18" spans="1:17" hidden="1" x14ac:dyDescent="0.2">
      <c r="A18">
        <v>16</v>
      </c>
      <c r="B18" s="189">
        <f t="shared" si="5"/>
        <v>1630</v>
      </c>
      <c r="C18" s="184"/>
      <c r="D18" s="194">
        <f t="shared" si="0"/>
        <v>0</v>
      </c>
      <c r="E18" s="184"/>
      <c r="F18" s="184"/>
      <c r="G18" s="189">
        <f t="shared" si="1"/>
        <v>78</v>
      </c>
      <c r="H18" s="194">
        <f t="shared" si="2"/>
        <v>2.3693803159173754</v>
      </c>
      <c r="I18" s="189">
        <f t="shared" si="3"/>
        <v>1662</v>
      </c>
      <c r="J18" s="184"/>
      <c r="K18" s="194">
        <f t="shared" si="6"/>
        <v>0</v>
      </c>
      <c r="L18" s="184"/>
      <c r="M18" s="191">
        <f t="shared" si="7"/>
        <v>0</v>
      </c>
      <c r="N18">
        <v>2370</v>
      </c>
      <c r="O18" s="188">
        <f t="shared" si="8"/>
        <v>130</v>
      </c>
      <c r="P18" s="195">
        <f t="shared" si="4"/>
        <v>-100</v>
      </c>
      <c r="Q18" s="184"/>
    </row>
    <row r="19" spans="1:17" hidden="1" x14ac:dyDescent="0.2">
      <c r="A19">
        <v>17</v>
      </c>
      <c r="B19" s="189">
        <f t="shared" si="5"/>
        <v>1630</v>
      </c>
      <c r="C19" s="184"/>
      <c r="D19" s="194">
        <f t="shared" si="0"/>
        <v>0</v>
      </c>
      <c r="E19" s="184"/>
      <c r="F19" s="184"/>
      <c r="G19" s="189">
        <f t="shared" si="1"/>
        <v>78</v>
      </c>
      <c r="H19" s="194">
        <f t="shared" si="2"/>
        <v>2.3693803159173754</v>
      </c>
      <c r="I19" s="189">
        <f t="shared" si="3"/>
        <v>1662</v>
      </c>
      <c r="J19" s="184"/>
      <c r="K19" s="194">
        <f t="shared" si="6"/>
        <v>0</v>
      </c>
      <c r="L19" s="184"/>
      <c r="M19" s="191">
        <f t="shared" si="7"/>
        <v>0</v>
      </c>
      <c r="N19">
        <v>2510</v>
      </c>
      <c r="O19" s="188">
        <f t="shared" si="8"/>
        <v>140</v>
      </c>
      <c r="P19" s="195">
        <f t="shared" si="4"/>
        <v>-100</v>
      </c>
      <c r="Q19" s="184"/>
    </row>
    <row r="20" spans="1:17" hidden="1" x14ac:dyDescent="0.2">
      <c r="A20">
        <v>18</v>
      </c>
      <c r="B20" s="189">
        <f t="shared" si="5"/>
        <v>1630</v>
      </c>
      <c r="C20" s="184"/>
      <c r="D20" s="194">
        <f t="shared" si="0"/>
        <v>0</v>
      </c>
      <c r="E20" s="184"/>
      <c r="F20" s="184"/>
      <c r="G20" s="189">
        <f t="shared" si="1"/>
        <v>78</v>
      </c>
      <c r="H20" s="194">
        <f t="shared" si="2"/>
        <v>2.3693803159173754</v>
      </c>
      <c r="I20" s="189">
        <f t="shared" si="3"/>
        <v>1662</v>
      </c>
      <c r="J20" s="184"/>
      <c r="K20" s="194">
        <f t="shared" si="6"/>
        <v>0</v>
      </c>
      <c r="L20" s="184"/>
      <c r="M20" s="191">
        <f t="shared" si="7"/>
        <v>0</v>
      </c>
      <c r="N20">
        <v>2650</v>
      </c>
      <c r="O20" s="188">
        <f t="shared" si="8"/>
        <v>140</v>
      </c>
      <c r="P20" s="195">
        <f t="shared" si="4"/>
        <v>-100</v>
      </c>
      <c r="Q20" s="184"/>
    </row>
    <row r="21" spans="1:17" hidden="1" x14ac:dyDescent="0.2">
      <c r="A21">
        <v>19</v>
      </c>
      <c r="B21" s="189">
        <f t="shared" si="5"/>
        <v>1630</v>
      </c>
      <c r="C21" s="184"/>
      <c r="D21" s="194">
        <f t="shared" si="0"/>
        <v>0</v>
      </c>
      <c r="E21" s="184"/>
      <c r="F21" s="184"/>
      <c r="G21" s="189">
        <f t="shared" si="1"/>
        <v>78</v>
      </c>
      <c r="H21" s="194">
        <f t="shared" si="2"/>
        <v>2.3693803159173754</v>
      </c>
      <c r="I21" s="189">
        <f t="shared" si="3"/>
        <v>1662</v>
      </c>
      <c r="J21" s="184"/>
      <c r="K21" s="194">
        <f t="shared" si="6"/>
        <v>0</v>
      </c>
      <c r="L21" s="184"/>
      <c r="M21" s="191">
        <f t="shared" si="7"/>
        <v>0</v>
      </c>
      <c r="N21">
        <v>2800</v>
      </c>
      <c r="O21" s="188">
        <f t="shared" si="8"/>
        <v>150</v>
      </c>
      <c r="P21" s="195">
        <f t="shared" si="4"/>
        <v>-100</v>
      </c>
      <c r="Q21" s="184"/>
    </row>
    <row r="22" spans="1:17" hidden="1" x14ac:dyDescent="0.2">
      <c r="A22">
        <v>20</v>
      </c>
      <c r="B22" s="189">
        <f t="shared" si="5"/>
        <v>1630</v>
      </c>
      <c r="C22" s="184"/>
      <c r="D22" s="194">
        <f t="shared" si="0"/>
        <v>0</v>
      </c>
      <c r="E22" s="184"/>
      <c r="F22" s="184"/>
      <c r="G22" s="189">
        <f t="shared" si="1"/>
        <v>78</v>
      </c>
      <c r="H22" s="194">
        <f t="shared" si="2"/>
        <v>2.3693803159173754</v>
      </c>
      <c r="I22" s="189">
        <f t="shared" si="3"/>
        <v>1662</v>
      </c>
      <c r="J22" s="184"/>
      <c r="K22" s="194">
        <f t="shared" si="6"/>
        <v>0</v>
      </c>
      <c r="L22" s="184"/>
      <c r="M22" s="191">
        <f t="shared" si="7"/>
        <v>0</v>
      </c>
      <c r="N22">
        <v>2960</v>
      </c>
      <c r="O22" s="188">
        <f t="shared" si="8"/>
        <v>160</v>
      </c>
      <c r="P22" s="195">
        <f t="shared" si="4"/>
        <v>-100</v>
      </c>
      <c r="Q22" s="184"/>
    </row>
    <row r="23" spans="1:17" hidden="1" x14ac:dyDescent="0.2">
      <c r="A23">
        <v>21</v>
      </c>
      <c r="B23" s="189">
        <f t="shared" si="5"/>
        <v>1630</v>
      </c>
      <c r="C23" s="184"/>
      <c r="D23" s="194">
        <f t="shared" si="0"/>
        <v>0</v>
      </c>
      <c r="E23" s="184"/>
      <c r="F23" s="184"/>
      <c r="G23" s="189">
        <f t="shared" si="1"/>
        <v>78</v>
      </c>
      <c r="H23" s="194">
        <f t="shared" si="2"/>
        <v>2.3693803159173754</v>
      </c>
      <c r="I23" s="189">
        <f t="shared" si="3"/>
        <v>1662</v>
      </c>
      <c r="J23" s="184"/>
      <c r="K23" s="194">
        <f t="shared" si="6"/>
        <v>0</v>
      </c>
      <c r="L23" s="184"/>
      <c r="M23" s="191">
        <f t="shared" si="7"/>
        <v>0</v>
      </c>
      <c r="N23">
        <v>3150</v>
      </c>
      <c r="O23" s="188">
        <f t="shared" si="8"/>
        <v>190</v>
      </c>
      <c r="P23" s="195">
        <f t="shared" si="4"/>
        <v>-100</v>
      </c>
      <c r="Q23" s="184"/>
    </row>
    <row r="24" spans="1:17" hidden="1" x14ac:dyDescent="0.2">
      <c r="A24">
        <v>22</v>
      </c>
      <c r="B24" s="189">
        <f t="shared" si="5"/>
        <v>1630</v>
      </c>
      <c r="C24" s="184"/>
      <c r="D24" s="194">
        <f t="shared" si="0"/>
        <v>0</v>
      </c>
      <c r="E24" s="184"/>
      <c r="F24" s="184"/>
      <c r="G24" s="189">
        <f t="shared" si="1"/>
        <v>78</v>
      </c>
      <c r="H24" s="194">
        <f t="shared" si="2"/>
        <v>2.3693803159173754</v>
      </c>
      <c r="I24" s="189">
        <f t="shared" si="3"/>
        <v>1662</v>
      </c>
      <c r="J24" s="184"/>
      <c r="K24" s="194">
        <f t="shared" si="6"/>
        <v>0</v>
      </c>
      <c r="L24" s="184"/>
      <c r="M24" s="191">
        <f t="shared" si="7"/>
        <v>0</v>
      </c>
      <c r="N24">
        <v>3370</v>
      </c>
      <c r="O24" s="188">
        <f t="shared" si="8"/>
        <v>220</v>
      </c>
      <c r="P24" s="195">
        <f t="shared" si="4"/>
        <v>-100</v>
      </c>
      <c r="Q24" s="184"/>
    </row>
    <row r="25" spans="1:17" hidden="1" x14ac:dyDescent="0.2">
      <c r="A25">
        <v>23</v>
      </c>
      <c r="B25" s="189">
        <f t="shared" si="5"/>
        <v>1630</v>
      </c>
      <c r="C25" s="184"/>
      <c r="D25" s="194">
        <f t="shared" si="0"/>
        <v>0</v>
      </c>
      <c r="E25" s="184"/>
      <c r="F25" s="184"/>
      <c r="G25" s="189">
        <f t="shared" si="1"/>
        <v>78</v>
      </c>
      <c r="H25" s="194">
        <f t="shared" si="2"/>
        <v>2.3693803159173754</v>
      </c>
      <c r="I25" s="189">
        <f t="shared" si="3"/>
        <v>1662</v>
      </c>
      <c r="J25" s="184"/>
      <c r="K25" s="194">
        <f t="shared" si="6"/>
        <v>0</v>
      </c>
      <c r="L25" s="184"/>
      <c r="M25" s="191">
        <f t="shared" si="7"/>
        <v>0</v>
      </c>
      <c r="N25">
        <v>3560</v>
      </c>
      <c r="O25" s="188">
        <f t="shared" si="8"/>
        <v>190</v>
      </c>
      <c r="P25" s="195">
        <f t="shared" si="4"/>
        <v>-100</v>
      </c>
      <c r="Q25" s="184"/>
    </row>
    <row r="26" spans="1:17" hidden="1" x14ac:dyDescent="0.2">
      <c r="A26">
        <v>24</v>
      </c>
      <c r="B26" s="189">
        <f t="shared" si="5"/>
        <v>1630</v>
      </c>
      <c r="C26" s="184"/>
      <c r="D26" s="194">
        <f t="shared" si="0"/>
        <v>0</v>
      </c>
      <c r="E26" s="184"/>
      <c r="F26" s="184"/>
      <c r="G26" s="189">
        <f t="shared" si="1"/>
        <v>78</v>
      </c>
      <c r="H26" s="194">
        <f t="shared" si="2"/>
        <v>2.3693803159173754</v>
      </c>
      <c r="I26" s="189">
        <f t="shared" si="3"/>
        <v>1662</v>
      </c>
      <c r="J26" s="184"/>
      <c r="K26" s="194">
        <f t="shared" si="6"/>
        <v>0</v>
      </c>
      <c r="L26" s="184"/>
      <c r="M26" s="191">
        <f t="shared" si="7"/>
        <v>0</v>
      </c>
      <c r="N26">
        <v>3720</v>
      </c>
      <c r="O26" s="188">
        <f t="shared" si="8"/>
        <v>160</v>
      </c>
      <c r="P26" s="195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92" bestFit="1" customWidth="1"/>
    <col min="2" max="2" width="10.7109375" style="192" customWidth="1"/>
    <col min="3" max="4" width="13" style="192" customWidth="1"/>
    <col min="5" max="5" width="10.7109375" style="192" customWidth="1"/>
    <col min="6" max="6" width="12.28515625" style="192" customWidth="1"/>
    <col min="7" max="9" width="13.140625" style="192" customWidth="1"/>
    <col min="10" max="10" width="10.5703125" style="192" bestFit="1" customWidth="1"/>
    <col min="11" max="11" width="13.140625" style="192" bestFit="1" customWidth="1"/>
    <col min="12" max="12" width="7.5703125" style="192" bestFit="1" customWidth="1"/>
    <col min="13" max="13" width="10.42578125" style="192" customWidth="1"/>
    <col min="14" max="14" width="7.5703125" style="192" customWidth="1"/>
    <col min="15" max="15" width="11" style="192" bestFit="1" customWidth="1"/>
    <col min="16" max="16" width="12" style="192" customWidth="1"/>
    <col min="17" max="17" width="13.7109375" style="192" bestFit="1" customWidth="1"/>
    <col min="18" max="22" width="11.42578125" style="192"/>
  </cols>
  <sheetData>
    <row r="1" spans="1:18" x14ac:dyDescent="0.2">
      <c r="A1" s="408" t="s">
        <v>43</v>
      </c>
      <c r="B1" s="408"/>
      <c r="C1" s="192">
        <v>3720</v>
      </c>
      <c r="D1" s="193" t="s">
        <v>47</v>
      </c>
      <c r="E1" s="211" t="s">
        <v>48</v>
      </c>
    </row>
    <row r="2" spans="1:18" ht="22.5" x14ac:dyDescent="0.2">
      <c r="A2" s="212" t="s">
        <v>30</v>
      </c>
      <c r="B2" s="213" t="s">
        <v>31</v>
      </c>
      <c r="C2" s="213" t="s">
        <v>36</v>
      </c>
      <c r="D2" s="213" t="s">
        <v>38</v>
      </c>
      <c r="E2" s="213" t="s">
        <v>42</v>
      </c>
      <c r="F2" s="213" t="s">
        <v>41</v>
      </c>
      <c r="G2" s="213" t="s">
        <v>37</v>
      </c>
      <c r="H2" s="213" t="s">
        <v>39</v>
      </c>
      <c r="I2" s="213" t="s">
        <v>44</v>
      </c>
      <c r="J2" s="212" t="s">
        <v>13</v>
      </c>
      <c r="K2" s="213" t="s">
        <v>33</v>
      </c>
      <c r="L2" s="212" t="s">
        <v>32</v>
      </c>
      <c r="M2" s="213" t="s">
        <v>45</v>
      </c>
      <c r="N2" s="213" t="s">
        <v>40</v>
      </c>
      <c r="O2" s="213" t="s">
        <v>46</v>
      </c>
      <c r="P2" s="213" t="s">
        <v>34</v>
      </c>
      <c r="Q2" s="212" t="s">
        <v>35</v>
      </c>
    </row>
    <row r="3" spans="1:18" x14ac:dyDescent="0.2">
      <c r="A3" s="214">
        <v>1</v>
      </c>
      <c r="B3" s="215">
        <f>C1-(C3+E3+F3)</f>
        <v>3707</v>
      </c>
      <c r="C3" s="216">
        <v>13</v>
      </c>
      <c r="D3" s="217">
        <f>(C3/B3)*100</f>
        <v>0.35068788777987592</v>
      </c>
      <c r="E3" s="218"/>
      <c r="F3" s="218"/>
      <c r="G3" s="215">
        <f>C3</f>
        <v>13</v>
      </c>
      <c r="H3" s="217">
        <f>(G3/$C$1)*100</f>
        <v>0.34946236559139787</v>
      </c>
      <c r="I3" s="215">
        <f>C3+E3+F3</f>
        <v>13</v>
      </c>
      <c r="J3" s="219">
        <v>21.750356468457358</v>
      </c>
      <c r="K3" s="214"/>
      <c r="L3" s="216">
        <v>148.06</v>
      </c>
      <c r="M3" s="220"/>
      <c r="N3" s="214">
        <v>110</v>
      </c>
      <c r="O3" s="214"/>
      <c r="P3" s="221">
        <f>((L3/N3)*100)-100</f>
        <v>34.600000000000023</v>
      </c>
      <c r="Q3" s="216">
        <v>69.8</v>
      </c>
    </row>
    <row r="4" spans="1:18" x14ac:dyDescent="0.2">
      <c r="A4" s="214">
        <v>2</v>
      </c>
      <c r="B4" s="215">
        <f>B3-(C4+E4+F4)</f>
        <v>3699</v>
      </c>
      <c r="C4" s="216">
        <v>8</v>
      </c>
      <c r="D4" s="217">
        <f t="shared" ref="D4:D26" si="0">(C4/B4)*100</f>
        <v>0.21627466882941337</v>
      </c>
      <c r="E4" s="218"/>
      <c r="F4" s="218"/>
      <c r="G4" s="215">
        <f>G3+C4</f>
        <v>21</v>
      </c>
      <c r="H4" s="217">
        <f t="shared" ref="H4:H26" si="1">(G4/$C$1)*100</f>
        <v>0.56451612903225801</v>
      </c>
      <c r="I4" s="215">
        <f t="shared" ref="I4:I26" si="2">I3+C4+E4+F4</f>
        <v>21</v>
      </c>
      <c r="J4" s="219">
        <v>29.0150842945874</v>
      </c>
      <c r="K4" s="217">
        <f>J4-J3</f>
        <v>7.2647278261300414</v>
      </c>
      <c r="L4" s="216">
        <v>248.96</v>
      </c>
      <c r="M4" s="220">
        <f>L4-L3</f>
        <v>100.9</v>
      </c>
      <c r="N4" s="214">
        <v>230</v>
      </c>
      <c r="O4" s="222">
        <f>N4-N3</f>
        <v>120</v>
      </c>
      <c r="P4" s="221">
        <f t="shared" ref="P4:P26" si="3">((L4/N4)*100)-100</f>
        <v>8.2434782608695798</v>
      </c>
      <c r="Q4" s="216">
        <v>65.5</v>
      </c>
    </row>
    <row r="5" spans="1:18" x14ac:dyDescent="0.2">
      <c r="A5" s="214">
        <v>3</v>
      </c>
      <c r="B5" s="215">
        <f t="shared" ref="B5:B26" si="4">B4-(C5+E5+F5)</f>
        <v>3695</v>
      </c>
      <c r="C5" s="216">
        <v>4</v>
      </c>
      <c r="D5" s="217">
        <f t="shared" si="0"/>
        <v>0.10825439783491206</v>
      </c>
      <c r="E5" s="218"/>
      <c r="F5" s="218"/>
      <c r="G5" s="215">
        <f t="shared" ref="G5:G26" si="5">G4+C5</f>
        <v>25</v>
      </c>
      <c r="H5" s="217">
        <f t="shared" si="1"/>
        <v>0.67204301075268813</v>
      </c>
      <c r="I5" s="215">
        <f t="shared" si="2"/>
        <v>25</v>
      </c>
      <c r="J5" s="219">
        <v>33.738848337388482</v>
      </c>
      <c r="K5" s="217">
        <f t="shared" ref="K5:K26" si="6">J5-J4</f>
        <v>4.7237640428010828</v>
      </c>
      <c r="L5" s="216">
        <v>377.26</v>
      </c>
      <c r="M5" s="220">
        <f t="shared" ref="M5:M26" si="7">L5-L4</f>
        <v>128.29999999999998</v>
      </c>
      <c r="N5" s="214">
        <v>360</v>
      </c>
      <c r="O5" s="222">
        <f t="shared" ref="O5:O26" si="8">N5-N4</f>
        <v>130</v>
      </c>
      <c r="P5" s="221">
        <f t="shared" si="3"/>
        <v>4.7944444444444372</v>
      </c>
      <c r="Q5" s="219">
        <v>71.989999999999995</v>
      </c>
    </row>
    <row r="6" spans="1:18" x14ac:dyDescent="0.2">
      <c r="A6" s="214">
        <v>4</v>
      </c>
      <c r="B6" s="215">
        <f t="shared" si="4"/>
        <v>3689</v>
      </c>
      <c r="C6" s="216">
        <v>6</v>
      </c>
      <c r="D6" s="217">
        <f t="shared" si="0"/>
        <v>0.16264570344266741</v>
      </c>
      <c r="E6" s="218"/>
      <c r="F6" s="218"/>
      <c r="G6" s="215">
        <f t="shared" si="5"/>
        <v>31</v>
      </c>
      <c r="H6" s="217">
        <f t="shared" si="1"/>
        <v>0.83333333333333337</v>
      </c>
      <c r="I6" s="215">
        <f t="shared" si="2"/>
        <v>31</v>
      </c>
      <c r="J6" s="219">
        <v>39.186104986267459</v>
      </c>
      <c r="K6" s="217">
        <f t="shared" si="6"/>
        <v>5.4472566488789766</v>
      </c>
      <c r="L6" s="216">
        <v>539.17999999999995</v>
      </c>
      <c r="M6" s="220">
        <f t="shared" si="7"/>
        <v>161.91999999999996</v>
      </c>
      <c r="N6" s="214">
        <v>500</v>
      </c>
      <c r="O6" s="222">
        <f t="shared" si="8"/>
        <v>140</v>
      </c>
      <c r="P6" s="221">
        <f t="shared" si="3"/>
        <v>7.8359999999999985</v>
      </c>
      <c r="Q6" s="219">
        <v>70.819999999999993</v>
      </c>
    </row>
    <row r="7" spans="1:18" x14ac:dyDescent="0.2">
      <c r="A7" s="214">
        <v>5</v>
      </c>
      <c r="B7" s="215">
        <f t="shared" si="4"/>
        <v>3679</v>
      </c>
      <c r="C7" s="216">
        <v>10</v>
      </c>
      <c r="D7" s="217">
        <f t="shared" si="0"/>
        <v>0.27181299266104919</v>
      </c>
      <c r="E7" s="218"/>
      <c r="F7" s="218"/>
      <c r="G7" s="215">
        <f t="shared" si="5"/>
        <v>41</v>
      </c>
      <c r="H7" s="217">
        <f t="shared" si="1"/>
        <v>1.1021505376344085</v>
      </c>
      <c r="I7" s="215">
        <f t="shared" si="2"/>
        <v>41</v>
      </c>
      <c r="J7" s="219">
        <v>43.865637484969554</v>
      </c>
      <c r="K7" s="217">
        <f t="shared" si="6"/>
        <v>4.6795324987020948</v>
      </c>
      <c r="L7" s="216">
        <v>669.97</v>
      </c>
      <c r="M7" s="220">
        <f t="shared" si="7"/>
        <v>130.79000000000008</v>
      </c>
      <c r="N7" s="214">
        <v>630</v>
      </c>
      <c r="O7" s="222">
        <f t="shared" si="8"/>
        <v>130</v>
      </c>
      <c r="P7" s="221">
        <f t="shared" si="3"/>
        <v>6.3444444444444343</v>
      </c>
      <c r="Q7" s="216">
        <v>69.790000000000006</v>
      </c>
    </row>
    <row r="8" spans="1:18" x14ac:dyDescent="0.2">
      <c r="A8" s="214">
        <v>6</v>
      </c>
      <c r="B8" s="215">
        <f t="shared" si="4"/>
        <v>3676</v>
      </c>
      <c r="C8" s="216">
        <v>3</v>
      </c>
      <c r="D8" s="217">
        <f t="shared" si="0"/>
        <v>8.1610446137105552E-2</v>
      </c>
      <c r="E8" s="218"/>
      <c r="F8" s="218"/>
      <c r="G8" s="215">
        <f t="shared" si="5"/>
        <v>44</v>
      </c>
      <c r="H8" s="217">
        <f t="shared" si="1"/>
        <v>1.1827956989247312</v>
      </c>
      <c r="I8" s="215">
        <f t="shared" si="2"/>
        <v>44</v>
      </c>
      <c r="J8" s="219">
        <v>46.843944099378881</v>
      </c>
      <c r="K8" s="217">
        <f t="shared" si="6"/>
        <v>2.9783066144093269</v>
      </c>
      <c r="L8" s="216">
        <v>777.21</v>
      </c>
      <c r="M8" s="220">
        <f t="shared" si="7"/>
        <v>107.24000000000001</v>
      </c>
      <c r="N8" s="214">
        <v>750</v>
      </c>
      <c r="O8" s="222">
        <f t="shared" si="8"/>
        <v>120</v>
      </c>
      <c r="P8" s="221">
        <f t="shared" si="3"/>
        <v>3.6280000000000143</v>
      </c>
      <c r="Q8" s="216">
        <v>78.69</v>
      </c>
    </row>
    <row r="9" spans="1:18" x14ac:dyDescent="0.2">
      <c r="A9" s="214">
        <v>7</v>
      </c>
      <c r="B9" s="215">
        <f t="shared" si="4"/>
        <v>3674</v>
      </c>
      <c r="C9" s="216">
        <v>2</v>
      </c>
      <c r="D9" s="217">
        <f t="shared" si="0"/>
        <v>5.443658138268917E-2</v>
      </c>
      <c r="E9" s="218"/>
      <c r="F9" s="218"/>
      <c r="G9" s="215">
        <f t="shared" si="5"/>
        <v>46</v>
      </c>
      <c r="H9" s="217">
        <f t="shared" si="1"/>
        <v>1.2365591397849462</v>
      </c>
      <c r="I9" s="215">
        <f t="shared" si="2"/>
        <v>46</v>
      </c>
      <c r="J9" s="219">
        <v>49.813563271964576</v>
      </c>
      <c r="K9" s="217">
        <f t="shared" si="6"/>
        <v>2.9696191725856949</v>
      </c>
      <c r="L9" s="216">
        <v>876.68</v>
      </c>
      <c r="M9" s="220">
        <f t="shared" si="7"/>
        <v>99.469999999999914</v>
      </c>
      <c r="N9" s="214">
        <v>870</v>
      </c>
      <c r="O9" s="222">
        <f t="shared" si="8"/>
        <v>120</v>
      </c>
      <c r="P9" s="221">
        <f t="shared" si="3"/>
        <v>0.76781609195401757</v>
      </c>
      <c r="Q9" s="216">
        <v>74.09</v>
      </c>
    </row>
    <row r="10" spans="1:18" x14ac:dyDescent="0.2">
      <c r="A10" s="214">
        <v>8</v>
      </c>
      <c r="B10" s="215">
        <f t="shared" si="4"/>
        <v>3671</v>
      </c>
      <c r="C10" s="216">
        <v>3</v>
      </c>
      <c r="D10" s="217">
        <f t="shared" si="0"/>
        <v>8.172160174339417E-2</v>
      </c>
      <c r="E10" s="218"/>
      <c r="F10" s="218"/>
      <c r="G10" s="215">
        <f t="shared" si="5"/>
        <v>49</v>
      </c>
      <c r="H10" s="217">
        <f t="shared" si="1"/>
        <v>1.3172043010752688</v>
      </c>
      <c r="I10" s="215">
        <f t="shared" si="2"/>
        <v>49</v>
      </c>
      <c r="J10" s="219">
        <v>51.891156462585037</v>
      </c>
      <c r="K10" s="217">
        <f t="shared" si="6"/>
        <v>2.0775931906204619</v>
      </c>
      <c r="L10" s="216">
        <v>976.12</v>
      </c>
      <c r="M10" s="220">
        <f t="shared" si="7"/>
        <v>99.440000000000055</v>
      </c>
      <c r="N10" s="214">
        <v>970</v>
      </c>
      <c r="O10" s="222">
        <f t="shared" si="8"/>
        <v>100</v>
      </c>
      <c r="P10" s="221">
        <f t="shared" si="3"/>
        <v>0.63092783505153704</v>
      </c>
      <c r="Q10" s="216">
        <v>72.37</v>
      </c>
    </row>
    <row r="11" spans="1:18" x14ac:dyDescent="0.2">
      <c r="A11" s="214">
        <v>9</v>
      </c>
      <c r="B11" s="215">
        <f t="shared" si="4"/>
        <v>3669</v>
      </c>
      <c r="C11" s="216">
        <v>2</v>
      </c>
      <c r="D11" s="217">
        <f t="shared" si="0"/>
        <v>5.4510765876260567E-2</v>
      </c>
      <c r="E11" s="218"/>
      <c r="F11" s="218"/>
      <c r="G11" s="215">
        <f t="shared" si="5"/>
        <v>51</v>
      </c>
      <c r="H11" s="217">
        <f t="shared" si="1"/>
        <v>1.370967741935484</v>
      </c>
      <c r="I11" s="215">
        <f t="shared" si="2"/>
        <v>51</v>
      </c>
      <c r="J11" s="219">
        <v>56.096612344910739</v>
      </c>
      <c r="K11" s="217">
        <f t="shared" si="6"/>
        <v>4.2054558823257011</v>
      </c>
      <c r="L11" s="216">
        <v>1073.72</v>
      </c>
      <c r="M11" s="220">
        <f t="shared" si="7"/>
        <v>97.600000000000023</v>
      </c>
      <c r="N11" s="214">
        <v>1065</v>
      </c>
      <c r="O11" s="222">
        <f t="shared" si="8"/>
        <v>95</v>
      </c>
      <c r="P11" s="221">
        <f t="shared" si="3"/>
        <v>0.81877934272300479</v>
      </c>
      <c r="Q11" s="216">
        <v>74.739999999999995</v>
      </c>
    </row>
    <row r="12" spans="1:18" x14ac:dyDescent="0.2">
      <c r="A12" s="214">
        <v>10</v>
      </c>
      <c r="B12" s="215">
        <f t="shared" si="4"/>
        <v>3669</v>
      </c>
      <c r="C12" s="216">
        <v>0</v>
      </c>
      <c r="D12" s="217">
        <f t="shared" si="0"/>
        <v>0</v>
      </c>
      <c r="E12" s="218"/>
      <c r="F12" s="218"/>
      <c r="G12" s="215">
        <f t="shared" si="5"/>
        <v>51</v>
      </c>
      <c r="H12" s="217">
        <f t="shared" si="1"/>
        <v>1.370967741935484</v>
      </c>
      <c r="I12" s="215">
        <f t="shared" si="2"/>
        <v>51</v>
      </c>
      <c r="J12" s="219">
        <v>55.878806736416323</v>
      </c>
      <c r="K12" s="217">
        <f t="shared" si="6"/>
        <v>-0.21780560849441599</v>
      </c>
      <c r="L12" s="219">
        <v>1183.6300000000001</v>
      </c>
      <c r="M12" s="220">
        <f t="shared" si="7"/>
        <v>109.91000000000008</v>
      </c>
      <c r="N12" s="215">
        <v>1155</v>
      </c>
      <c r="O12" s="222">
        <f t="shared" si="8"/>
        <v>90</v>
      </c>
      <c r="P12" s="221">
        <f t="shared" si="3"/>
        <v>2.4787878787878839</v>
      </c>
      <c r="Q12" s="216">
        <v>77.400000000000006</v>
      </c>
    </row>
    <row r="13" spans="1:18" x14ac:dyDescent="0.2">
      <c r="A13" s="214">
        <v>11</v>
      </c>
      <c r="B13" s="215">
        <f t="shared" si="4"/>
        <v>3669</v>
      </c>
      <c r="C13" s="216">
        <v>0</v>
      </c>
      <c r="D13" s="217">
        <f t="shared" si="0"/>
        <v>0</v>
      </c>
      <c r="E13" s="218"/>
      <c r="F13" s="218"/>
      <c r="G13" s="215">
        <f t="shared" si="5"/>
        <v>51</v>
      </c>
      <c r="H13" s="217">
        <f t="shared" si="1"/>
        <v>1.370967741935484</v>
      </c>
      <c r="I13" s="215">
        <f t="shared" si="2"/>
        <v>51</v>
      </c>
      <c r="J13" s="219">
        <v>57.5</v>
      </c>
      <c r="K13" s="217">
        <f t="shared" si="6"/>
        <v>1.6211932635836774</v>
      </c>
      <c r="L13" s="219">
        <v>1265.2</v>
      </c>
      <c r="M13" s="220">
        <f t="shared" si="7"/>
        <v>81.569999999999936</v>
      </c>
      <c r="N13" s="215">
        <v>1245</v>
      </c>
      <c r="O13" s="222">
        <f t="shared" si="8"/>
        <v>90</v>
      </c>
      <c r="P13" s="221">
        <f t="shared" si="3"/>
        <v>1.6224899598393563</v>
      </c>
      <c r="Q13" s="216">
        <v>75.81</v>
      </c>
      <c r="R13" s="223"/>
    </row>
    <row r="14" spans="1:18" x14ac:dyDescent="0.2">
      <c r="A14" s="192">
        <v>12</v>
      </c>
      <c r="B14" s="224">
        <f t="shared" si="4"/>
        <v>3669</v>
      </c>
      <c r="C14" s="225"/>
      <c r="D14" s="226">
        <f t="shared" si="0"/>
        <v>0</v>
      </c>
      <c r="E14" s="225"/>
      <c r="F14" s="225"/>
      <c r="G14" s="224">
        <f t="shared" si="5"/>
        <v>51</v>
      </c>
      <c r="H14" s="226">
        <f t="shared" si="1"/>
        <v>1.370967741935484</v>
      </c>
      <c r="I14" s="224">
        <f t="shared" si="2"/>
        <v>51</v>
      </c>
      <c r="J14" s="225"/>
      <c r="K14" s="226">
        <f t="shared" si="6"/>
        <v>-57.5</v>
      </c>
      <c r="L14" s="225"/>
      <c r="M14" s="227">
        <f t="shared" si="7"/>
        <v>-1265.2</v>
      </c>
      <c r="N14" s="192">
        <v>1335</v>
      </c>
      <c r="O14" s="193">
        <f t="shared" si="8"/>
        <v>90</v>
      </c>
      <c r="P14" s="228">
        <f t="shared" si="3"/>
        <v>-100</v>
      </c>
      <c r="Q14" s="225"/>
    </row>
    <row r="15" spans="1:18" x14ac:dyDescent="0.2">
      <c r="A15" s="192">
        <v>13</v>
      </c>
      <c r="B15" s="224">
        <f t="shared" si="4"/>
        <v>3669</v>
      </c>
      <c r="C15" s="225"/>
      <c r="D15" s="226">
        <f t="shared" si="0"/>
        <v>0</v>
      </c>
      <c r="E15" s="225"/>
      <c r="F15" s="225"/>
      <c r="G15" s="224">
        <f t="shared" si="5"/>
        <v>51</v>
      </c>
      <c r="H15" s="226">
        <f t="shared" si="1"/>
        <v>1.370967741935484</v>
      </c>
      <c r="I15" s="224">
        <f t="shared" si="2"/>
        <v>51</v>
      </c>
      <c r="J15" s="225"/>
      <c r="K15" s="226">
        <f t="shared" si="6"/>
        <v>0</v>
      </c>
      <c r="L15" s="225"/>
      <c r="M15" s="227">
        <f t="shared" si="7"/>
        <v>0</v>
      </c>
      <c r="N15" s="192">
        <v>1430</v>
      </c>
      <c r="O15" s="193">
        <f t="shared" si="8"/>
        <v>95</v>
      </c>
      <c r="P15" s="228">
        <f t="shared" si="3"/>
        <v>-100</v>
      </c>
      <c r="Q15" s="225"/>
    </row>
    <row r="16" spans="1:18" x14ac:dyDescent="0.2">
      <c r="A16" s="192">
        <v>14</v>
      </c>
      <c r="B16" s="224">
        <f t="shared" si="4"/>
        <v>3669</v>
      </c>
      <c r="C16" s="225"/>
      <c r="D16" s="226">
        <f t="shared" si="0"/>
        <v>0</v>
      </c>
      <c r="E16" s="225"/>
      <c r="F16" s="225"/>
      <c r="G16" s="224">
        <f t="shared" si="5"/>
        <v>51</v>
      </c>
      <c r="H16" s="226">
        <f t="shared" si="1"/>
        <v>1.370967741935484</v>
      </c>
      <c r="I16" s="224">
        <f t="shared" si="2"/>
        <v>51</v>
      </c>
      <c r="J16" s="225"/>
      <c r="K16" s="226">
        <f t="shared" si="6"/>
        <v>0</v>
      </c>
      <c r="L16" s="225"/>
      <c r="M16" s="227">
        <f t="shared" si="7"/>
        <v>0</v>
      </c>
      <c r="N16" s="192">
        <v>1530</v>
      </c>
      <c r="O16" s="193">
        <f t="shared" si="8"/>
        <v>100</v>
      </c>
      <c r="P16" s="228">
        <f t="shared" si="3"/>
        <v>-100</v>
      </c>
      <c r="Q16" s="225"/>
    </row>
    <row r="17" spans="1:17" x14ac:dyDescent="0.2">
      <c r="A17" s="192">
        <v>15</v>
      </c>
      <c r="B17" s="224">
        <f t="shared" si="4"/>
        <v>3669</v>
      </c>
      <c r="C17" s="225"/>
      <c r="D17" s="226">
        <f t="shared" si="0"/>
        <v>0</v>
      </c>
      <c r="E17" s="225"/>
      <c r="F17" s="225"/>
      <c r="G17" s="224">
        <f t="shared" si="5"/>
        <v>51</v>
      </c>
      <c r="H17" s="226">
        <f t="shared" si="1"/>
        <v>1.370967741935484</v>
      </c>
      <c r="I17" s="224">
        <f t="shared" si="2"/>
        <v>51</v>
      </c>
      <c r="J17" s="225"/>
      <c r="K17" s="226">
        <f t="shared" si="6"/>
        <v>0</v>
      </c>
      <c r="L17" s="225"/>
      <c r="M17" s="227">
        <f t="shared" si="7"/>
        <v>0</v>
      </c>
      <c r="N17" s="192">
        <v>1650</v>
      </c>
      <c r="O17" s="193">
        <f t="shared" si="8"/>
        <v>120</v>
      </c>
      <c r="P17" s="228">
        <f t="shared" si="3"/>
        <v>-100</v>
      </c>
      <c r="Q17" s="225"/>
    </row>
    <row r="18" spans="1:17" x14ac:dyDescent="0.2">
      <c r="A18" s="192">
        <v>16</v>
      </c>
      <c r="B18" s="224">
        <f t="shared" si="4"/>
        <v>3669</v>
      </c>
      <c r="C18" s="225"/>
      <c r="D18" s="226">
        <f t="shared" si="0"/>
        <v>0</v>
      </c>
      <c r="E18" s="225"/>
      <c r="F18" s="225"/>
      <c r="G18" s="224">
        <f t="shared" si="5"/>
        <v>51</v>
      </c>
      <c r="H18" s="226">
        <f t="shared" si="1"/>
        <v>1.370967741935484</v>
      </c>
      <c r="I18" s="224">
        <f t="shared" si="2"/>
        <v>51</v>
      </c>
      <c r="J18" s="225"/>
      <c r="K18" s="226">
        <f t="shared" si="6"/>
        <v>0</v>
      </c>
      <c r="L18" s="225"/>
      <c r="M18" s="227">
        <f t="shared" si="7"/>
        <v>0</v>
      </c>
      <c r="N18" s="192">
        <v>1780</v>
      </c>
      <c r="O18" s="193">
        <f t="shared" si="8"/>
        <v>130</v>
      </c>
      <c r="P18" s="228">
        <f t="shared" si="3"/>
        <v>-100</v>
      </c>
      <c r="Q18" s="225"/>
    </row>
    <row r="19" spans="1:17" x14ac:dyDescent="0.2">
      <c r="A19" s="192">
        <v>17</v>
      </c>
      <c r="B19" s="224">
        <f t="shared" si="4"/>
        <v>3669</v>
      </c>
      <c r="C19" s="225"/>
      <c r="D19" s="226">
        <f t="shared" si="0"/>
        <v>0</v>
      </c>
      <c r="E19" s="225"/>
      <c r="F19" s="225"/>
      <c r="G19" s="224">
        <f t="shared" si="5"/>
        <v>51</v>
      </c>
      <c r="H19" s="226">
        <f t="shared" si="1"/>
        <v>1.370967741935484</v>
      </c>
      <c r="I19" s="224">
        <f t="shared" si="2"/>
        <v>51</v>
      </c>
      <c r="J19" s="225"/>
      <c r="K19" s="226">
        <f t="shared" si="6"/>
        <v>0</v>
      </c>
      <c r="L19" s="225"/>
      <c r="M19" s="227">
        <f t="shared" si="7"/>
        <v>0</v>
      </c>
      <c r="N19" s="192">
        <v>1910</v>
      </c>
      <c r="O19" s="193">
        <f t="shared" si="8"/>
        <v>130</v>
      </c>
      <c r="P19" s="228">
        <f t="shared" si="3"/>
        <v>-100</v>
      </c>
      <c r="Q19" s="225"/>
    </row>
    <row r="20" spans="1:17" x14ac:dyDescent="0.2">
      <c r="A20" s="192">
        <v>18</v>
      </c>
      <c r="B20" s="224">
        <f t="shared" si="4"/>
        <v>3669</v>
      </c>
      <c r="C20" s="225"/>
      <c r="D20" s="226">
        <f t="shared" si="0"/>
        <v>0</v>
      </c>
      <c r="E20" s="225"/>
      <c r="F20" s="225"/>
      <c r="G20" s="224">
        <f t="shared" si="5"/>
        <v>51</v>
      </c>
      <c r="H20" s="226">
        <f t="shared" si="1"/>
        <v>1.370967741935484</v>
      </c>
      <c r="I20" s="224">
        <f t="shared" si="2"/>
        <v>51</v>
      </c>
      <c r="J20" s="225"/>
      <c r="K20" s="226">
        <f t="shared" si="6"/>
        <v>0</v>
      </c>
      <c r="L20" s="225"/>
      <c r="M20" s="227">
        <f t="shared" si="7"/>
        <v>0</v>
      </c>
      <c r="N20" s="192">
        <v>2045</v>
      </c>
      <c r="O20" s="193">
        <f t="shared" si="8"/>
        <v>135</v>
      </c>
      <c r="P20" s="228">
        <f t="shared" si="3"/>
        <v>-100</v>
      </c>
      <c r="Q20" s="225"/>
    </row>
    <row r="21" spans="1:17" x14ac:dyDescent="0.2">
      <c r="A21" s="192">
        <v>19</v>
      </c>
      <c r="B21" s="224">
        <f t="shared" si="4"/>
        <v>3669</v>
      </c>
      <c r="C21" s="225"/>
      <c r="D21" s="226">
        <f t="shared" si="0"/>
        <v>0</v>
      </c>
      <c r="E21" s="225"/>
      <c r="F21" s="225"/>
      <c r="G21" s="224">
        <f t="shared" si="5"/>
        <v>51</v>
      </c>
      <c r="H21" s="226">
        <f t="shared" si="1"/>
        <v>1.370967741935484</v>
      </c>
      <c r="I21" s="224">
        <f t="shared" si="2"/>
        <v>51</v>
      </c>
      <c r="J21" s="225"/>
      <c r="K21" s="226">
        <f t="shared" si="6"/>
        <v>0</v>
      </c>
      <c r="L21" s="225"/>
      <c r="M21" s="227">
        <f t="shared" si="7"/>
        <v>0</v>
      </c>
      <c r="N21" s="192">
        <v>2190</v>
      </c>
      <c r="O21" s="193">
        <f t="shared" si="8"/>
        <v>145</v>
      </c>
      <c r="P21" s="228">
        <f t="shared" si="3"/>
        <v>-100</v>
      </c>
      <c r="Q21" s="225"/>
    </row>
    <row r="22" spans="1:17" x14ac:dyDescent="0.2">
      <c r="A22" s="192">
        <v>20</v>
      </c>
      <c r="B22" s="224">
        <f t="shared" si="4"/>
        <v>3669</v>
      </c>
      <c r="C22" s="225"/>
      <c r="D22" s="226">
        <f t="shared" si="0"/>
        <v>0</v>
      </c>
      <c r="E22" s="225"/>
      <c r="F22" s="225"/>
      <c r="G22" s="224">
        <f t="shared" si="5"/>
        <v>51</v>
      </c>
      <c r="H22" s="226">
        <f t="shared" si="1"/>
        <v>1.370967741935484</v>
      </c>
      <c r="I22" s="224">
        <f t="shared" si="2"/>
        <v>51</v>
      </c>
      <c r="J22" s="225"/>
      <c r="K22" s="226">
        <f t="shared" si="6"/>
        <v>0</v>
      </c>
      <c r="L22" s="225"/>
      <c r="M22" s="227">
        <f t="shared" si="7"/>
        <v>0</v>
      </c>
      <c r="N22" s="192">
        <v>2340</v>
      </c>
      <c r="O22" s="193">
        <f t="shared" si="8"/>
        <v>150</v>
      </c>
      <c r="P22" s="228">
        <f t="shared" si="3"/>
        <v>-100</v>
      </c>
      <c r="Q22" s="225"/>
    </row>
    <row r="23" spans="1:17" x14ac:dyDescent="0.2">
      <c r="A23" s="192">
        <v>21</v>
      </c>
      <c r="B23" s="224">
        <f t="shared" si="4"/>
        <v>3669</v>
      </c>
      <c r="C23" s="225"/>
      <c r="D23" s="226">
        <f t="shared" si="0"/>
        <v>0</v>
      </c>
      <c r="E23" s="225"/>
      <c r="F23" s="225"/>
      <c r="G23" s="224">
        <f t="shared" si="5"/>
        <v>51</v>
      </c>
      <c r="H23" s="226">
        <f t="shared" si="1"/>
        <v>1.370967741935484</v>
      </c>
      <c r="I23" s="224">
        <f t="shared" si="2"/>
        <v>51</v>
      </c>
      <c r="J23" s="225"/>
      <c r="K23" s="226">
        <f t="shared" si="6"/>
        <v>0</v>
      </c>
      <c r="L23" s="225"/>
      <c r="M23" s="227">
        <f t="shared" si="7"/>
        <v>0</v>
      </c>
      <c r="N23" s="192">
        <v>2500</v>
      </c>
      <c r="O23" s="193">
        <f t="shared" si="8"/>
        <v>160</v>
      </c>
      <c r="P23" s="228">
        <f t="shared" si="3"/>
        <v>-100</v>
      </c>
      <c r="Q23" s="225"/>
    </row>
    <row r="24" spans="1:17" x14ac:dyDescent="0.2">
      <c r="A24" s="192">
        <v>22</v>
      </c>
      <c r="B24" s="224">
        <f t="shared" si="4"/>
        <v>3669</v>
      </c>
      <c r="C24" s="225"/>
      <c r="D24" s="226">
        <f t="shared" si="0"/>
        <v>0</v>
      </c>
      <c r="E24" s="225"/>
      <c r="F24" s="225"/>
      <c r="G24" s="224">
        <f t="shared" si="5"/>
        <v>51</v>
      </c>
      <c r="H24" s="226">
        <f t="shared" si="1"/>
        <v>1.370967741935484</v>
      </c>
      <c r="I24" s="224">
        <f t="shared" si="2"/>
        <v>51</v>
      </c>
      <c r="J24" s="225"/>
      <c r="K24" s="226">
        <f t="shared" si="6"/>
        <v>0</v>
      </c>
      <c r="L24" s="225"/>
      <c r="M24" s="227">
        <f t="shared" si="7"/>
        <v>0</v>
      </c>
      <c r="N24" s="192">
        <v>2680</v>
      </c>
      <c r="O24" s="193">
        <f t="shared" si="8"/>
        <v>180</v>
      </c>
      <c r="P24" s="228">
        <f t="shared" si="3"/>
        <v>-100</v>
      </c>
      <c r="Q24" s="225"/>
    </row>
    <row r="25" spans="1:17" x14ac:dyDescent="0.2">
      <c r="A25" s="192">
        <v>23</v>
      </c>
      <c r="B25" s="224">
        <f t="shared" si="4"/>
        <v>3669</v>
      </c>
      <c r="C25" s="225"/>
      <c r="D25" s="226">
        <f t="shared" si="0"/>
        <v>0</v>
      </c>
      <c r="E25" s="225"/>
      <c r="F25" s="225"/>
      <c r="G25" s="224">
        <f t="shared" si="5"/>
        <v>51</v>
      </c>
      <c r="H25" s="226">
        <f t="shared" si="1"/>
        <v>1.370967741935484</v>
      </c>
      <c r="I25" s="224">
        <f t="shared" si="2"/>
        <v>51</v>
      </c>
      <c r="J25" s="225"/>
      <c r="K25" s="226">
        <f t="shared" si="6"/>
        <v>0</v>
      </c>
      <c r="L25" s="225"/>
      <c r="M25" s="227">
        <f t="shared" si="7"/>
        <v>0</v>
      </c>
      <c r="N25" s="192">
        <v>2860</v>
      </c>
      <c r="O25" s="193">
        <f t="shared" si="8"/>
        <v>180</v>
      </c>
      <c r="P25" s="228">
        <f t="shared" si="3"/>
        <v>-100</v>
      </c>
      <c r="Q25" s="225"/>
    </row>
    <row r="26" spans="1:17" x14ac:dyDescent="0.2">
      <c r="A26" s="192">
        <v>24</v>
      </c>
      <c r="B26" s="224">
        <f t="shared" si="4"/>
        <v>3669</v>
      </c>
      <c r="C26" s="225"/>
      <c r="D26" s="226">
        <f t="shared" si="0"/>
        <v>0</v>
      </c>
      <c r="E26" s="225"/>
      <c r="F26" s="225"/>
      <c r="G26" s="224">
        <f t="shared" si="5"/>
        <v>51</v>
      </c>
      <c r="H26" s="226">
        <f t="shared" si="1"/>
        <v>1.370967741935484</v>
      </c>
      <c r="I26" s="224">
        <f t="shared" si="2"/>
        <v>51</v>
      </c>
      <c r="J26" s="225"/>
      <c r="K26" s="226">
        <f t="shared" si="6"/>
        <v>0</v>
      </c>
      <c r="L26" s="225"/>
      <c r="M26" s="227">
        <f t="shared" si="7"/>
        <v>0</v>
      </c>
      <c r="N26" s="192">
        <v>3035</v>
      </c>
      <c r="O26" s="193">
        <f t="shared" si="8"/>
        <v>175</v>
      </c>
      <c r="P26" s="228">
        <f t="shared" si="3"/>
        <v>-100</v>
      </c>
      <c r="Q26" s="225"/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Semana 1</vt:lpstr>
      <vt:lpstr>Semana 2</vt:lpstr>
      <vt:lpstr>Semana 3</vt:lpstr>
      <vt:lpstr>Semana 4</vt:lpstr>
      <vt:lpstr>Hembras</vt:lpstr>
      <vt:lpstr>Machos</vt:lpstr>
      <vt:lpstr>Resumen 8</vt:lpstr>
      <vt:lpstr>Resumen 7</vt:lpstr>
      <vt:lpstr>Resumen 4</vt:lpstr>
      <vt:lpstr>Resumen 1</vt:lpstr>
    </vt:vector>
  </TitlesOfParts>
  <Company>Me&amp;Ta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avicol</cp:lastModifiedBy>
  <cp:lastPrinted>2013-02-02T13:18:35Z</cp:lastPrinted>
  <dcterms:created xsi:type="dcterms:W3CDTF">1996-11-27T10:00:04Z</dcterms:created>
  <dcterms:modified xsi:type="dcterms:W3CDTF">2016-07-30T19:07:49Z</dcterms:modified>
</cp:coreProperties>
</file>