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B5FB88AB-9B2E-4D06-B4EC-E89F5ADB25E5}" xr6:coauthVersionLast="36" xr6:coauthVersionMax="36" xr10:uidLastSave="{00000000-0000-0000-0000-000000000000}"/>
  <bookViews>
    <workbookView xWindow="0" yWindow="0" windowWidth="20490" windowHeight="7545" tabRatio="808" firstSheet="1" activeTab="14" xr2:uid="{8426F80F-2F82-4B07-86E3-5D0E738FB7E8}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SEM 9" sheetId="10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IMPRIMIR" sheetId="2" r:id="rId15"/>
  </sheets>
  <definedNames>
    <definedName name="_xlnm.Print_Area" localSheetId="14">IMPRIMIR!$A$1:$T$49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8" i="16" l="1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9" i="16" l="1"/>
  <c r="F69" i="16"/>
  <c r="E69" i="16"/>
  <c r="D69" i="16"/>
  <c r="C69" i="16"/>
  <c r="B69" i="16"/>
  <c r="G68" i="16"/>
  <c r="F68" i="16"/>
  <c r="E68" i="16"/>
  <c r="D68" i="16"/>
  <c r="C68" i="16"/>
  <c r="B68" i="16"/>
  <c r="H67" i="16"/>
  <c r="G65" i="16"/>
  <c r="G70" i="16" s="1"/>
  <c r="F65" i="16"/>
  <c r="F70" i="16" s="1"/>
  <c r="E65" i="16"/>
  <c r="E70" i="16" s="1"/>
  <c r="D65" i="16"/>
  <c r="D70" i="16" s="1"/>
  <c r="C65" i="16"/>
  <c r="C70" i="16" s="1"/>
  <c r="B65" i="16"/>
  <c r="B70" i="16" s="1"/>
  <c r="H64" i="16"/>
  <c r="H63" i="16"/>
  <c r="H62" i="16"/>
  <c r="H61" i="16"/>
  <c r="H60" i="16"/>
  <c r="H59" i="16"/>
  <c r="H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Y24" i="16"/>
  <c r="Y23" i="16"/>
  <c r="Y22" i="16"/>
  <c r="Y21" i="16"/>
  <c r="Y20" i="16"/>
  <c r="Y19" i="16"/>
  <c r="Y18" i="16"/>
  <c r="Q46" i="16" l="1"/>
  <c r="Q49" i="16" s="1"/>
  <c r="I46" i="16"/>
  <c r="I47" i="16" s="1"/>
  <c r="Y25" i="16"/>
  <c r="Z27" i="16" s="1"/>
  <c r="I30" i="16"/>
  <c r="M51" i="16"/>
  <c r="C51" i="16"/>
  <c r="H65" i="16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H67" i="15"/>
  <c r="G65" i="15"/>
  <c r="G70" i="15" s="1"/>
  <c r="F65" i="15"/>
  <c r="F70" i="15" s="1"/>
  <c r="E65" i="15"/>
  <c r="E70" i="15" s="1"/>
  <c r="D65" i="15"/>
  <c r="D70" i="15" s="1"/>
  <c r="C65" i="15"/>
  <c r="C70" i="15" s="1"/>
  <c r="B65" i="15"/>
  <c r="B70" i="15" s="1"/>
  <c r="H64" i="15"/>
  <c r="H63" i="15"/>
  <c r="H62" i="15"/>
  <c r="H61" i="15"/>
  <c r="H60" i="15"/>
  <c r="H59" i="15"/>
  <c r="H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W25" i="15"/>
  <c r="W30" i="15" s="1"/>
  <c r="V25" i="15"/>
  <c r="V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Q47" i="16" l="1"/>
  <c r="I49" i="16"/>
  <c r="Y26" i="16"/>
  <c r="H68" i="16"/>
  <c r="H66" i="16"/>
  <c r="Q46" i="15"/>
  <c r="Q47" i="15" s="1"/>
  <c r="L51" i="15"/>
  <c r="Y25" i="15"/>
  <c r="Y26" i="15" s="1"/>
  <c r="H65" i="15"/>
  <c r="I46" i="15"/>
  <c r="P49" i="14"/>
  <c r="O49" i="14"/>
  <c r="N49" i="14"/>
  <c r="M49" i="14"/>
  <c r="L49" i="14"/>
  <c r="G68" i="14"/>
  <c r="F68" i="14"/>
  <c r="E68" i="14"/>
  <c r="D68" i="14"/>
  <c r="C68" i="14"/>
  <c r="B68" i="14"/>
  <c r="H49" i="14"/>
  <c r="G49" i="14"/>
  <c r="F49" i="14"/>
  <c r="E49" i="14"/>
  <c r="D49" i="14"/>
  <c r="C49" i="14"/>
  <c r="B49" i="14"/>
  <c r="G70" i="14"/>
  <c r="G69" i="14"/>
  <c r="F69" i="14"/>
  <c r="E69" i="14"/>
  <c r="D69" i="14"/>
  <c r="C69" i="14"/>
  <c r="B69" i="14"/>
  <c r="H67" i="14"/>
  <c r="G65" i="14"/>
  <c r="F65" i="14"/>
  <c r="F70" i="14" s="1"/>
  <c r="E65" i="14"/>
  <c r="E70" i="14" s="1"/>
  <c r="D65" i="14"/>
  <c r="D70" i="14" s="1"/>
  <c r="C65" i="14"/>
  <c r="C70" i="14" s="1"/>
  <c r="B65" i="14"/>
  <c r="B70" i="14" s="1"/>
  <c r="H64" i="14"/>
  <c r="H63" i="14"/>
  <c r="H62" i="14"/>
  <c r="H61" i="14"/>
  <c r="H60" i="14"/>
  <c r="H59" i="14"/>
  <c r="H58" i="14"/>
  <c r="P51" i="14"/>
  <c r="H51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Q48" i="14"/>
  <c r="I48" i="14"/>
  <c r="P46" i="14"/>
  <c r="O46" i="14"/>
  <c r="O51" i="14" s="1"/>
  <c r="N46" i="14"/>
  <c r="N51" i="14" s="1"/>
  <c r="M46" i="14"/>
  <c r="M51" i="14" s="1"/>
  <c r="L46" i="14"/>
  <c r="Q46" i="14" s="1"/>
  <c r="H46" i="14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Y27" i="14"/>
  <c r="X25" i="14"/>
  <c r="X30" i="14" s="1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Y24" i="14"/>
  <c r="Y23" i="14"/>
  <c r="Y22" i="14"/>
  <c r="Y21" i="14"/>
  <c r="Y20" i="14"/>
  <c r="Y19" i="14"/>
  <c r="Y18" i="14"/>
  <c r="Q49" i="15" l="1"/>
  <c r="Z27" i="15"/>
  <c r="I49" i="15"/>
  <c r="I47" i="15"/>
  <c r="H68" i="15"/>
  <c r="H66" i="15"/>
  <c r="I46" i="14"/>
  <c r="I49" i="14" s="1"/>
  <c r="Y25" i="14"/>
  <c r="Y26" i="14" s="1"/>
  <c r="Q47" i="14"/>
  <c r="Q49" i="14"/>
  <c r="B30" i="14"/>
  <c r="L51" i="14"/>
  <c r="H65" i="14"/>
  <c r="I47" i="14" l="1"/>
  <c r="Z27" i="14"/>
  <c r="H68" i="14"/>
  <c r="H66" i="14"/>
  <c r="X28" i="13" l="1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G68" i="13" l="1"/>
  <c r="F68" i="13"/>
  <c r="E68" i="13"/>
  <c r="D68" i="13"/>
  <c r="C68" i="13"/>
  <c r="B68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G69" i="13" l="1"/>
  <c r="F69" i="13"/>
  <c r="E69" i="13"/>
  <c r="D69" i="13"/>
  <c r="C69" i="13"/>
  <c r="B69" i="13"/>
  <c r="H67" i="13"/>
  <c r="G65" i="13"/>
  <c r="G70" i="13" s="1"/>
  <c r="F65" i="13"/>
  <c r="F70" i="13" s="1"/>
  <c r="E65" i="13"/>
  <c r="E70" i="13" s="1"/>
  <c r="D65" i="13"/>
  <c r="D70" i="13" s="1"/>
  <c r="C65" i="13"/>
  <c r="C70" i="13" s="1"/>
  <c r="B65" i="13"/>
  <c r="B70" i="13" s="1"/>
  <c r="H64" i="13"/>
  <c r="H63" i="13"/>
  <c r="H62" i="13"/>
  <c r="H61" i="13"/>
  <c r="H60" i="13"/>
  <c r="H59" i="13"/>
  <c r="H58" i="13"/>
  <c r="O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Q48" i="13"/>
  <c r="I48" i="13"/>
  <c r="P46" i="13"/>
  <c r="P51" i="13" s="1"/>
  <c r="O46" i="13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7" i="13"/>
  <c r="X25" i="13"/>
  <c r="X30" i="13" s="1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C25" i="13"/>
  <c r="C30" i="13" s="1"/>
  <c r="B25" i="13"/>
  <c r="B30" i="13" s="1"/>
  <c r="Y24" i="13"/>
  <c r="Y23" i="13"/>
  <c r="Y22" i="13"/>
  <c r="Y21" i="13"/>
  <c r="Y20" i="13"/>
  <c r="Y19" i="13"/>
  <c r="Y18" i="13"/>
  <c r="Q46" i="13" l="1"/>
  <c r="Q47" i="13" s="1"/>
  <c r="I46" i="13"/>
  <c r="I49" i="13" s="1"/>
  <c r="Y25" i="13"/>
  <c r="Z27" i="13" s="1"/>
  <c r="L51" i="13"/>
  <c r="D30" i="13"/>
  <c r="H65" i="13"/>
  <c r="P49" i="12"/>
  <c r="O49" i="12"/>
  <c r="N49" i="12"/>
  <c r="M49" i="12"/>
  <c r="L49" i="12"/>
  <c r="H49" i="12"/>
  <c r="G49" i="12"/>
  <c r="F49" i="12"/>
  <c r="E49" i="12"/>
  <c r="D49" i="12"/>
  <c r="C49" i="12"/>
  <c r="B49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Q49" i="13" l="1"/>
  <c r="I47" i="13"/>
  <c r="Y26" i="13"/>
  <c r="H68" i="13"/>
  <c r="H66" i="13"/>
  <c r="G69" i="12"/>
  <c r="F69" i="12"/>
  <c r="E69" i="12"/>
  <c r="D69" i="12"/>
  <c r="C69" i="12"/>
  <c r="B69" i="12"/>
  <c r="G68" i="12"/>
  <c r="F68" i="12"/>
  <c r="E68" i="12"/>
  <c r="D68" i="12"/>
  <c r="C68" i="12"/>
  <c r="B68" i="12"/>
  <c r="H67" i="12"/>
  <c r="G65" i="12"/>
  <c r="G70" i="12" s="1"/>
  <c r="F65" i="12"/>
  <c r="F70" i="12" s="1"/>
  <c r="E65" i="12"/>
  <c r="E70" i="12" s="1"/>
  <c r="D65" i="12"/>
  <c r="D70" i="12" s="1"/>
  <c r="C65" i="12"/>
  <c r="C70" i="12" s="1"/>
  <c r="B65" i="12"/>
  <c r="B70" i="12" s="1"/>
  <c r="H64" i="12"/>
  <c r="H63" i="12"/>
  <c r="H62" i="12"/>
  <c r="H61" i="12"/>
  <c r="H60" i="12"/>
  <c r="H59" i="12"/>
  <c r="H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7" i="12"/>
  <c r="X25" i="12"/>
  <c r="X30" i="12" s="1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Y24" i="12"/>
  <c r="Y23" i="12"/>
  <c r="Y22" i="12"/>
  <c r="Y21" i="12"/>
  <c r="Y20" i="12"/>
  <c r="Y19" i="12"/>
  <c r="Y18" i="12"/>
  <c r="F65" i="10"/>
  <c r="F70" i="10" s="1"/>
  <c r="D25" i="10"/>
  <c r="D30" i="10" s="1"/>
  <c r="D28" i="10"/>
  <c r="D29" i="10"/>
  <c r="D19" i="2"/>
  <c r="P47" i="2"/>
  <c r="F68" i="10"/>
  <c r="F69" i="10"/>
  <c r="I46" i="12" l="1"/>
  <c r="I49" i="12" s="1"/>
  <c r="Q46" i="12"/>
  <c r="H65" i="12"/>
  <c r="E51" i="12"/>
  <c r="Y25" i="12"/>
  <c r="T28" i="10"/>
  <c r="S28" i="10"/>
  <c r="R28" i="10"/>
  <c r="Q28" i="10"/>
  <c r="P28" i="10"/>
  <c r="O28" i="10"/>
  <c r="I47" i="12" l="1"/>
  <c r="Y26" i="12"/>
  <c r="Z27" i="12"/>
  <c r="H68" i="12"/>
  <c r="H66" i="12"/>
  <c r="Q49" i="12"/>
  <c r="Q47" i="12"/>
  <c r="Z28" i="10"/>
  <c r="Y28" i="10"/>
  <c r="X28" i="10"/>
  <c r="W28" i="10"/>
  <c r="V28" i="10"/>
  <c r="U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G69" i="10" l="1"/>
  <c r="E69" i="10"/>
  <c r="D69" i="10"/>
  <c r="C69" i="10"/>
  <c r="B69" i="10"/>
  <c r="G68" i="10"/>
  <c r="E68" i="10"/>
  <c r="D68" i="10"/>
  <c r="C68" i="10"/>
  <c r="B68" i="10"/>
  <c r="H67" i="10"/>
  <c r="G65" i="10"/>
  <c r="G70" i="10" s="1"/>
  <c r="E65" i="10"/>
  <c r="E70" i="10" s="1"/>
  <c r="D65" i="10"/>
  <c r="D70" i="10" s="1"/>
  <c r="C65" i="10"/>
  <c r="C70" i="10" s="1"/>
  <c r="B65" i="10"/>
  <c r="H64" i="10"/>
  <c r="H63" i="10"/>
  <c r="H62" i="10"/>
  <c r="H61" i="10"/>
  <c r="H60" i="10"/>
  <c r="H59" i="10"/>
  <c r="H58" i="10"/>
  <c r="P51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H49" i="10"/>
  <c r="G49" i="10"/>
  <c r="F49" i="10"/>
  <c r="E49" i="10"/>
  <c r="D49" i="10"/>
  <c r="C49" i="10"/>
  <c r="B49" i="10"/>
  <c r="Q48" i="10"/>
  <c r="I48" i="10"/>
  <c r="P46" i="10"/>
  <c r="O46" i="10"/>
  <c r="O51" i="10" s="1"/>
  <c r="N46" i="10"/>
  <c r="N51" i="10" s="1"/>
  <c r="M46" i="10"/>
  <c r="M51" i="10" s="1"/>
  <c r="L46" i="10"/>
  <c r="L51" i="10" s="1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Q40" i="10"/>
  <c r="I40" i="10"/>
  <c r="Q39" i="10"/>
  <c r="I3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AA27" i="10"/>
  <c r="Z25" i="10"/>
  <c r="Z30" i="10" s="1"/>
  <c r="Y25" i="10"/>
  <c r="Y30" i="10" s="1"/>
  <c r="X25" i="10"/>
  <c r="X30" i="10" s="1"/>
  <c r="W25" i="10"/>
  <c r="W30" i="10" s="1"/>
  <c r="V25" i="10"/>
  <c r="V30" i="10" s="1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C25" i="10"/>
  <c r="C30" i="10" s="1"/>
  <c r="B25" i="10"/>
  <c r="AA24" i="10"/>
  <c r="AA23" i="10"/>
  <c r="AA22" i="10"/>
  <c r="AA21" i="10"/>
  <c r="AA20" i="10"/>
  <c r="AA19" i="10"/>
  <c r="AA18" i="10"/>
  <c r="Q46" i="10" l="1"/>
  <c r="Q47" i="10" s="1"/>
  <c r="H65" i="10"/>
  <c r="H66" i="10" s="1"/>
  <c r="I46" i="10"/>
  <c r="I47" i="10" s="1"/>
  <c r="AA25" i="10"/>
  <c r="AA26" i="10" s="1"/>
  <c r="B30" i="10"/>
  <c r="B70" i="10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H68" i="10" l="1"/>
  <c r="Q49" i="10"/>
  <c r="I49" i="10"/>
  <c r="AB27" i="10"/>
  <c r="P49" i="9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E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1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28" i="6"/>
  <c r="L28" i="6"/>
  <c r="M28" i="6"/>
  <c r="K29" i="6"/>
  <c r="L29" i="6"/>
  <c r="M29" i="6"/>
  <c r="K30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H26" i="2"/>
  <c r="H27" i="2"/>
  <c r="H28" i="2"/>
  <c r="H29" i="2"/>
  <c r="H30" i="2"/>
  <c r="H31" i="2"/>
  <c r="H32" i="2"/>
  <c r="G33" i="2"/>
  <c r="F33" i="2"/>
  <c r="E33" i="2"/>
  <c r="D33" i="2"/>
  <c r="C33" i="2"/>
  <c r="B33" i="2"/>
  <c r="Q33" i="2"/>
  <c r="P33" i="2"/>
  <c r="O33" i="2"/>
  <c r="N33" i="2"/>
  <c r="M33" i="2"/>
  <c r="L33" i="2"/>
  <c r="R32" i="2"/>
  <c r="R31" i="2"/>
  <c r="R30" i="2"/>
  <c r="R29" i="2"/>
  <c r="R28" i="2"/>
  <c r="R27" i="2"/>
  <c r="R26" i="2"/>
  <c r="K19" i="2"/>
  <c r="J19" i="2"/>
  <c r="I19" i="2"/>
  <c r="Q49" i="7" l="1"/>
  <c r="G66" i="7"/>
  <c r="I49" i="7"/>
  <c r="AA27" i="7"/>
  <c r="H33" i="2"/>
  <c r="R33" i="2"/>
  <c r="Q19" i="2"/>
  <c r="M19" i="2"/>
  <c r="N19" i="2"/>
  <c r="O19" i="2"/>
  <c r="P19" i="2"/>
  <c r="R19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5" i="1" l="1"/>
  <c r="T27" i="3" l="1"/>
  <c r="T19" i="3"/>
  <c r="T20" i="3"/>
  <c r="T21" i="3"/>
  <c r="T22" i="3"/>
  <c r="T23" i="3"/>
  <c r="T24" i="3"/>
  <c r="T18" i="3"/>
  <c r="T18" i="1"/>
  <c r="T19" i="1"/>
  <c r="T20" i="1"/>
  <c r="T21" i="1"/>
  <c r="T22" i="1"/>
  <c r="T23" i="1"/>
  <c r="T24" i="1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O47" i="2"/>
  <c r="D47" i="2"/>
  <c r="E47" i="2"/>
  <c r="F19" i="2"/>
  <c r="G19" i="2"/>
  <c r="H19" i="2"/>
  <c r="L19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B30" i="1" s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L22" i="1"/>
  <c r="L21" i="1"/>
  <c r="L20" i="1"/>
  <c r="L19" i="1"/>
  <c r="Q47" i="2" l="1"/>
  <c r="N47" i="2"/>
  <c r="M47" i="2"/>
  <c r="L47" i="2"/>
  <c r="F47" i="2"/>
  <c r="C47" i="2"/>
  <c r="B47" i="2"/>
  <c r="R46" i="2"/>
  <c r="G46" i="2"/>
  <c r="R45" i="2"/>
  <c r="G45" i="2"/>
  <c r="R44" i="2"/>
  <c r="G44" i="2"/>
  <c r="R43" i="2"/>
  <c r="G43" i="2"/>
  <c r="R42" i="2"/>
  <c r="G42" i="2"/>
  <c r="R41" i="2"/>
  <c r="G41" i="2"/>
  <c r="R40" i="2"/>
  <c r="G40" i="2"/>
  <c r="E19" i="2"/>
  <c r="C19" i="2"/>
  <c r="B19" i="2"/>
  <c r="G47" i="2" l="1"/>
  <c r="R47" i="2"/>
  <c r="L18" i="1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T26" i="1" l="1"/>
  <c r="U27" i="1" l="1"/>
  <c r="I25" i="1"/>
  <c r="I30" i="1" s="1"/>
  <c r="F25" i="1"/>
  <c r="F30" i="1" s="1"/>
  <c r="H25" i="1"/>
  <c r="H30" i="1" s="1"/>
  <c r="E25" i="1"/>
  <c r="E30" i="1" s="1"/>
  <c r="C25" i="1"/>
  <c r="C30" i="1"/>
  <c r="K25" i="1"/>
  <c r="K30" i="1" s="1"/>
  <c r="D25" i="1"/>
  <c r="D30" i="1" s="1"/>
  <c r="G25" i="1"/>
  <c r="G30" i="1" s="1"/>
  <c r="J25" i="1"/>
  <c r="J30" i="1" s="1"/>
  <c r="G61" i="1"/>
  <c r="B65" i="1"/>
  <c r="B70" i="1" s="1"/>
  <c r="G65" i="1" l="1"/>
  <c r="G66" i="1" s="1"/>
  <c r="G68" i="1" l="1"/>
</calcChain>
</file>

<file path=xl/sharedStrings.xml><?xml version="1.0" encoding="utf-8"?>
<sst xmlns="http://schemas.openxmlformats.org/spreadsheetml/2006/main" count="1216" uniqueCount="68">
  <si>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</si>
  <si>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</si>
  <si>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</si>
  <si>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</si>
  <si>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</si>
  <si>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</si>
  <si>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</si>
  <si>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</si>
  <si>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</si>
  <si>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</si>
  <si>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</si>
  <si>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</si>
  <si>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</si>
  <si>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</si>
  <si>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</si>
  <si>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</si>
  <si>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</si>
  <si>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</si>
  <si>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</si>
  <si>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</si>
  <si>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</si>
  <si>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</si>
  <si>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</si>
  <si>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</si>
  <si>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</si>
  <si>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</si>
  <si>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</si>
  <si>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</si>
  <si>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</si>
  <si>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</si>
  <si>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</si>
  <si>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</si>
  <si>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</si>
  <si>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</si>
  <si>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</si>
  <si>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</si>
  <si>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</si>
  <si>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</si>
  <si>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</si>
  <si>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</si>
  <si>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</si>
  <si>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</si>
  <si>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</si>
  <si>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</si>
  <si>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</si>
  <si>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</si>
  <si>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</si>
  <si>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</si>
  <si>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</si>
  <si>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</si>
  <si>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</si>
  <si>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</si>
  <si>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</si>
  <si>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</si>
  <si>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</si>
  <si>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</si>
  <si>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</si>
  <si>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</si>
  <si>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</si>
  <si>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</si>
  <si>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</si>
  <si>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Levante</t>
  </si>
  <si>
    <t>SEMANA 8</t>
  </si>
  <si>
    <t>SEMANA 9</t>
  </si>
  <si>
    <t>DESC</t>
  </si>
  <si>
    <t>SEMANA 10</t>
  </si>
  <si>
    <t>SEMANA 12</t>
  </si>
  <si>
    <t>4 AL 10 DE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</si>
</sst>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sz val="14"/>
      <color rgb="FF003366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5" borderId="5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6" fillId="3" borderId="33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6" fillId="3" borderId="20" xfId="0" quotePrefix="1" applyFont="1" applyFill="1" applyBorder="1" applyAlignment="1">
      <alignment horizontal="center" vertical="center"/>
    </xf>
    <xf numFmtId="0" fontId="26" fillId="3" borderId="59" xfId="0" quotePrefix="1" applyFont="1" applyFill="1" applyBorder="1" applyAlignment="1">
      <alignment horizontal="center" vertical="center"/>
    </xf>
    <xf numFmtId="0" fontId="26" fillId="3" borderId="41" xfId="0" quotePrefix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0" fontId="28" fillId="12" borderId="7" xfId="0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28" fillId="16" borderId="7" xfId="0" applyFont="1" applyFill="1" applyBorder="1" applyAlignment="1">
      <alignment horizontal="center" vertical="center"/>
    </xf>
    <xf numFmtId="0" fontId="28" fillId="13" borderId="7" xfId="0" applyFont="1" applyFill="1" applyBorder="1" applyAlignment="1">
      <alignment horizontal="center" vertical="center"/>
    </xf>
    <xf numFmtId="0" fontId="28" fillId="18" borderId="8" xfId="0" applyFont="1" applyFill="1" applyBorder="1" applyAlignment="1">
      <alignment horizontal="center" vertical="center"/>
    </xf>
    <xf numFmtId="164" fontId="19" fillId="0" borderId="6" xfId="0" applyNumberFormat="1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64" fontId="19" fillId="0" borderId="8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19" fillId="0" borderId="57" xfId="0" applyNumberFormat="1" applyFont="1" applyFill="1" applyBorder="1" applyAlignment="1">
      <alignment horizontal="center" vertical="center"/>
    </xf>
    <xf numFmtId="164" fontId="19" fillId="0" borderId="36" xfId="0" applyNumberFormat="1" applyFont="1" applyFill="1" applyBorder="1" applyAlignment="1">
      <alignment horizontal="center" vertical="center"/>
    </xf>
    <xf numFmtId="164" fontId="19" fillId="0" borderId="37" xfId="0" applyNumberFormat="1" applyFont="1" applyBorder="1" applyAlignment="1">
      <alignment horizontal="center" vertical="center"/>
    </xf>
    <xf numFmtId="164" fontId="19" fillId="0" borderId="58" xfId="0" applyNumberFormat="1" applyFont="1" applyBorder="1" applyAlignment="1">
      <alignment horizontal="center" vertical="center"/>
    </xf>
    <xf numFmtId="164" fontId="19" fillId="0" borderId="38" xfId="0" applyNumberFormat="1" applyFont="1" applyBorder="1" applyAlignment="1">
      <alignment horizontal="center" vertical="center"/>
    </xf>
    <xf numFmtId="0" fontId="26" fillId="10" borderId="30" xfId="0" applyFont="1" applyFill="1" applyBorder="1" applyAlignment="1">
      <alignment horizontal="center" vertical="center"/>
    </xf>
    <xf numFmtId="164" fontId="26" fillId="0" borderId="61" xfId="0" applyNumberFormat="1" applyFont="1" applyFill="1" applyBorder="1" applyAlignment="1">
      <alignment horizontal="center" vertical="center"/>
    </xf>
    <xf numFmtId="164" fontId="26" fillId="0" borderId="60" xfId="0" applyNumberFormat="1" applyFont="1" applyFill="1" applyBorder="1" applyAlignment="1">
      <alignment horizontal="center" vertical="center"/>
    </xf>
    <xf numFmtId="164" fontId="26" fillId="0" borderId="39" xfId="0" applyNumberFormat="1" applyFont="1" applyFill="1" applyBorder="1" applyAlignment="1">
      <alignment horizontal="center" vertical="center"/>
    </xf>
    <xf numFmtId="164" fontId="26" fillId="0" borderId="40" xfId="0" applyNumberFormat="1" applyFont="1" applyFill="1" applyBorder="1" applyAlignment="1">
      <alignment horizontal="center" vertical="center"/>
    </xf>
    <xf numFmtId="164" fontId="26" fillId="0" borderId="32" xfId="0" applyNumberFormat="1" applyFont="1" applyFill="1" applyBorder="1" applyAlignment="1">
      <alignment horizontal="center" vertical="center"/>
    </xf>
    <xf numFmtId="164" fontId="26" fillId="0" borderId="23" xfId="0" applyNumberFormat="1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19" fillId="0" borderId="27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8" borderId="22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6" fillId="3" borderId="33" xfId="0" quotePrefix="1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horizontal="center" vertical="center"/>
    </xf>
    <xf numFmtId="0" fontId="26" fillId="0" borderId="0" xfId="0" quotePrefix="1" applyFont="1" applyBorder="1" applyAlignment="1">
      <alignment horizontal="center" vertical="center"/>
    </xf>
    <xf numFmtId="0" fontId="26" fillId="10" borderId="42" xfId="0" applyFont="1" applyFill="1" applyBorder="1" applyAlignment="1">
      <alignment horizontal="center" vertical="center"/>
    </xf>
    <xf numFmtId="0" fontId="28" fillId="13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28" fillId="19" borderId="7" xfId="0" applyFont="1" applyFill="1" applyBorder="1" applyAlignment="1">
      <alignment horizontal="center" vertical="center"/>
    </xf>
    <xf numFmtId="0" fontId="28" fillId="20" borderId="9" xfId="0" applyFont="1" applyFill="1" applyBorder="1" applyAlignment="1">
      <alignment horizontal="center" vertical="center"/>
    </xf>
    <xf numFmtId="164" fontId="19" fillId="0" borderId="6" xfId="0" applyNumberFormat="1" applyFont="1" applyBorder="1" applyAlignment="1">
      <alignment horizontal="center" vertical="center"/>
    </xf>
    <xf numFmtId="164" fontId="19" fillId="2" borderId="10" xfId="0" applyNumberFormat="1" applyFont="1" applyFill="1" applyBorder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2" borderId="9" xfId="0" applyNumberFormat="1" applyFont="1" applyFill="1" applyBorder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164" fontId="19" fillId="0" borderId="13" xfId="0" applyNumberFormat="1" applyFont="1" applyBorder="1" applyAlignment="1">
      <alignment horizontal="center" vertical="center"/>
    </xf>
    <xf numFmtId="164" fontId="19" fillId="0" borderId="14" xfId="0" applyNumberFormat="1" applyFont="1" applyBorder="1" applyAlignment="1">
      <alignment horizontal="center" vertical="center"/>
    </xf>
    <xf numFmtId="164" fontId="19" fillId="2" borderId="37" xfId="0" applyNumberFormat="1" applyFont="1" applyFill="1" applyBorder="1" applyAlignment="1">
      <alignment horizontal="center" vertical="center"/>
    </xf>
    <xf numFmtId="164" fontId="19" fillId="2" borderId="38" xfId="0" applyNumberFormat="1" applyFont="1" applyFill="1" applyBorder="1" applyAlignment="1">
      <alignment horizontal="center" vertical="center"/>
    </xf>
    <xf numFmtId="0" fontId="26" fillId="10" borderId="17" xfId="0" applyFont="1" applyFill="1" applyBorder="1" applyAlignment="1">
      <alignment horizontal="center" vertical="center"/>
    </xf>
    <xf numFmtId="164" fontId="26" fillId="2" borderId="39" xfId="0" applyNumberFormat="1" applyFont="1" applyFill="1" applyBorder="1" applyAlignment="1">
      <alignment horizontal="center" vertical="center"/>
    </xf>
    <xf numFmtId="164" fontId="26" fillId="2" borderId="43" xfId="0" applyNumberFormat="1" applyFont="1" applyFill="1" applyBorder="1" applyAlignment="1">
      <alignment horizontal="center" vertical="center"/>
    </xf>
    <xf numFmtId="164" fontId="26" fillId="2" borderId="44" xfId="0" applyNumberFormat="1" applyFont="1" applyFill="1" applyBorder="1" applyAlignment="1">
      <alignment horizontal="center" vertical="center"/>
    </xf>
    <xf numFmtId="164" fontId="26" fillId="2" borderId="32" xfId="0" applyNumberFormat="1" applyFont="1" applyFill="1" applyBorder="1" applyAlignment="1">
      <alignment horizontal="center" vertical="center"/>
    </xf>
    <xf numFmtId="164" fontId="19" fillId="2" borderId="23" xfId="0" applyNumberFormat="1" applyFont="1" applyFill="1" applyBorder="1" applyAlignment="1">
      <alignment horizontal="center" vertical="center"/>
    </xf>
    <xf numFmtId="1" fontId="19" fillId="2" borderId="0" xfId="0" applyNumberFormat="1" applyFont="1" applyFill="1" applyBorder="1" applyAlignment="1">
      <alignment horizontal="center" vertical="center"/>
    </xf>
    <xf numFmtId="164" fontId="26" fillId="2" borderId="23" xfId="0" applyNumberFormat="1" applyFont="1" applyFill="1" applyBorder="1" applyAlignment="1">
      <alignment horizontal="center" vertical="center"/>
    </xf>
    <xf numFmtId="0" fontId="26" fillId="8" borderId="23" xfId="0" applyFont="1" applyFill="1" applyBorder="1" applyAlignment="1">
      <alignment horizontal="center" vertical="center"/>
    </xf>
    <xf numFmtId="0" fontId="26" fillId="9" borderId="48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35" xfId="0" applyFont="1" applyFill="1" applyBorder="1" applyAlignment="1">
      <alignment horizontal="center" vertical="center"/>
    </xf>
    <xf numFmtId="0" fontId="26" fillId="10" borderId="49" xfId="0" applyFont="1" applyFill="1" applyBorder="1" applyAlignment="1">
      <alignment horizontal="center" vertical="center"/>
    </xf>
    <xf numFmtId="0" fontId="26" fillId="0" borderId="50" xfId="0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164" fontId="19" fillId="0" borderId="5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164" fontId="19" fillId="0" borderId="37" xfId="0" applyNumberFormat="1" applyFont="1" applyFill="1" applyBorder="1" applyAlignment="1">
      <alignment horizontal="center" vertical="center"/>
    </xf>
    <xf numFmtId="164" fontId="19" fillId="0" borderId="52" xfId="0" applyNumberFormat="1" applyFont="1" applyFill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6" fillId="10" borderId="18" xfId="0" applyFont="1" applyFill="1" applyBorder="1" applyAlignment="1">
      <alignment horizontal="center" vertical="center"/>
    </xf>
    <xf numFmtId="164" fontId="26" fillId="0" borderId="54" xfId="0" applyNumberFormat="1" applyFont="1" applyFill="1" applyBorder="1" applyAlignment="1">
      <alignment horizontal="center" vertical="center"/>
    </xf>
    <xf numFmtId="164" fontId="26" fillId="0" borderId="55" xfId="0" applyNumberFormat="1" applyFont="1" applyFill="1" applyBorder="1" applyAlignment="1">
      <alignment horizontal="center" vertical="center"/>
    </xf>
    <xf numFmtId="164" fontId="26" fillId="0" borderId="17" xfId="0" applyNumberFormat="1" applyFont="1" applyFill="1" applyBorder="1" applyAlignment="1">
      <alignment horizontal="center" vertical="center"/>
    </xf>
    <xf numFmtId="164" fontId="26" fillId="0" borderId="0" xfId="0" applyNumberFormat="1" applyFont="1" applyFill="1" applyBorder="1" applyAlignment="1">
      <alignment horizontal="center" vertical="center"/>
    </xf>
    <xf numFmtId="0" fontId="26" fillId="17" borderId="17" xfId="0" applyFont="1" applyFill="1" applyBorder="1" applyAlignment="1">
      <alignment horizontal="center" vertical="center"/>
    </xf>
    <xf numFmtId="164" fontId="26" fillId="0" borderId="43" xfId="0" applyNumberFormat="1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5" xfId="0" applyNumberFormat="1" applyFont="1" applyFill="1" applyBorder="1" applyAlignment="1">
      <alignment horizontal="center" vertical="center"/>
    </xf>
    <xf numFmtId="164" fontId="26" fillId="0" borderId="4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8" borderId="32" xfId="0" applyFont="1" applyFill="1" applyBorder="1" applyAlignment="1">
      <alignment vertical="center"/>
    </xf>
    <xf numFmtId="0" fontId="28" fillId="21" borderId="8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26" fillId="3" borderId="62" xfId="0" applyFont="1" applyFill="1" applyBorder="1" applyAlignment="1">
      <alignment horizontal="center" vertical="center"/>
    </xf>
    <xf numFmtId="0" fontId="28" fillId="15" borderId="9" xfId="0" applyFont="1" applyFill="1" applyBorder="1" applyAlignment="1">
      <alignment horizontal="center" vertical="center"/>
    </xf>
    <xf numFmtId="0" fontId="28" fillId="12" borderId="16" xfId="0" applyFont="1" applyFill="1" applyBorder="1" applyAlignment="1">
      <alignment horizontal="center" vertical="center"/>
    </xf>
    <xf numFmtId="164" fontId="19" fillId="0" borderId="26" xfId="0" applyNumberFormat="1" applyFont="1" applyFill="1" applyBorder="1" applyAlignment="1">
      <alignment horizontal="center" vertical="center"/>
    </xf>
    <xf numFmtId="0" fontId="26" fillId="8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29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26" fillId="8" borderId="30" xfId="0" applyFont="1" applyFill="1" applyBorder="1" applyAlignment="1">
      <alignment horizontal="center" vertical="center"/>
    </xf>
    <xf numFmtId="0" fontId="26" fillId="8" borderId="31" xfId="0" applyFont="1" applyFill="1" applyBorder="1" applyAlignment="1">
      <alignment horizontal="center" vertical="center"/>
    </xf>
    <xf numFmtId="0" fontId="26" fillId="8" borderId="32" xfId="0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79375</xdr:rowOff>
    </xdr:from>
    <xdr:to>
      <xdr:col>0</xdr:col>
      <xdr:colOff>2354792</xdr:colOff>
      <xdr:row>2</xdr:row>
      <xdr:rowOff>269875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79375"/>
          <a:ext cx="2196042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topLeftCell="A41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9" t="s">
        <v>0</v>
      </c>
      <c r="B3" s="299"/>
      <c r="C3" s="299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00" t="s">
        <v>2</v>
      </c>
      <c r="F9" s="300"/>
      <c r="G9" s="3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0"/>
      <c r="S9" s="3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301" t="s">
        <v>5</v>
      </c>
      <c r="L11" s="301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2" t="s">
        <v>55</v>
      </c>
      <c r="C15" s="313"/>
      <c r="D15" s="313"/>
      <c r="E15" s="313"/>
      <c r="F15" s="313"/>
      <c r="G15" s="313"/>
      <c r="H15" s="313"/>
      <c r="I15" s="313"/>
      <c r="J15" s="313"/>
      <c r="K15" s="314"/>
      <c r="L15" s="307" t="s">
        <v>9</v>
      </c>
      <c r="M15" s="307"/>
      <c r="N15" s="307"/>
      <c r="O15" s="308"/>
      <c r="P15" s="309" t="s">
        <v>30</v>
      </c>
      <c r="Q15" s="310"/>
      <c r="R15" s="310"/>
      <c r="S15" s="311"/>
      <c r="T15" s="12"/>
    </row>
    <row r="16" spans="1:30" ht="39.950000000000003" customHeight="1" x14ac:dyDescent="0.2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2" t="s">
        <v>26</v>
      </c>
      <c r="C36" s="303"/>
      <c r="D36" s="303"/>
      <c r="E36" s="303"/>
      <c r="F36" s="303"/>
      <c r="G36" s="303"/>
      <c r="H36" s="102"/>
      <c r="I36" s="55" t="s">
        <v>27</v>
      </c>
      <c r="J36" s="110"/>
      <c r="K36" s="305" t="s">
        <v>26</v>
      </c>
      <c r="L36" s="305"/>
      <c r="M36" s="305"/>
      <c r="N36" s="305"/>
      <c r="O36" s="302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2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3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6"/>
      <c r="K54" s="30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4" t="s">
        <v>8</v>
      </c>
      <c r="C55" s="305"/>
      <c r="D55" s="305"/>
      <c r="E55" s="305"/>
      <c r="F55" s="30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55:F55"/>
    <mergeCell ref="J54:K54"/>
    <mergeCell ref="L15:O15"/>
    <mergeCell ref="P15:S15"/>
    <mergeCell ref="K36:O36"/>
    <mergeCell ref="B15:K15"/>
    <mergeCell ref="A3:C3"/>
    <mergeCell ref="E9:G9"/>
    <mergeCell ref="R9:S9"/>
    <mergeCell ref="K11:L11"/>
    <mergeCell ref="B36:G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7C6DF-6272-4336-B3CB-9E3A3B60C211}">
  <dimension ref="A1:AE239"/>
  <sheetViews>
    <sheetView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9" t="s">
        <v>0</v>
      </c>
      <c r="B3" s="299"/>
      <c r="C3" s="299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"/>
      <c r="Z3" s="2"/>
      <c r="AA3" s="2"/>
      <c r="AB3" s="2"/>
      <c r="AC3" s="2"/>
      <c r="AD3" s="2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4" t="s">
        <v>1</v>
      </c>
      <c r="B9" s="274"/>
      <c r="C9" s="274"/>
      <c r="D9" s="1"/>
      <c r="E9" s="300" t="s">
        <v>2</v>
      </c>
      <c r="F9" s="300"/>
      <c r="G9" s="3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0"/>
      <c r="S9" s="3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4"/>
      <c r="B10" s="274"/>
      <c r="C10" s="2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4" t="s">
        <v>4</v>
      </c>
      <c r="B11" s="274"/>
      <c r="C11" s="274"/>
      <c r="D11" s="1"/>
      <c r="E11" s="275">
        <v>1</v>
      </c>
      <c r="F11" s="1"/>
      <c r="G11" s="1"/>
      <c r="H11" s="1"/>
      <c r="I11" s="1"/>
      <c r="J11" s="1"/>
      <c r="K11" s="301" t="s">
        <v>65</v>
      </c>
      <c r="L11" s="301"/>
      <c r="M11" s="276"/>
      <c r="N11" s="2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4"/>
      <c r="B12" s="274"/>
      <c r="C12" s="274"/>
      <c r="D12" s="1"/>
      <c r="E12" s="5"/>
      <c r="F12" s="1"/>
      <c r="G12" s="1"/>
      <c r="H12" s="1"/>
      <c r="I12" s="1"/>
      <c r="J12" s="1"/>
      <c r="K12" s="276"/>
      <c r="L12" s="276"/>
      <c r="M12" s="276"/>
      <c r="N12" s="2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4"/>
      <c r="B13" s="274"/>
      <c r="C13" s="274"/>
      <c r="D13" s="274"/>
      <c r="E13" s="274"/>
      <c r="F13" s="274"/>
      <c r="G13" s="274"/>
      <c r="H13" s="274"/>
      <c r="I13" s="274"/>
      <c r="J13" s="274"/>
      <c r="K13" s="274"/>
      <c r="L13" s="276"/>
      <c r="M13" s="276"/>
      <c r="N13" s="276"/>
      <c r="O13" s="276"/>
      <c r="P13" s="276"/>
      <c r="Q13" s="276"/>
      <c r="R13" s="276"/>
      <c r="S13" s="276"/>
      <c r="T13" s="276"/>
      <c r="U13" s="276"/>
      <c r="V13" s="276"/>
      <c r="W13" s="1"/>
      <c r="X13" s="1"/>
      <c r="Y13" s="1"/>
    </row>
    <row r="14" spans="1:30" s="3" customFormat="1" ht="27" thickBot="1" x14ac:dyDescent="0.3">
      <c r="A14" s="2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2" t="s">
        <v>8</v>
      </c>
      <c r="C15" s="313"/>
      <c r="D15" s="313"/>
      <c r="E15" s="314"/>
      <c r="F15" s="312" t="s">
        <v>55</v>
      </c>
      <c r="G15" s="313"/>
      <c r="H15" s="313"/>
      <c r="I15" s="313"/>
      <c r="J15" s="313"/>
      <c r="K15" s="313"/>
      <c r="L15" s="314"/>
      <c r="M15" s="307" t="s">
        <v>9</v>
      </c>
      <c r="N15" s="307"/>
      <c r="O15" s="307"/>
      <c r="P15" s="307"/>
      <c r="Q15" s="307"/>
      <c r="R15" s="308"/>
      <c r="S15" s="309" t="s">
        <v>30</v>
      </c>
      <c r="T15" s="310"/>
      <c r="U15" s="310"/>
      <c r="V15" s="310"/>
      <c r="W15" s="310"/>
      <c r="X15" s="311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20.6</v>
      </c>
      <c r="C18" s="24">
        <v>37.299999999999997</v>
      </c>
      <c r="D18" s="24">
        <v>46.5</v>
      </c>
      <c r="E18" s="25">
        <v>25.2</v>
      </c>
      <c r="F18" s="23">
        <v>20.3</v>
      </c>
      <c r="G18" s="24">
        <v>43.1</v>
      </c>
      <c r="H18" s="24">
        <v>54.1</v>
      </c>
      <c r="I18" s="24">
        <v>50.1</v>
      </c>
      <c r="J18" s="24">
        <v>48.9</v>
      </c>
      <c r="K18" s="24">
        <v>54.8</v>
      </c>
      <c r="L18" s="25">
        <v>50.7</v>
      </c>
      <c r="M18" s="82">
        <v>26.342399999999998</v>
      </c>
      <c r="N18" s="24">
        <v>38.499299999999998</v>
      </c>
      <c r="O18" s="24">
        <v>37.430399999999999</v>
      </c>
      <c r="P18" s="24">
        <v>38.969000000000001</v>
      </c>
      <c r="Q18" s="24">
        <v>27.701799999999999</v>
      </c>
      <c r="R18" s="24">
        <v>24.987200000000001</v>
      </c>
      <c r="S18" s="23">
        <v>26.936700000000002</v>
      </c>
      <c r="T18" s="24">
        <v>48.648600000000002</v>
      </c>
      <c r="U18" s="24">
        <v>49.567</v>
      </c>
      <c r="V18" s="24">
        <v>33.715499999999999</v>
      </c>
      <c r="W18" s="24">
        <v>21.319200000000002</v>
      </c>
      <c r="X18" s="25">
        <v>12.9549</v>
      </c>
      <c r="Y18" s="26">
        <f t="shared" ref="Y18:Y25" si="0">SUM(B18:X18)</f>
        <v>838.67200000000003</v>
      </c>
      <c r="AA18" s="2"/>
      <c r="AB18" s="20"/>
    </row>
    <row r="19" spans="1:30" ht="39.950000000000003" customHeight="1" x14ac:dyDescent="0.25">
      <c r="A19" s="95" t="s">
        <v>14</v>
      </c>
      <c r="B19" s="23">
        <v>22.822000000000003</v>
      </c>
      <c r="C19" s="24">
        <v>40.296250000000001</v>
      </c>
      <c r="D19" s="24">
        <v>48.398249999999997</v>
      </c>
      <c r="E19" s="25">
        <v>25.287499999999998</v>
      </c>
      <c r="F19" s="23">
        <v>22.579375000000002</v>
      </c>
      <c r="G19" s="24">
        <v>47.355625000000003</v>
      </c>
      <c r="H19" s="24">
        <v>58.147124999999996</v>
      </c>
      <c r="I19" s="24">
        <v>53.187500000000007</v>
      </c>
      <c r="J19" s="24">
        <v>51.271124999999998</v>
      </c>
      <c r="K19" s="24">
        <v>56.700749999999999</v>
      </c>
      <c r="L19" s="25">
        <v>51.83</v>
      </c>
      <c r="M19" s="82">
        <v>28.022399999999998</v>
      </c>
      <c r="N19" s="24">
        <v>39.987674999999996</v>
      </c>
      <c r="O19" s="24">
        <v>38.892524999999999</v>
      </c>
      <c r="P19" s="24">
        <v>41.02</v>
      </c>
      <c r="Q19" s="24">
        <v>29.1753</v>
      </c>
      <c r="R19" s="24">
        <v>26.684699999999999</v>
      </c>
      <c r="S19" s="23">
        <v>27.845824999999998</v>
      </c>
      <c r="T19" s="24">
        <v>50.491349999999997</v>
      </c>
      <c r="U19" s="24">
        <v>51.39575</v>
      </c>
      <c r="V19" s="24">
        <v>35.933624999999999</v>
      </c>
      <c r="W19" s="24">
        <v>22.736699999999999</v>
      </c>
      <c r="X19" s="25">
        <v>13.825525000000001</v>
      </c>
      <c r="Y19" s="26">
        <f t="shared" si="0"/>
        <v>883.88687499999992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22.822000000000003</v>
      </c>
      <c r="C21" s="24">
        <v>40.296250000000001</v>
      </c>
      <c r="D21" s="24">
        <v>49.175250000000005</v>
      </c>
      <c r="E21" s="25">
        <v>25.708666666666669</v>
      </c>
      <c r="F21" s="23">
        <v>22.579375000000002</v>
      </c>
      <c r="G21" s="24">
        <v>47.355625000000003</v>
      </c>
      <c r="H21" s="24">
        <v>58.147124999999996</v>
      </c>
      <c r="I21" s="24">
        <v>53.187500000000007</v>
      </c>
      <c r="J21" s="24">
        <v>52.126291666666667</v>
      </c>
      <c r="K21" s="24">
        <v>57.658583333333326</v>
      </c>
      <c r="L21" s="25">
        <v>52.716666666666676</v>
      </c>
      <c r="M21" s="82">
        <v>28.022399999999994</v>
      </c>
      <c r="N21" s="24">
        <v>40.649175000000007</v>
      </c>
      <c r="O21" s="24">
        <v>38.892524999999999</v>
      </c>
      <c r="P21" s="24">
        <v>41.02</v>
      </c>
      <c r="Q21" s="24">
        <v>29.666466666666668</v>
      </c>
      <c r="R21" s="24">
        <v>27.137366666666669</v>
      </c>
      <c r="S21" s="23">
        <v>27.845825000000001</v>
      </c>
      <c r="T21" s="24">
        <v>51.310349999999993</v>
      </c>
      <c r="U21" s="24">
        <v>52.246250000000003</v>
      </c>
      <c r="V21" s="24">
        <v>36.525125000000003</v>
      </c>
      <c r="W21" s="24">
        <v>23.114700000000003</v>
      </c>
      <c r="X21" s="25">
        <v>14.057691666666669</v>
      </c>
      <c r="Y21" s="26">
        <f t="shared" si="0"/>
        <v>892.26120833333323</v>
      </c>
      <c r="AA21" s="2"/>
      <c r="AB21" s="20"/>
    </row>
    <row r="22" spans="1:30" ht="39.950000000000003" customHeight="1" x14ac:dyDescent="0.25">
      <c r="A22" s="94" t="s">
        <v>17</v>
      </c>
      <c r="B22" s="23">
        <v>22.822000000000003</v>
      </c>
      <c r="C22" s="24">
        <v>40.296250000000001</v>
      </c>
      <c r="D22" s="24">
        <v>49.175250000000005</v>
      </c>
      <c r="E22" s="25">
        <v>25.708666666666669</v>
      </c>
      <c r="F22" s="23">
        <v>22.579375000000002</v>
      </c>
      <c r="G22" s="24">
        <v>47.355625000000003</v>
      </c>
      <c r="H22" s="24">
        <v>58.147124999999996</v>
      </c>
      <c r="I22" s="24">
        <v>53.187500000000007</v>
      </c>
      <c r="J22" s="24">
        <v>52.126291666666667</v>
      </c>
      <c r="K22" s="24">
        <v>57.658583333333326</v>
      </c>
      <c r="L22" s="25">
        <v>52.716666666666676</v>
      </c>
      <c r="M22" s="82">
        <v>28.022399999999994</v>
      </c>
      <c r="N22" s="24">
        <v>40.649175000000007</v>
      </c>
      <c r="O22" s="24">
        <v>38.892524999999999</v>
      </c>
      <c r="P22" s="24">
        <v>41.02</v>
      </c>
      <c r="Q22" s="24">
        <v>29.666466666666668</v>
      </c>
      <c r="R22" s="24">
        <v>27.137366666666669</v>
      </c>
      <c r="S22" s="23">
        <v>27.845825000000001</v>
      </c>
      <c r="T22" s="24">
        <v>51.310349999999993</v>
      </c>
      <c r="U22" s="24">
        <v>52.246250000000003</v>
      </c>
      <c r="V22" s="24">
        <v>36.525125000000003</v>
      </c>
      <c r="W22" s="24">
        <v>23.114700000000003</v>
      </c>
      <c r="X22" s="25">
        <v>14.057691666666669</v>
      </c>
      <c r="Y22" s="26">
        <f t="shared" si="0"/>
        <v>892.26120833333323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22.822000000000003</v>
      </c>
      <c r="C24" s="24">
        <v>40.296250000000001</v>
      </c>
      <c r="D24" s="24">
        <v>49.175250000000005</v>
      </c>
      <c r="E24" s="25">
        <v>25.708666666666669</v>
      </c>
      <c r="F24" s="23">
        <v>22.579375000000002</v>
      </c>
      <c r="G24" s="24">
        <v>47.355625000000003</v>
      </c>
      <c r="H24" s="24">
        <v>58.147124999999996</v>
      </c>
      <c r="I24" s="24">
        <v>53.187500000000007</v>
      </c>
      <c r="J24" s="24">
        <v>52.126291666666667</v>
      </c>
      <c r="K24" s="24">
        <v>57.658583333333326</v>
      </c>
      <c r="L24" s="25">
        <v>52.716666666666676</v>
      </c>
      <c r="M24" s="82">
        <v>28.022399999999994</v>
      </c>
      <c r="N24" s="24">
        <v>40.649175000000007</v>
      </c>
      <c r="O24" s="24">
        <v>38.892524999999999</v>
      </c>
      <c r="P24" s="24">
        <v>41.02</v>
      </c>
      <c r="Q24" s="24">
        <v>29.666466666666668</v>
      </c>
      <c r="R24" s="24">
        <v>27.137366666666669</v>
      </c>
      <c r="S24" s="23">
        <v>27.845825000000001</v>
      </c>
      <c r="T24" s="24">
        <v>51.310349999999993</v>
      </c>
      <c r="U24" s="24">
        <v>52.246250000000003</v>
      </c>
      <c r="V24" s="24">
        <v>36.525125000000003</v>
      </c>
      <c r="W24" s="24">
        <v>23.114700000000003</v>
      </c>
      <c r="X24" s="25">
        <v>14.057691666666669</v>
      </c>
      <c r="Y24" s="26">
        <f t="shared" si="0"/>
        <v>892.26120833333323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111.88800000000001</v>
      </c>
      <c r="C25" s="28">
        <f t="shared" si="1"/>
        <v>198.48500000000001</v>
      </c>
      <c r="D25" s="28">
        <f t="shared" si="1"/>
        <v>242.42400000000001</v>
      </c>
      <c r="E25" s="29">
        <f>SUM(E18:E24)</f>
        <v>127.61350000000002</v>
      </c>
      <c r="F25" s="27">
        <f t="shared" ref="F25:H25" si="2">SUM(F18:F24)</f>
        <v>110.61750000000001</v>
      </c>
      <c r="G25" s="28">
        <f t="shared" si="2"/>
        <v>232.52250000000001</v>
      </c>
      <c r="H25" s="28">
        <f t="shared" si="2"/>
        <v>286.68849999999998</v>
      </c>
      <c r="I25" s="28">
        <f>SUM(I18:I24)</f>
        <v>262.85000000000002</v>
      </c>
      <c r="J25" s="28">
        <f t="shared" ref="J25:L25" si="3">SUM(J18:J24)</f>
        <v>256.55</v>
      </c>
      <c r="K25" s="28">
        <f t="shared" si="3"/>
        <v>284.47649999999999</v>
      </c>
      <c r="L25" s="29">
        <f t="shared" si="3"/>
        <v>260.68</v>
      </c>
      <c r="M25" s="84">
        <f>SUM(M18:M24)</f>
        <v>138.43199999999999</v>
      </c>
      <c r="N25" s="28">
        <f t="shared" ref="N25:R25" si="4">SUM(N18:N24)</f>
        <v>200.43450000000004</v>
      </c>
      <c r="O25" s="28">
        <f t="shared" si="4"/>
        <v>193.00050000000002</v>
      </c>
      <c r="P25" s="28">
        <f t="shared" si="4"/>
        <v>203.04900000000004</v>
      </c>
      <c r="Q25" s="28">
        <f t="shared" si="4"/>
        <v>145.87649999999999</v>
      </c>
      <c r="R25" s="28">
        <f t="shared" si="4"/>
        <v>133.084</v>
      </c>
      <c r="S25" s="27">
        <f>SUM(S18:S24)</f>
        <v>138.32</v>
      </c>
      <c r="T25" s="28">
        <f t="shared" ref="T25:X25" si="5">SUM(T18:T24)</f>
        <v>253.071</v>
      </c>
      <c r="U25" s="28">
        <f t="shared" si="5"/>
        <v>257.70150000000001</v>
      </c>
      <c r="V25" s="28">
        <f t="shared" si="5"/>
        <v>179.22450000000001</v>
      </c>
      <c r="W25" s="28">
        <f t="shared" si="5"/>
        <v>113.4</v>
      </c>
      <c r="X25" s="29">
        <f t="shared" si="5"/>
        <v>68.953500000000005</v>
      </c>
      <c r="Y25" s="26">
        <f t="shared" si="0"/>
        <v>4399.3424999999988</v>
      </c>
    </row>
    <row r="26" spans="1:30" s="2" customFormat="1" ht="36.75" customHeight="1" x14ac:dyDescent="0.25">
      <c r="A26" s="96" t="s">
        <v>20</v>
      </c>
      <c r="B26" s="30">
        <v>54</v>
      </c>
      <c r="C26" s="31">
        <v>53</v>
      </c>
      <c r="D26" s="31">
        <v>52</v>
      </c>
      <c r="E26" s="32">
        <v>50.5</v>
      </c>
      <c r="F26" s="30">
        <v>52.5</v>
      </c>
      <c r="G26" s="31">
        <v>51.5</v>
      </c>
      <c r="H26" s="31">
        <v>50.5</v>
      </c>
      <c r="I26" s="31">
        <v>50</v>
      </c>
      <c r="J26" s="31">
        <v>50</v>
      </c>
      <c r="K26" s="31">
        <v>49.5</v>
      </c>
      <c r="L26" s="32">
        <v>49</v>
      </c>
      <c r="M26" s="85">
        <v>51.5</v>
      </c>
      <c r="N26" s="31">
        <v>50.5</v>
      </c>
      <c r="O26" s="31">
        <v>49.5</v>
      </c>
      <c r="P26" s="31">
        <v>49.5</v>
      </c>
      <c r="Q26" s="31">
        <v>49.5</v>
      </c>
      <c r="R26" s="31">
        <v>49</v>
      </c>
      <c r="S26" s="30">
        <v>52</v>
      </c>
      <c r="T26" s="31">
        <v>51.5</v>
      </c>
      <c r="U26" s="31">
        <v>50.5</v>
      </c>
      <c r="V26" s="31">
        <v>50.5</v>
      </c>
      <c r="W26" s="31">
        <v>50</v>
      </c>
      <c r="X26" s="32">
        <v>49.5</v>
      </c>
      <c r="Y26" s="33">
        <f>+((Y25/Y27)/7)*1000</f>
        <v>50.585761429491292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666</v>
      </c>
      <c r="E27" s="36">
        <v>361</v>
      </c>
      <c r="F27" s="34">
        <v>301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6">
        <v>760</v>
      </c>
      <c r="M27" s="86">
        <v>384</v>
      </c>
      <c r="N27" s="35">
        <v>567</v>
      </c>
      <c r="O27" s="35">
        <v>557</v>
      </c>
      <c r="P27" s="35">
        <v>586</v>
      </c>
      <c r="Q27" s="35">
        <v>421</v>
      </c>
      <c r="R27" s="35">
        <v>388</v>
      </c>
      <c r="S27" s="34">
        <v>380</v>
      </c>
      <c r="T27" s="35">
        <v>702</v>
      </c>
      <c r="U27" s="35">
        <v>729</v>
      </c>
      <c r="V27" s="35">
        <v>507</v>
      </c>
      <c r="W27" s="35">
        <v>324</v>
      </c>
      <c r="X27" s="36">
        <v>199</v>
      </c>
      <c r="Y27" s="37">
        <f>SUM(B27:X27)</f>
        <v>12424</v>
      </c>
      <c r="Z27" s="2">
        <f>((Y25*1000)/Y27)/7</f>
        <v>50.585761429491299</v>
      </c>
    </row>
    <row r="28" spans="1:30" s="2" customFormat="1" ht="33" customHeight="1" x14ac:dyDescent="0.25">
      <c r="A28" s="98" t="s">
        <v>22</v>
      </c>
      <c r="B28" s="38">
        <f>((B27*B26)*7/1000-B18-B19)/3</f>
        <v>22.822000000000003</v>
      </c>
      <c r="C28" s="39">
        <f t="shared" ref="C28:X28" si="6">((C27*C26)*7/1000-C18-C19)/3</f>
        <v>40.296250000000001</v>
      </c>
      <c r="D28" s="39">
        <f t="shared" si="6"/>
        <v>49.175250000000005</v>
      </c>
      <c r="E28" s="40">
        <f t="shared" si="6"/>
        <v>25.708666666666669</v>
      </c>
      <c r="F28" s="38">
        <f t="shared" si="6"/>
        <v>22.579375000000002</v>
      </c>
      <c r="G28" s="39">
        <f t="shared" si="6"/>
        <v>47.355625000000003</v>
      </c>
      <c r="H28" s="39">
        <f t="shared" si="6"/>
        <v>58.147124999999996</v>
      </c>
      <c r="I28" s="39">
        <f t="shared" si="6"/>
        <v>53.187500000000007</v>
      </c>
      <c r="J28" s="39">
        <f t="shared" si="6"/>
        <v>52.126291666666667</v>
      </c>
      <c r="K28" s="39">
        <f t="shared" si="6"/>
        <v>57.658583333333326</v>
      </c>
      <c r="L28" s="40">
        <f t="shared" si="6"/>
        <v>52.716666666666676</v>
      </c>
      <c r="M28" s="87">
        <f t="shared" si="6"/>
        <v>28.022399999999994</v>
      </c>
      <c r="N28" s="39">
        <f t="shared" si="6"/>
        <v>40.649175000000007</v>
      </c>
      <c r="O28" s="39">
        <f t="shared" si="6"/>
        <v>38.892524999999999</v>
      </c>
      <c r="P28" s="39">
        <f t="shared" si="6"/>
        <v>41.02</v>
      </c>
      <c r="Q28" s="39">
        <f t="shared" si="6"/>
        <v>29.666466666666668</v>
      </c>
      <c r="R28" s="39">
        <f t="shared" si="6"/>
        <v>27.137366666666669</v>
      </c>
      <c r="S28" s="38">
        <f t="shared" si="6"/>
        <v>27.845825000000001</v>
      </c>
      <c r="T28" s="39">
        <f t="shared" si="6"/>
        <v>51.310349999999993</v>
      </c>
      <c r="U28" s="39">
        <f t="shared" si="6"/>
        <v>52.246250000000003</v>
      </c>
      <c r="V28" s="39">
        <f t="shared" si="6"/>
        <v>36.525125000000003</v>
      </c>
      <c r="W28" s="39">
        <f t="shared" si="6"/>
        <v>23.114700000000003</v>
      </c>
      <c r="X28" s="40">
        <f t="shared" si="6"/>
        <v>14.057691666666669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111.88800000000001</v>
      </c>
      <c r="C29" s="43">
        <f t="shared" si="7"/>
        <v>198.48500000000001</v>
      </c>
      <c r="D29" s="43">
        <f t="shared" si="7"/>
        <v>242.42400000000001</v>
      </c>
      <c r="E29" s="90">
        <f>((E27*E26)*7)/1000</f>
        <v>127.6135</v>
      </c>
      <c r="F29" s="42">
        <f>((F27*F26)*7)/1000</f>
        <v>110.61750000000001</v>
      </c>
      <c r="G29" s="43">
        <f t="shared" ref="G29:H29" si="8">((G27*G26)*7)/1000</f>
        <v>232.52250000000001</v>
      </c>
      <c r="H29" s="43">
        <f t="shared" si="8"/>
        <v>286.68849999999998</v>
      </c>
      <c r="I29" s="43">
        <f>((I27*I26)*7)/1000</f>
        <v>262.85000000000002</v>
      </c>
      <c r="J29" s="43">
        <f>((J27*J26)*7)/1000</f>
        <v>256.55</v>
      </c>
      <c r="K29" s="43">
        <f t="shared" ref="K29:L29" si="9">((K27*K26)*7)/1000</f>
        <v>284.47649999999999</v>
      </c>
      <c r="L29" s="90">
        <f t="shared" si="9"/>
        <v>260.68</v>
      </c>
      <c r="M29" s="88">
        <f>((M27*M26)*7)/1000</f>
        <v>138.43199999999999</v>
      </c>
      <c r="N29" s="43">
        <f>((N27*N26)*7)/1000</f>
        <v>200.43450000000001</v>
      </c>
      <c r="O29" s="43">
        <f>((O27*O26)*7)/1000</f>
        <v>193.00049999999999</v>
      </c>
      <c r="P29" s="43">
        <f t="shared" ref="P29:X29" si="10">((P27*P26)*7)/1000</f>
        <v>203.04900000000001</v>
      </c>
      <c r="Q29" s="43">
        <f t="shared" si="10"/>
        <v>145.87649999999999</v>
      </c>
      <c r="R29" s="43">
        <f t="shared" si="10"/>
        <v>133.084</v>
      </c>
      <c r="S29" s="44">
        <f t="shared" si="10"/>
        <v>138.32</v>
      </c>
      <c r="T29" s="45">
        <f t="shared" si="10"/>
        <v>253.071</v>
      </c>
      <c r="U29" s="45">
        <f t="shared" si="10"/>
        <v>257.70150000000001</v>
      </c>
      <c r="V29" s="45">
        <f t="shared" si="10"/>
        <v>179.22450000000001</v>
      </c>
      <c r="W29" s="45">
        <f t="shared" si="10"/>
        <v>113.4</v>
      </c>
      <c r="X29" s="46">
        <f t="shared" si="10"/>
        <v>68.953500000000005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54</v>
      </c>
      <c r="C30" s="49">
        <f t="shared" si="11"/>
        <v>53.000000000000007</v>
      </c>
      <c r="D30" s="49">
        <f t="shared" si="11"/>
        <v>52</v>
      </c>
      <c r="E30" s="50">
        <f>+(E25/E27)/7*1000</f>
        <v>50.5</v>
      </c>
      <c r="F30" s="48">
        <f t="shared" ref="F30:H30" si="12">+(F25/F27)/7*1000</f>
        <v>52.500000000000007</v>
      </c>
      <c r="G30" s="49">
        <f t="shared" si="12"/>
        <v>51.5</v>
      </c>
      <c r="H30" s="49">
        <f t="shared" si="12"/>
        <v>50.499999999999993</v>
      </c>
      <c r="I30" s="49">
        <f>+(I25/I27)/7*1000</f>
        <v>50</v>
      </c>
      <c r="J30" s="49">
        <f t="shared" ref="J30:L30" si="13">+(J25/J27)/7*1000</f>
        <v>50</v>
      </c>
      <c r="K30" s="49">
        <f t="shared" si="13"/>
        <v>49.499999999999993</v>
      </c>
      <c r="L30" s="50">
        <f t="shared" si="13"/>
        <v>49</v>
      </c>
      <c r="M30" s="89">
        <f>+(M25/M27)/7*1000</f>
        <v>51.5</v>
      </c>
      <c r="N30" s="49">
        <f t="shared" ref="N30:X30" si="14">+(N25/N27)/7*1000</f>
        <v>50.500000000000007</v>
      </c>
      <c r="O30" s="49">
        <f t="shared" si="14"/>
        <v>49.5</v>
      </c>
      <c r="P30" s="49">
        <f t="shared" si="14"/>
        <v>49.500000000000007</v>
      </c>
      <c r="Q30" s="49">
        <f t="shared" si="14"/>
        <v>49.499999999999993</v>
      </c>
      <c r="R30" s="49">
        <f t="shared" si="14"/>
        <v>49</v>
      </c>
      <c r="S30" s="48">
        <f t="shared" si="14"/>
        <v>52</v>
      </c>
      <c r="T30" s="49">
        <f t="shared" si="14"/>
        <v>51.5</v>
      </c>
      <c r="U30" s="49">
        <f t="shared" si="14"/>
        <v>50.5</v>
      </c>
      <c r="V30" s="49">
        <f t="shared" si="14"/>
        <v>50.5</v>
      </c>
      <c r="W30" s="49">
        <f t="shared" si="14"/>
        <v>50</v>
      </c>
      <c r="X30" s="50">
        <f t="shared" si="14"/>
        <v>49.5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4" t="s">
        <v>26</v>
      </c>
      <c r="C36" s="305"/>
      <c r="D36" s="305"/>
      <c r="E36" s="305"/>
      <c r="F36" s="305"/>
      <c r="G36" s="305"/>
      <c r="H36" s="302"/>
      <c r="I36" s="102"/>
      <c r="J36" s="55" t="s">
        <v>27</v>
      </c>
      <c r="K36" s="110"/>
      <c r="L36" s="305" t="s">
        <v>26</v>
      </c>
      <c r="M36" s="305"/>
      <c r="N36" s="305"/>
      <c r="O36" s="305"/>
      <c r="P36" s="30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28.5</v>
      </c>
      <c r="C39" s="82">
        <v>54</v>
      </c>
      <c r="D39" s="82">
        <v>66.599999999999994</v>
      </c>
      <c r="E39" s="82">
        <v>46.3</v>
      </c>
      <c r="F39" s="82">
        <v>54.8</v>
      </c>
      <c r="G39" s="82">
        <v>35.700000000000003</v>
      </c>
      <c r="H39" s="82"/>
      <c r="I39" s="104">
        <f t="shared" ref="I39:I46" si="15">SUM(B39:H39)</f>
        <v>285.89999999999998</v>
      </c>
      <c r="J39" s="2"/>
      <c r="K39" s="94" t="s">
        <v>13</v>
      </c>
      <c r="L39" s="82">
        <v>12.6</v>
      </c>
      <c r="M39" s="82">
        <v>18.100000000000001</v>
      </c>
      <c r="N39" s="82">
        <v>12.7</v>
      </c>
      <c r="O39" s="82"/>
      <c r="P39" s="82"/>
      <c r="Q39" s="104">
        <f t="shared" ref="Q39:Q46" si="16">SUM(L39:P39)</f>
        <v>43.400000000000006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30.633000000000003</v>
      </c>
      <c r="C40" s="82">
        <v>57.641874999999999</v>
      </c>
      <c r="D40" s="82">
        <v>69.667875000000009</v>
      </c>
      <c r="E40" s="82">
        <v>47.282750000000007</v>
      </c>
      <c r="F40" s="82">
        <v>56.035749999999993</v>
      </c>
      <c r="G40" s="82">
        <v>36.120000000000005</v>
      </c>
      <c r="H40" s="82"/>
      <c r="I40" s="104">
        <f t="shared" si="15"/>
        <v>297.38125000000002</v>
      </c>
      <c r="J40" s="2"/>
      <c r="K40" s="95" t="s">
        <v>14</v>
      </c>
      <c r="L40" s="82">
        <v>12.9</v>
      </c>
      <c r="M40" s="82">
        <v>18.399999999999999</v>
      </c>
      <c r="N40" s="82">
        <v>12.9</v>
      </c>
      <c r="O40" s="82"/>
      <c r="P40" s="82"/>
      <c r="Q40" s="104">
        <f t="shared" si="16"/>
        <v>44.199999999999996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31.066999999999997</v>
      </c>
      <c r="C42" s="82">
        <v>58.466708333333322</v>
      </c>
      <c r="D42" s="82">
        <v>71.704875000000001</v>
      </c>
      <c r="E42" s="82">
        <v>48.696749999999987</v>
      </c>
      <c r="F42" s="82">
        <v>56.873416666666664</v>
      </c>
      <c r="G42" s="82">
        <v>36.665999999999997</v>
      </c>
      <c r="H42" s="82"/>
      <c r="I42" s="104">
        <f t="shared" si="15"/>
        <v>303.47474999999997</v>
      </c>
      <c r="J42" s="2"/>
      <c r="K42" s="95" t="s">
        <v>16</v>
      </c>
      <c r="L42" s="82">
        <v>13</v>
      </c>
      <c r="M42" s="82">
        <v>18.7</v>
      </c>
      <c r="N42" s="82">
        <v>13.2</v>
      </c>
      <c r="O42" s="82"/>
      <c r="P42" s="82"/>
      <c r="Q42" s="104">
        <f t="shared" si="16"/>
        <v>44.9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31.066999999999997</v>
      </c>
      <c r="C43" s="82">
        <v>58.466708333333322</v>
      </c>
      <c r="D43" s="82">
        <v>71.704875000000001</v>
      </c>
      <c r="E43" s="82">
        <v>48.696749999999987</v>
      </c>
      <c r="F43" s="82">
        <v>56.873416666666664</v>
      </c>
      <c r="G43" s="82">
        <v>36.665999999999997</v>
      </c>
      <c r="H43" s="82"/>
      <c r="I43" s="104">
        <f t="shared" si="15"/>
        <v>303.47474999999997</v>
      </c>
      <c r="J43" s="2"/>
      <c r="K43" s="94" t="s">
        <v>17</v>
      </c>
      <c r="L43" s="82">
        <v>13</v>
      </c>
      <c r="M43" s="82">
        <v>18.7</v>
      </c>
      <c r="N43" s="82">
        <v>13.2</v>
      </c>
      <c r="O43" s="82"/>
      <c r="P43" s="82"/>
      <c r="Q43" s="104">
        <f t="shared" si="16"/>
        <v>44.9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31.066999999999997</v>
      </c>
      <c r="C45" s="82">
        <v>58.466708333333322</v>
      </c>
      <c r="D45" s="82">
        <v>71.704875000000001</v>
      </c>
      <c r="E45" s="82">
        <v>48.696749999999987</v>
      </c>
      <c r="F45" s="82">
        <v>56.873416666666664</v>
      </c>
      <c r="G45" s="82">
        <v>36.665999999999997</v>
      </c>
      <c r="H45" s="82"/>
      <c r="I45" s="104">
        <f t="shared" si="15"/>
        <v>303.47474999999997</v>
      </c>
      <c r="J45" s="2"/>
      <c r="K45" s="94" t="s">
        <v>19</v>
      </c>
      <c r="L45" s="82">
        <v>13.1</v>
      </c>
      <c r="M45" s="82">
        <v>18.7</v>
      </c>
      <c r="N45" s="82">
        <v>13.2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152.334</v>
      </c>
      <c r="C46" s="28">
        <f t="shared" si="17"/>
        <v>287.04199999999997</v>
      </c>
      <c r="D46" s="28">
        <f t="shared" si="17"/>
        <v>351.38250000000005</v>
      </c>
      <c r="E46" s="28">
        <f t="shared" si="17"/>
        <v>239.67299999999994</v>
      </c>
      <c r="F46" s="28">
        <f t="shared" si="17"/>
        <v>281.45599999999996</v>
      </c>
      <c r="G46" s="28">
        <f t="shared" si="17"/>
        <v>181.81799999999998</v>
      </c>
      <c r="H46" s="28">
        <f t="shared" si="17"/>
        <v>0</v>
      </c>
      <c r="I46" s="104">
        <f t="shared" si="15"/>
        <v>1493.7054999999998</v>
      </c>
      <c r="K46" s="80" t="s">
        <v>11</v>
      </c>
      <c r="L46" s="84">
        <f>SUM(L39:L45)</f>
        <v>64.599999999999994</v>
      </c>
      <c r="M46" s="28">
        <f>SUM(M39:M45)</f>
        <v>92.600000000000009</v>
      </c>
      <c r="N46" s="28">
        <f>SUM(N39:N45)</f>
        <v>65.2</v>
      </c>
      <c r="O46" s="28">
        <f>SUM(O39:O45)</f>
        <v>0</v>
      </c>
      <c r="P46" s="28">
        <f>SUM(P39:P45)</f>
        <v>0</v>
      </c>
      <c r="Q46" s="104">
        <f t="shared" si="16"/>
        <v>222.39999999999998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58.5</v>
      </c>
      <c r="C47" s="31">
        <v>58</v>
      </c>
      <c r="D47" s="31">
        <v>57.5</v>
      </c>
      <c r="E47" s="31">
        <v>56.5</v>
      </c>
      <c r="F47" s="31">
        <v>56</v>
      </c>
      <c r="G47" s="31">
        <v>55.5</v>
      </c>
      <c r="H47" s="31"/>
      <c r="I47" s="105">
        <f>+((I46/I48)/7)*1000</f>
        <v>56.99425747863247</v>
      </c>
      <c r="K47" s="113" t="s">
        <v>20</v>
      </c>
      <c r="L47" s="85">
        <v>65.5</v>
      </c>
      <c r="M47" s="31">
        <v>65.5</v>
      </c>
      <c r="N47" s="31">
        <v>65.5</v>
      </c>
      <c r="O47" s="31"/>
      <c r="P47" s="31"/>
      <c r="Q47" s="105">
        <f>+((Q46/Q48)/7)*1000</f>
        <v>65.5081001472754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606</v>
      </c>
      <c r="F48" s="35">
        <v>718</v>
      </c>
      <c r="G48" s="35">
        <v>468</v>
      </c>
      <c r="H48" s="35"/>
      <c r="I48" s="106">
        <f>SUM(B48:H48)</f>
        <v>3744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31.066999999999997</v>
      </c>
      <c r="C49" s="39">
        <f t="shared" si="18"/>
        <v>58.466708333333322</v>
      </c>
      <c r="D49" s="39">
        <f t="shared" si="18"/>
        <v>71.704875000000001</v>
      </c>
      <c r="E49" s="39">
        <f t="shared" si="18"/>
        <v>48.696749999999987</v>
      </c>
      <c r="F49" s="39">
        <f t="shared" si="18"/>
        <v>56.873416666666664</v>
      </c>
      <c r="G49" s="39">
        <f t="shared" si="18"/>
        <v>36.665999999999997</v>
      </c>
      <c r="H49" s="39">
        <f t="shared" si="18"/>
        <v>0</v>
      </c>
      <c r="I49" s="107">
        <f>((I46*1000)/I48)/7</f>
        <v>56.99425747863247</v>
      </c>
      <c r="K49" s="98" t="s">
        <v>22</v>
      </c>
      <c r="L49" s="87">
        <f t="shared" ref="L49" si="19">((L48*L47)*7/1000-L39-L40)/3</f>
        <v>13.0495</v>
      </c>
      <c r="M49" s="39">
        <f t="shared" ref="M49" si="20">((M48*M47)*7/1000-M39-M40)/3</f>
        <v>18.705666666666666</v>
      </c>
      <c r="N49" s="39">
        <f t="shared" ref="N49" si="21">((N48*N47)*7/1000-N39-N40)/3</f>
        <v>13.168999999999999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65.5081001472754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152.334</v>
      </c>
      <c r="C50" s="43">
        <f t="shared" si="24"/>
        <v>287.04199999999997</v>
      </c>
      <c r="D50" s="43">
        <f t="shared" si="24"/>
        <v>351.38249999999999</v>
      </c>
      <c r="E50" s="43">
        <f t="shared" si="24"/>
        <v>239.673</v>
      </c>
      <c r="F50" s="43">
        <f t="shared" si="24"/>
        <v>281.45600000000002</v>
      </c>
      <c r="G50" s="43">
        <f t="shared" si="24"/>
        <v>181.81800000000001</v>
      </c>
      <c r="H50" s="43">
        <f t="shared" si="24"/>
        <v>0</v>
      </c>
      <c r="I50" s="90"/>
      <c r="K50" s="99" t="s">
        <v>23</v>
      </c>
      <c r="L50" s="88">
        <f>((L48*L47)*7)/1000</f>
        <v>64.648499999999999</v>
      </c>
      <c r="M50" s="43">
        <f>((M48*M47)*7)/1000</f>
        <v>92.617000000000004</v>
      </c>
      <c r="N50" s="43">
        <f>((N48*N47)*7)/1000</f>
        <v>65.106999999999999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58.5</v>
      </c>
      <c r="C51" s="49">
        <f t="shared" si="25"/>
        <v>57.999999999999993</v>
      </c>
      <c r="D51" s="49">
        <f t="shared" si="25"/>
        <v>57.500000000000007</v>
      </c>
      <c r="E51" s="49">
        <f t="shared" si="25"/>
        <v>56.499999999999986</v>
      </c>
      <c r="F51" s="49">
        <f t="shared" si="25"/>
        <v>55.999999999999993</v>
      </c>
      <c r="G51" s="49">
        <f t="shared" si="25"/>
        <v>55.499999999999993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65.450861195542046</v>
      </c>
      <c r="M51" s="49">
        <f>+(M46/M48)/7*1000</f>
        <v>65.487977369165492</v>
      </c>
      <c r="N51" s="49">
        <f>+(N46/N48)/7*1000</f>
        <v>65.593561368209251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6"/>
      <c r="K54" s="30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4" t="s">
        <v>8</v>
      </c>
      <c r="C55" s="305"/>
      <c r="D55" s="305"/>
      <c r="E55" s="305"/>
      <c r="F55" s="305"/>
      <c r="G55" s="30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64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15.3</v>
      </c>
      <c r="C58" s="82">
        <v>43.4</v>
      </c>
      <c r="D58" s="82">
        <v>33.299999999999997</v>
      </c>
      <c r="E58" s="82">
        <v>38</v>
      </c>
      <c r="F58" s="82">
        <v>32.6</v>
      </c>
      <c r="G58" s="82"/>
      <c r="H58" s="104">
        <f t="shared" ref="H58:H65" si="26">SUM(B58:G58)</f>
        <v>162.6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16.100000000000001</v>
      </c>
      <c r="C59" s="82">
        <v>45.7</v>
      </c>
      <c r="D59" s="82">
        <v>34.799999999999997</v>
      </c>
      <c r="E59" s="82">
        <v>39.799999999999997</v>
      </c>
      <c r="F59" s="82">
        <v>34.1</v>
      </c>
      <c r="G59" s="82"/>
      <c r="H59" s="104">
        <f t="shared" si="26"/>
        <v>170.49999999999997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16.100000000000001</v>
      </c>
      <c r="C61" s="82">
        <v>45.7</v>
      </c>
      <c r="D61" s="82">
        <v>34.799999999999997</v>
      </c>
      <c r="E61" s="82">
        <v>39.799999999999997</v>
      </c>
      <c r="F61" s="82">
        <v>34.1</v>
      </c>
      <c r="G61" s="82"/>
      <c r="H61" s="104">
        <f t="shared" si="26"/>
        <v>170.49999999999997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16.100000000000001</v>
      </c>
      <c r="C62" s="82">
        <v>45.7</v>
      </c>
      <c r="D62" s="82">
        <v>34.799999999999997</v>
      </c>
      <c r="E62" s="82">
        <v>39.799999999999997</v>
      </c>
      <c r="F62" s="82">
        <v>34.1</v>
      </c>
      <c r="G62" s="82"/>
      <c r="H62" s="104">
        <f t="shared" si="26"/>
        <v>170.49999999999997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16.2</v>
      </c>
      <c r="C64" s="82">
        <v>45.7</v>
      </c>
      <c r="D64" s="82">
        <v>34.9</v>
      </c>
      <c r="E64" s="82">
        <v>39.799999999999997</v>
      </c>
      <c r="F64" s="82">
        <v>34.1</v>
      </c>
      <c r="G64" s="82"/>
      <c r="H64" s="104">
        <f t="shared" si="26"/>
        <v>170.70000000000002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79.8</v>
      </c>
      <c r="C65" s="28">
        <f t="shared" si="27"/>
        <v>226.2</v>
      </c>
      <c r="D65" s="28">
        <f t="shared" si="27"/>
        <v>172.6</v>
      </c>
      <c r="E65" s="28">
        <f t="shared" si="27"/>
        <v>197.2</v>
      </c>
      <c r="F65" s="28">
        <f t="shared" si="27"/>
        <v>169</v>
      </c>
      <c r="G65" s="28">
        <f t="shared" si="27"/>
        <v>0</v>
      </c>
      <c r="H65" s="104">
        <f t="shared" si="26"/>
        <v>844.8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75</v>
      </c>
      <c r="C66" s="31">
        <v>75</v>
      </c>
      <c r="D66" s="31">
        <v>74.5</v>
      </c>
      <c r="E66" s="31">
        <v>74.5</v>
      </c>
      <c r="F66" s="31">
        <v>74.5</v>
      </c>
      <c r="G66" s="31"/>
      <c r="H66" s="105">
        <f>+((H65/H67)/7)*1000</f>
        <v>74.681753889674681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/>
      <c r="H67" s="115">
        <f>SUM(B67:G67)</f>
        <v>1616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8">((B67*B66)*7/1000-B58)/4</f>
        <v>16.125</v>
      </c>
      <c r="C68" s="39">
        <f t="shared" si="28"/>
        <v>45.71875</v>
      </c>
      <c r="D68" s="39">
        <f t="shared" si="28"/>
        <v>34.829125000000005</v>
      </c>
      <c r="E68" s="39">
        <f t="shared" si="28"/>
        <v>39.781750000000002</v>
      </c>
      <c r="F68" s="39">
        <f t="shared" si="28"/>
        <v>34.091500000000003</v>
      </c>
      <c r="G68" s="39">
        <f t="shared" si="28"/>
        <v>0</v>
      </c>
      <c r="H68" s="119">
        <f>((H65*1000)/H67)/7</f>
        <v>74.681753889674681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9">((B67*B66)*7)/1000</f>
        <v>79.8</v>
      </c>
      <c r="C69" s="43">
        <f t="shared" si="29"/>
        <v>226.27500000000001</v>
      </c>
      <c r="D69" s="43">
        <f t="shared" si="29"/>
        <v>172.6165</v>
      </c>
      <c r="E69" s="43">
        <f t="shared" si="29"/>
        <v>197.12700000000001</v>
      </c>
      <c r="F69" s="43">
        <f t="shared" si="29"/>
        <v>168.96600000000001</v>
      </c>
      <c r="G69" s="43">
        <f t="shared" si="29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0">+(B65/B67)/7*1000</f>
        <v>75</v>
      </c>
      <c r="C70" s="49">
        <f t="shared" si="30"/>
        <v>74.975140868412325</v>
      </c>
      <c r="D70" s="49">
        <f t="shared" si="30"/>
        <v>74.492878722485969</v>
      </c>
      <c r="E70" s="49">
        <f t="shared" si="30"/>
        <v>74.527588813303097</v>
      </c>
      <c r="F70" s="49">
        <f t="shared" si="30"/>
        <v>74.514991181657848</v>
      </c>
      <c r="G70" s="49" t="e">
        <f t="shared" si="30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F15:L15"/>
    <mergeCell ref="A3:C3"/>
    <mergeCell ref="E9:G9"/>
    <mergeCell ref="R9:S9"/>
    <mergeCell ref="K11:L11"/>
    <mergeCell ref="B15:E15"/>
    <mergeCell ref="M15:R15"/>
    <mergeCell ref="S15:X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EEF9F-FF45-492C-8E97-5899735B695D}">
  <dimension ref="A1:AE239"/>
  <sheetViews>
    <sheetView zoomScale="30" zoomScaleNormal="30" workbookViewId="0">
      <selection activeCell="P32" sqref="P32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9" t="s">
        <v>0</v>
      </c>
      <c r="B3" s="299"/>
      <c r="C3" s="299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"/>
      <c r="Z3" s="2"/>
      <c r="AA3" s="2"/>
      <c r="AB3" s="2"/>
      <c r="AC3" s="2"/>
      <c r="AD3" s="28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7" t="s">
        <v>1</v>
      </c>
      <c r="B9" s="287"/>
      <c r="C9" s="287"/>
      <c r="D9" s="1"/>
      <c r="E9" s="300" t="s">
        <v>2</v>
      </c>
      <c r="F9" s="300"/>
      <c r="G9" s="3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0"/>
      <c r="S9" s="3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7"/>
      <c r="B10" s="287"/>
      <c r="C10" s="28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7" t="s">
        <v>4</v>
      </c>
      <c r="B11" s="287"/>
      <c r="C11" s="287"/>
      <c r="D11" s="1"/>
      <c r="E11" s="288">
        <v>1</v>
      </c>
      <c r="F11" s="1"/>
      <c r="G11" s="1"/>
      <c r="H11" s="1"/>
      <c r="I11" s="1"/>
      <c r="J11" s="1"/>
      <c r="K11" s="301" t="s">
        <v>65</v>
      </c>
      <c r="L11" s="301"/>
      <c r="M11" s="289"/>
      <c r="N11" s="28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7"/>
      <c r="B12" s="287"/>
      <c r="C12" s="287"/>
      <c r="D12" s="1"/>
      <c r="E12" s="5"/>
      <c r="F12" s="1"/>
      <c r="G12" s="1"/>
      <c r="H12" s="1"/>
      <c r="I12" s="1"/>
      <c r="J12" s="1"/>
      <c r="K12" s="289"/>
      <c r="L12" s="289"/>
      <c r="M12" s="289"/>
      <c r="N12" s="28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7"/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1"/>
      <c r="X13" s="1"/>
      <c r="Y13" s="1"/>
    </row>
    <row r="14" spans="1:30" s="3" customFormat="1" ht="27" thickBot="1" x14ac:dyDescent="0.3">
      <c r="A14" s="28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2" t="s">
        <v>8</v>
      </c>
      <c r="C15" s="313"/>
      <c r="D15" s="313"/>
      <c r="E15" s="314"/>
      <c r="F15" s="312" t="s">
        <v>55</v>
      </c>
      <c r="G15" s="313"/>
      <c r="H15" s="313"/>
      <c r="I15" s="313"/>
      <c r="J15" s="313"/>
      <c r="K15" s="313"/>
      <c r="L15" s="314"/>
      <c r="M15" s="307" t="s">
        <v>9</v>
      </c>
      <c r="N15" s="307"/>
      <c r="O15" s="307"/>
      <c r="P15" s="307"/>
      <c r="Q15" s="307"/>
      <c r="R15" s="308"/>
      <c r="S15" s="309" t="s">
        <v>30</v>
      </c>
      <c r="T15" s="310"/>
      <c r="U15" s="310"/>
      <c r="V15" s="310"/>
      <c r="W15" s="310"/>
      <c r="X15" s="311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22.822000000000003</v>
      </c>
      <c r="C18" s="24">
        <v>40.296250000000001</v>
      </c>
      <c r="D18" s="24">
        <v>49.175250000000005</v>
      </c>
      <c r="E18" s="25">
        <v>25.708666666666669</v>
      </c>
      <c r="F18" s="23">
        <v>22.579375000000002</v>
      </c>
      <c r="G18" s="24">
        <v>47.355625000000003</v>
      </c>
      <c r="H18" s="24">
        <v>58.147124999999996</v>
      </c>
      <c r="I18" s="24">
        <v>53.187500000000007</v>
      </c>
      <c r="J18" s="24">
        <v>52.126291666666667</v>
      </c>
      <c r="K18" s="24">
        <v>57.658583333333326</v>
      </c>
      <c r="L18" s="25">
        <v>52.716666666666676</v>
      </c>
      <c r="M18" s="82">
        <v>28.022399999999994</v>
      </c>
      <c r="N18" s="24">
        <v>40.649175000000007</v>
      </c>
      <c r="O18" s="24">
        <v>38.892524999999999</v>
      </c>
      <c r="P18" s="24">
        <v>41.02</v>
      </c>
      <c r="Q18" s="24">
        <v>29.666466666666668</v>
      </c>
      <c r="R18" s="24">
        <v>27.137366666666669</v>
      </c>
      <c r="S18" s="23">
        <v>27.845825000000001</v>
      </c>
      <c r="T18" s="24">
        <v>51.310349999999993</v>
      </c>
      <c r="U18" s="24">
        <v>52.246250000000003</v>
      </c>
      <c r="V18" s="24">
        <v>36.525125000000003</v>
      </c>
      <c r="W18" s="24">
        <v>23.114700000000003</v>
      </c>
      <c r="X18" s="25">
        <v>14.057691666666669</v>
      </c>
      <c r="Y18" s="26">
        <f t="shared" ref="Y18:Y25" si="0">SUM(B18:X18)</f>
        <v>892.26120833333323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51.035187499999999</v>
      </c>
      <c r="E19" s="25">
        <v>27.055583333333335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40.963868749999996</v>
      </c>
      <c r="P19" s="24">
        <v>43.070999999999998</v>
      </c>
      <c r="Q19" s="24">
        <v>30.894383333333334</v>
      </c>
      <c r="R19" s="24">
        <v>28.184158333333333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23.988824999999999</v>
      </c>
      <c r="X19" s="25">
        <v>14.594577083333334</v>
      </c>
      <c r="Y19" s="26">
        <f t="shared" si="0"/>
        <v>930.37282291666656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23.561499999999999</v>
      </c>
      <c r="C21" s="24">
        <v>41.887812499999995</v>
      </c>
      <c r="D21" s="24">
        <v>51.809854166666661</v>
      </c>
      <c r="E21" s="25">
        <v>27.476749999999999</v>
      </c>
      <c r="F21" s="23">
        <v>23.326406250000002</v>
      </c>
      <c r="G21" s="24">
        <v>49.019093749999996</v>
      </c>
      <c r="H21" s="24">
        <v>60.683468749999996</v>
      </c>
      <c r="I21" s="24">
        <v>55.609375</v>
      </c>
      <c r="J21" s="24">
        <v>54.312802083333331</v>
      </c>
      <c r="K21" s="24">
        <v>60.296354166666667</v>
      </c>
      <c r="L21" s="25">
        <v>55.315833333333337</v>
      </c>
      <c r="M21" s="82">
        <v>29.282399999999999</v>
      </c>
      <c r="N21" s="24">
        <v>42.334206249999994</v>
      </c>
      <c r="O21" s="24">
        <v>41.61370208333333</v>
      </c>
      <c r="P21" s="24">
        <v>43.070999999999998</v>
      </c>
      <c r="Q21" s="24">
        <v>30.894383333333334</v>
      </c>
      <c r="R21" s="24">
        <v>28.636825000000002</v>
      </c>
      <c r="S21" s="23">
        <v>29.185668750000001</v>
      </c>
      <c r="T21" s="24">
        <v>53.416912500000002</v>
      </c>
      <c r="U21" s="24">
        <v>54.460437500000005</v>
      </c>
      <c r="V21" s="24">
        <v>37.892968750000001</v>
      </c>
      <c r="W21" s="24">
        <v>23.988825000000002</v>
      </c>
      <c r="X21" s="25">
        <v>14.826743749999997</v>
      </c>
      <c r="Y21" s="26">
        <f t="shared" si="0"/>
        <v>932.90332291666664</v>
      </c>
      <c r="AA21" s="2"/>
      <c r="AB21" s="20"/>
    </row>
    <row r="22" spans="1:30" ht="39.950000000000003" customHeight="1" x14ac:dyDescent="0.25">
      <c r="A22" s="94" t="s">
        <v>17</v>
      </c>
      <c r="B22" s="23">
        <v>23.561499999999999</v>
      </c>
      <c r="C22" s="24">
        <v>41.887812499999995</v>
      </c>
      <c r="D22" s="24">
        <v>51.809854166666661</v>
      </c>
      <c r="E22" s="25">
        <v>27.476749999999999</v>
      </c>
      <c r="F22" s="23">
        <v>23.326406250000002</v>
      </c>
      <c r="G22" s="24">
        <v>49.019093749999996</v>
      </c>
      <c r="H22" s="24">
        <v>60.683468749999996</v>
      </c>
      <c r="I22" s="24">
        <v>55.609375</v>
      </c>
      <c r="J22" s="24">
        <v>54.312802083333331</v>
      </c>
      <c r="K22" s="24">
        <v>60.296354166666667</v>
      </c>
      <c r="L22" s="25">
        <v>55.315833333333337</v>
      </c>
      <c r="M22" s="82">
        <v>29.282399999999999</v>
      </c>
      <c r="N22" s="24">
        <v>42.334206249999994</v>
      </c>
      <c r="O22" s="24">
        <v>41.61370208333333</v>
      </c>
      <c r="P22" s="24">
        <v>43.070999999999998</v>
      </c>
      <c r="Q22" s="24">
        <v>30.894383333333334</v>
      </c>
      <c r="R22" s="24">
        <v>28.636825000000002</v>
      </c>
      <c r="S22" s="23">
        <v>29.185668750000001</v>
      </c>
      <c r="T22" s="24">
        <v>53.416912500000002</v>
      </c>
      <c r="U22" s="24">
        <v>54.460437500000005</v>
      </c>
      <c r="V22" s="24">
        <v>37.892968750000001</v>
      </c>
      <c r="W22" s="24">
        <v>23.988825000000002</v>
      </c>
      <c r="X22" s="25">
        <v>14.826743749999997</v>
      </c>
      <c r="Y22" s="26">
        <f t="shared" si="0"/>
        <v>932.90332291666664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23.561499999999999</v>
      </c>
      <c r="C24" s="24">
        <v>41.887812499999995</v>
      </c>
      <c r="D24" s="24">
        <v>51.809854166666661</v>
      </c>
      <c r="E24" s="25">
        <v>27.476749999999999</v>
      </c>
      <c r="F24" s="23">
        <v>23.326406250000002</v>
      </c>
      <c r="G24" s="24">
        <v>49.019093749999996</v>
      </c>
      <c r="H24" s="24">
        <v>60.683468749999996</v>
      </c>
      <c r="I24" s="24">
        <v>55.609375</v>
      </c>
      <c r="J24" s="24">
        <v>54.312802083333331</v>
      </c>
      <c r="K24" s="24">
        <v>60.296354166666667</v>
      </c>
      <c r="L24" s="25">
        <v>55.315833333333337</v>
      </c>
      <c r="M24" s="82">
        <v>29.282399999999999</v>
      </c>
      <c r="N24" s="24">
        <v>42.334206249999994</v>
      </c>
      <c r="O24" s="24">
        <v>41.61370208333333</v>
      </c>
      <c r="P24" s="24">
        <v>43.070999999999998</v>
      </c>
      <c r="Q24" s="24">
        <v>30.894383333333334</v>
      </c>
      <c r="R24" s="24">
        <v>28.636825000000002</v>
      </c>
      <c r="S24" s="23">
        <v>29.185668750000001</v>
      </c>
      <c r="T24" s="24">
        <v>53.416912500000002</v>
      </c>
      <c r="U24" s="24">
        <v>54.460437500000005</v>
      </c>
      <c r="V24" s="24">
        <v>37.892968750000001</v>
      </c>
      <c r="W24" s="24">
        <v>23.988825000000002</v>
      </c>
      <c r="X24" s="25">
        <v>14.826743749999997</v>
      </c>
      <c r="Y24" s="26">
        <f t="shared" si="0"/>
        <v>932.90332291666664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117.06799999999998</v>
      </c>
      <c r="C25" s="28">
        <f t="shared" si="1"/>
        <v>207.84749999999997</v>
      </c>
      <c r="D25" s="28">
        <f t="shared" si="1"/>
        <v>255.64000000000001</v>
      </c>
      <c r="E25" s="29">
        <f>SUM(E18:E24)</f>
        <v>135.19450000000001</v>
      </c>
      <c r="F25" s="27">
        <f t="shared" ref="F25:H25" si="2">SUM(F18:F24)</f>
        <v>115.88500000000002</v>
      </c>
      <c r="G25" s="28">
        <f t="shared" si="2"/>
        <v>243.43199999999999</v>
      </c>
      <c r="H25" s="28">
        <f t="shared" si="2"/>
        <v>300.88099999999997</v>
      </c>
      <c r="I25" s="28">
        <f>SUM(I18:I24)</f>
        <v>275.625</v>
      </c>
      <c r="J25" s="28">
        <f t="shared" ref="J25:L25" si="3">SUM(J18:J24)</f>
        <v>269.3775</v>
      </c>
      <c r="K25" s="28">
        <f t="shared" si="3"/>
        <v>298.84399999999999</v>
      </c>
      <c r="L25" s="29">
        <f t="shared" si="3"/>
        <v>273.98</v>
      </c>
      <c r="M25" s="84">
        <f>SUM(M18:M24)</f>
        <v>145.15199999999999</v>
      </c>
      <c r="N25" s="28">
        <f t="shared" ref="N25:R25" si="4">SUM(N18:N24)</f>
        <v>209.98599999999999</v>
      </c>
      <c r="O25" s="28">
        <f t="shared" si="4"/>
        <v>204.69749999999996</v>
      </c>
      <c r="P25" s="28">
        <f t="shared" si="4"/>
        <v>213.304</v>
      </c>
      <c r="Q25" s="28">
        <f t="shared" si="4"/>
        <v>153.244</v>
      </c>
      <c r="R25" s="28">
        <f t="shared" si="4"/>
        <v>141.232</v>
      </c>
      <c r="S25" s="27">
        <f>SUM(S18:S24)</f>
        <v>144.58850000000001</v>
      </c>
      <c r="T25" s="28">
        <f t="shared" ref="T25:X25" si="5">SUM(T18:T24)</f>
        <v>264.97800000000001</v>
      </c>
      <c r="U25" s="28">
        <f t="shared" si="5"/>
        <v>270.08800000000002</v>
      </c>
      <c r="V25" s="28">
        <f t="shared" si="5"/>
        <v>188.09699999999998</v>
      </c>
      <c r="W25" s="28">
        <f t="shared" si="5"/>
        <v>119.07000000000002</v>
      </c>
      <c r="X25" s="29">
        <f t="shared" si="5"/>
        <v>73.132499999999993</v>
      </c>
      <c r="Y25" s="26">
        <f t="shared" si="0"/>
        <v>4621.3439999999991</v>
      </c>
    </row>
    <row r="26" spans="1:30" s="2" customFormat="1" ht="36.75" customHeight="1" x14ac:dyDescent="0.25">
      <c r="A26" s="96" t="s">
        <v>20</v>
      </c>
      <c r="B26" s="30">
        <v>56.5</v>
      </c>
      <c r="C26" s="31">
        <v>55.5</v>
      </c>
      <c r="D26" s="31">
        <v>55</v>
      </c>
      <c r="E26" s="32">
        <v>53.5</v>
      </c>
      <c r="F26" s="30">
        <v>55</v>
      </c>
      <c r="G26" s="31">
        <v>54</v>
      </c>
      <c r="H26" s="31">
        <v>53</v>
      </c>
      <c r="I26" s="31">
        <v>52.5</v>
      </c>
      <c r="J26" s="31">
        <v>52.5</v>
      </c>
      <c r="K26" s="31">
        <v>52</v>
      </c>
      <c r="L26" s="32">
        <v>51.5</v>
      </c>
      <c r="M26" s="85">
        <v>54</v>
      </c>
      <c r="N26" s="31">
        <v>53</v>
      </c>
      <c r="O26" s="31">
        <v>52.5</v>
      </c>
      <c r="P26" s="31">
        <v>52</v>
      </c>
      <c r="Q26" s="31">
        <v>52</v>
      </c>
      <c r="R26" s="31">
        <v>52</v>
      </c>
      <c r="S26" s="30">
        <v>54.5</v>
      </c>
      <c r="T26" s="31">
        <v>54</v>
      </c>
      <c r="U26" s="31">
        <v>53</v>
      </c>
      <c r="V26" s="31">
        <v>53</v>
      </c>
      <c r="W26" s="31">
        <v>52.5</v>
      </c>
      <c r="X26" s="32">
        <v>52.5</v>
      </c>
      <c r="Y26" s="33">
        <f>+((Y25/Y27)/7)*1000</f>
        <v>53.172680412371122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664</v>
      </c>
      <c r="E27" s="36">
        <v>361</v>
      </c>
      <c r="F27" s="34">
        <v>301</v>
      </c>
      <c r="G27" s="35">
        <v>644</v>
      </c>
      <c r="H27" s="35">
        <v>811</v>
      </c>
      <c r="I27" s="35">
        <v>750</v>
      </c>
      <c r="J27" s="35">
        <v>733</v>
      </c>
      <c r="K27" s="35">
        <v>821</v>
      </c>
      <c r="L27" s="36">
        <v>760</v>
      </c>
      <c r="M27" s="86">
        <v>384</v>
      </c>
      <c r="N27" s="35">
        <v>566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12416</v>
      </c>
      <c r="Z27" s="2">
        <f>((Y25*1000)/Y27)/7</f>
        <v>53.172680412371122</v>
      </c>
    </row>
    <row r="28" spans="1:30" s="2" customFormat="1" ht="33" customHeight="1" x14ac:dyDescent="0.25">
      <c r="A28" s="98" t="s">
        <v>22</v>
      </c>
      <c r="B28" s="38">
        <f>((B27*B26)*7/1000-B18-B19)/3</f>
        <v>23.561499999999999</v>
      </c>
      <c r="C28" s="39">
        <f t="shared" ref="C28:X28" si="6">((C27*C26)*7/1000-C18-C19)/3</f>
        <v>41.887812499999995</v>
      </c>
      <c r="D28" s="39">
        <f t="shared" si="6"/>
        <v>51.809854166666661</v>
      </c>
      <c r="E28" s="40">
        <f t="shared" si="6"/>
        <v>27.476749999999999</v>
      </c>
      <c r="F28" s="38">
        <f t="shared" si="6"/>
        <v>23.326406250000002</v>
      </c>
      <c r="G28" s="39">
        <f t="shared" si="6"/>
        <v>49.019093749999996</v>
      </c>
      <c r="H28" s="39">
        <f t="shared" si="6"/>
        <v>60.683468749999996</v>
      </c>
      <c r="I28" s="39">
        <f t="shared" si="6"/>
        <v>55.609375</v>
      </c>
      <c r="J28" s="39">
        <f t="shared" si="6"/>
        <v>54.312802083333331</v>
      </c>
      <c r="K28" s="39">
        <f t="shared" si="6"/>
        <v>60.296354166666667</v>
      </c>
      <c r="L28" s="40">
        <f t="shared" si="6"/>
        <v>55.315833333333337</v>
      </c>
      <c r="M28" s="87">
        <f t="shared" si="6"/>
        <v>29.282399999999999</v>
      </c>
      <c r="N28" s="39">
        <f t="shared" si="6"/>
        <v>42.334206249999994</v>
      </c>
      <c r="O28" s="39">
        <f t="shared" si="6"/>
        <v>41.61370208333333</v>
      </c>
      <c r="P28" s="39">
        <f t="shared" si="6"/>
        <v>43.070999999999998</v>
      </c>
      <c r="Q28" s="39">
        <f t="shared" si="6"/>
        <v>30.894383333333334</v>
      </c>
      <c r="R28" s="39">
        <f t="shared" si="6"/>
        <v>28.636825000000002</v>
      </c>
      <c r="S28" s="38">
        <f t="shared" si="6"/>
        <v>29.185668750000001</v>
      </c>
      <c r="T28" s="39">
        <f t="shared" si="6"/>
        <v>53.416912500000002</v>
      </c>
      <c r="U28" s="39">
        <f t="shared" si="6"/>
        <v>54.460437500000005</v>
      </c>
      <c r="V28" s="39">
        <f t="shared" si="6"/>
        <v>37.892968750000001</v>
      </c>
      <c r="W28" s="39">
        <f t="shared" si="6"/>
        <v>23.988825000000002</v>
      </c>
      <c r="X28" s="40">
        <f t="shared" si="6"/>
        <v>14.826743749999997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117.068</v>
      </c>
      <c r="C29" s="43">
        <f t="shared" si="7"/>
        <v>207.8475</v>
      </c>
      <c r="D29" s="43">
        <f t="shared" si="7"/>
        <v>255.64</v>
      </c>
      <c r="E29" s="90">
        <f>((E27*E26)*7)/1000</f>
        <v>135.19450000000001</v>
      </c>
      <c r="F29" s="42">
        <f>((F27*F26)*7)/1000</f>
        <v>115.88500000000001</v>
      </c>
      <c r="G29" s="43">
        <f t="shared" ref="G29:H29" si="8">((G27*G26)*7)/1000</f>
        <v>243.43199999999999</v>
      </c>
      <c r="H29" s="43">
        <f t="shared" si="8"/>
        <v>300.88099999999997</v>
      </c>
      <c r="I29" s="43">
        <f>((I27*I26)*7)/1000</f>
        <v>275.625</v>
      </c>
      <c r="J29" s="43">
        <f>((J27*J26)*7)/1000</f>
        <v>269.3775</v>
      </c>
      <c r="K29" s="43">
        <f t="shared" ref="K29:L29" si="9">((K27*K26)*7)/1000</f>
        <v>298.84399999999999</v>
      </c>
      <c r="L29" s="90">
        <f t="shared" si="9"/>
        <v>273.98</v>
      </c>
      <c r="M29" s="88">
        <f>((M27*M26)*7)/1000</f>
        <v>145.15199999999999</v>
      </c>
      <c r="N29" s="43">
        <f>((N27*N26)*7)/1000</f>
        <v>209.98599999999999</v>
      </c>
      <c r="O29" s="43">
        <f>((O27*O26)*7)/1000</f>
        <v>204.69749999999999</v>
      </c>
      <c r="P29" s="43">
        <f t="shared" ref="P29:X29" si="10">((P27*P26)*7)/1000</f>
        <v>213.304</v>
      </c>
      <c r="Q29" s="43">
        <f t="shared" si="10"/>
        <v>153.244</v>
      </c>
      <c r="R29" s="43">
        <f t="shared" si="10"/>
        <v>141.232</v>
      </c>
      <c r="S29" s="44">
        <f t="shared" si="10"/>
        <v>144.58850000000001</v>
      </c>
      <c r="T29" s="45">
        <f t="shared" si="10"/>
        <v>264.97800000000001</v>
      </c>
      <c r="U29" s="45">
        <f t="shared" si="10"/>
        <v>270.08800000000002</v>
      </c>
      <c r="V29" s="45">
        <f t="shared" si="10"/>
        <v>188.09700000000001</v>
      </c>
      <c r="W29" s="45">
        <f t="shared" si="10"/>
        <v>119.07</v>
      </c>
      <c r="X29" s="46">
        <f t="shared" si="10"/>
        <v>73.132499999999993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56.499999999999993</v>
      </c>
      <c r="C30" s="49">
        <f t="shared" si="11"/>
        <v>55.499999999999993</v>
      </c>
      <c r="D30" s="49">
        <f t="shared" si="11"/>
        <v>55</v>
      </c>
      <c r="E30" s="50">
        <f>+(E25/E27)/7*1000</f>
        <v>53.5</v>
      </c>
      <c r="F30" s="48">
        <f t="shared" ref="F30:H30" si="12">+(F25/F27)/7*1000</f>
        <v>55.000000000000007</v>
      </c>
      <c r="G30" s="49">
        <f t="shared" si="12"/>
        <v>54</v>
      </c>
      <c r="H30" s="49">
        <f t="shared" si="12"/>
        <v>52.999999999999993</v>
      </c>
      <c r="I30" s="49">
        <f>+(I25/I27)/7*1000</f>
        <v>52.5</v>
      </c>
      <c r="J30" s="49">
        <f t="shared" ref="J30:L30" si="13">+(J25/J27)/7*1000</f>
        <v>52.5</v>
      </c>
      <c r="K30" s="49">
        <f t="shared" si="13"/>
        <v>52</v>
      </c>
      <c r="L30" s="50">
        <f t="shared" si="13"/>
        <v>51.500000000000007</v>
      </c>
      <c r="M30" s="89">
        <f>+(M25/M27)/7*1000</f>
        <v>53.999999999999993</v>
      </c>
      <c r="N30" s="49">
        <f t="shared" ref="N30:X30" si="14">+(N25/N27)/7*1000</f>
        <v>53</v>
      </c>
      <c r="O30" s="49">
        <f t="shared" si="14"/>
        <v>52.499999999999993</v>
      </c>
      <c r="P30" s="49">
        <f t="shared" si="14"/>
        <v>52</v>
      </c>
      <c r="Q30" s="49">
        <f t="shared" si="14"/>
        <v>52</v>
      </c>
      <c r="R30" s="49">
        <f t="shared" si="14"/>
        <v>52</v>
      </c>
      <c r="S30" s="48">
        <f t="shared" si="14"/>
        <v>54.5</v>
      </c>
      <c r="T30" s="49">
        <f t="shared" si="14"/>
        <v>54</v>
      </c>
      <c r="U30" s="49">
        <f t="shared" si="14"/>
        <v>53.000000000000007</v>
      </c>
      <c r="V30" s="49">
        <f t="shared" si="14"/>
        <v>52.999999999999993</v>
      </c>
      <c r="W30" s="49">
        <f t="shared" si="14"/>
        <v>52.500000000000007</v>
      </c>
      <c r="X30" s="50">
        <f t="shared" si="14"/>
        <v>52.5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4" t="s">
        <v>26</v>
      </c>
      <c r="C36" s="305"/>
      <c r="D36" s="305"/>
      <c r="E36" s="305"/>
      <c r="F36" s="305"/>
      <c r="G36" s="305"/>
      <c r="H36" s="302"/>
      <c r="I36" s="102"/>
      <c r="J36" s="55" t="s">
        <v>27</v>
      </c>
      <c r="K36" s="110"/>
      <c r="L36" s="305" t="s">
        <v>26</v>
      </c>
      <c r="M36" s="305"/>
      <c r="N36" s="305"/>
      <c r="O36" s="305"/>
      <c r="P36" s="30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31.066999999999997</v>
      </c>
      <c r="C39" s="82">
        <v>58.466708333333322</v>
      </c>
      <c r="D39" s="82">
        <v>71.704875000000001</v>
      </c>
      <c r="E39" s="82">
        <v>48.696749999999987</v>
      </c>
      <c r="F39" s="82">
        <v>56.873416666666664</v>
      </c>
      <c r="G39" s="82">
        <v>36.665999999999997</v>
      </c>
      <c r="H39" s="82"/>
      <c r="I39" s="104">
        <f t="shared" ref="I39:I46" si="15">SUM(B39:H39)</f>
        <v>303.47474999999997</v>
      </c>
      <c r="J39" s="2"/>
      <c r="K39" s="94" t="s">
        <v>13</v>
      </c>
      <c r="L39" s="82">
        <v>13.1</v>
      </c>
      <c r="M39" s="82">
        <v>18.7</v>
      </c>
      <c r="N39" s="82">
        <v>13.2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13.2</v>
      </c>
      <c r="M40" s="82">
        <v>19</v>
      </c>
      <c r="N40" s="82">
        <v>13.3</v>
      </c>
      <c r="O40" s="82"/>
      <c r="P40" s="82"/>
      <c r="Q40" s="104">
        <f t="shared" si="16"/>
        <v>45.5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33.246249999999996</v>
      </c>
      <c r="C42" s="82">
        <v>62.092822916666677</v>
      </c>
      <c r="D42" s="82">
        <v>75.053031249999989</v>
      </c>
      <c r="E42" s="82">
        <v>51.245812500000007</v>
      </c>
      <c r="F42" s="82">
        <v>60.543395833333342</v>
      </c>
      <c r="G42" s="82">
        <v>38.744999999999997</v>
      </c>
      <c r="H42" s="82"/>
      <c r="I42" s="104">
        <f t="shared" si="15"/>
        <v>320.92631250000005</v>
      </c>
      <c r="J42" s="2"/>
      <c r="K42" s="95" t="s">
        <v>16</v>
      </c>
      <c r="L42" s="82">
        <v>13.2</v>
      </c>
      <c r="M42" s="82">
        <v>19</v>
      </c>
      <c r="N42" s="82">
        <v>13.3</v>
      </c>
      <c r="O42" s="82"/>
      <c r="P42" s="82"/>
      <c r="Q42" s="104">
        <f t="shared" si="16"/>
        <v>45.5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33.246249999999996</v>
      </c>
      <c r="C43" s="82">
        <v>62.092822916666677</v>
      </c>
      <c r="D43" s="82">
        <v>75.053031249999989</v>
      </c>
      <c r="E43" s="82">
        <v>51.245812500000007</v>
      </c>
      <c r="F43" s="82">
        <v>60.543395833333342</v>
      </c>
      <c r="G43" s="82">
        <v>38.744999999999997</v>
      </c>
      <c r="H43" s="82"/>
      <c r="I43" s="104">
        <f t="shared" si="15"/>
        <v>320.92631250000005</v>
      </c>
      <c r="J43" s="2"/>
      <c r="K43" s="94" t="s">
        <v>17</v>
      </c>
      <c r="L43" s="82">
        <v>13.3</v>
      </c>
      <c r="M43" s="82">
        <v>19</v>
      </c>
      <c r="N43" s="82">
        <v>13.4</v>
      </c>
      <c r="O43" s="82"/>
      <c r="P43" s="82"/>
      <c r="Q43" s="104">
        <f t="shared" si="16"/>
        <v>45.699999999999996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33.246249999999996</v>
      </c>
      <c r="C45" s="82">
        <v>62.092822916666677</v>
      </c>
      <c r="D45" s="82">
        <v>75.053031249999989</v>
      </c>
      <c r="E45" s="82">
        <v>51.245812500000007</v>
      </c>
      <c r="F45" s="82">
        <v>60.543395833333342</v>
      </c>
      <c r="G45" s="82">
        <v>38.744999999999997</v>
      </c>
      <c r="H45" s="82"/>
      <c r="I45" s="104">
        <f t="shared" si="15"/>
        <v>320.92631250000005</v>
      </c>
      <c r="J45" s="2"/>
      <c r="K45" s="94" t="s">
        <v>19</v>
      </c>
      <c r="L45" s="82">
        <v>13.3</v>
      </c>
      <c r="M45" s="82">
        <v>19</v>
      </c>
      <c r="N45" s="82">
        <v>13.4</v>
      </c>
      <c r="O45" s="82"/>
      <c r="P45" s="82"/>
      <c r="Q45" s="104">
        <f t="shared" si="16"/>
        <v>45.699999999999996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164.05199999999999</v>
      </c>
      <c r="C46" s="28">
        <f t="shared" si="17"/>
        <v>306.83800000000002</v>
      </c>
      <c r="D46" s="28">
        <f t="shared" si="17"/>
        <v>371.91699999999997</v>
      </c>
      <c r="E46" s="28">
        <f t="shared" si="17"/>
        <v>253.68</v>
      </c>
      <c r="F46" s="28">
        <f t="shared" si="17"/>
        <v>299.04700000000003</v>
      </c>
      <c r="G46" s="28">
        <f t="shared" si="17"/>
        <v>191.64600000000002</v>
      </c>
      <c r="H46" s="28">
        <f t="shared" si="17"/>
        <v>0</v>
      </c>
      <c r="I46" s="104">
        <f t="shared" si="15"/>
        <v>1587.18</v>
      </c>
      <c r="K46" s="80" t="s">
        <v>11</v>
      </c>
      <c r="L46" s="84">
        <f>SUM(L39:L45)</f>
        <v>66.099999999999994</v>
      </c>
      <c r="M46" s="28">
        <f>SUM(M39:M45)</f>
        <v>94.7</v>
      </c>
      <c r="N46" s="28">
        <f>SUM(N39:N45)</f>
        <v>66.599999999999994</v>
      </c>
      <c r="O46" s="28">
        <f>SUM(O39:O45)</f>
        <v>0</v>
      </c>
      <c r="P46" s="28">
        <f>SUM(P39:P45)</f>
        <v>0</v>
      </c>
      <c r="Q46" s="104">
        <f t="shared" si="16"/>
        <v>227.4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63</v>
      </c>
      <c r="C47" s="31">
        <v>62</v>
      </c>
      <c r="D47" s="31">
        <v>61</v>
      </c>
      <c r="E47" s="31">
        <v>60</v>
      </c>
      <c r="F47" s="31">
        <v>59.5</v>
      </c>
      <c r="G47" s="31">
        <v>58.5</v>
      </c>
      <c r="H47" s="31"/>
      <c r="I47" s="105">
        <f>+((I46/I48)/7)*1000</f>
        <v>60.625668449197867</v>
      </c>
      <c r="K47" s="113" t="s">
        <v>20</v>
      </c>
      <c r="L47" s="85">
        <v>67</v>
      </c>
      <c r="M47" s="31">
        <v>67</v>
      </c>
      <c r="N47" s="31">
        <v>67</v>
      </c>
      <c r="O47" s="31"/>
      <c r="P47" s="31"/>
      <c r="Q47" s="105">
        <f>+((Q46/Q48)/7)*1000</f>
        <v>66.980854197349046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((B48*B47)*7/1000-B39)/4</f>
        <v>33.246249999999996</v>
      </c>
      <c r="C49" s="39">
        <f t="shared" si="18"/>
        <v>62.092822916666677</v>
      </c>
      <c r="D49" s="39">
        <f t="shared" si="18"/>
        <v>75.053031249999989</v>
      </c>
      <c r="E49" s="39">
        <f t="shared" si="18"/>
        <v>51.245812500000007</v>
      </c>
      <c r="F49" s="39">
        <f t="shared" si="18"/>
        <v>60.543395833333342</v>
      </c>
      <c r="G49" s="39">
        <f t="shared" si="18"/>
        <v>38.744999999999997</v>
      </c>
      <c r="H49" s="39">
        <f t="shared" si="18"/>
        <v>0</v>
      </c>
      <c r="I49" s="107">
        <f>((I46*1000)/I48)/7</f>
        <v>60.62566844919786</v>
      </c>
      <c r="K49" s="98" t="s">
        <v>22</v>
      </c>
      <c r="L49" s="87">
        <f t="shared" ref="L49" si="19">((L48*L47)*7/1000-L39)/4</f>
        <v>13.257250000000001</v>
      </c>
      <c r="M49" s="39">
        <f t="shared" ref="M49" si="20">((M48*M47)*7/1000-M39)/4</f>
        <v>19.009499999999999</v>
      </c>
      <c r="N49" s="39">
        <f t="shared" ref="N49" si="21">((N48*N47)*7/1000-N39)/4</f>
        <v>13.349499999999999</v>
      </c>
      <c r="O49" s="39">
        <f t="shared" ref="O49" si="22">((O48*O47)*7/1000-O39)/4</f>
        <v>0</v>
      </c>
      <c r="P49" s="39">
        <f t="shared" ref="P49" si="23">((P48*P47)*7/1000-P39)/4</f>
        <v>0</v>
      </c>
      <c r="Q49" s="116">
        <f>((Q46*1000)/Q48)/7</f>
        <v>66.980854197349046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164.05199999999999</v>
      </c>
      <c r="C50" s="43">
        <f t="shared" si="24"/>
        <v>306.83800000000002</v>
      </c>
      <c r="D50" s="43">
        <f t="shared" si="24"/>
        <v>371.91699999999997</v>
      </c>
      <c r="E50" s="43">
        <f t="shared" si="24"/>
        <v>253.68</v>
      </c>
      <c r="F50" s="43">
        <f t="shared" si="24"/>
        <v>299.04700000000003</v>
      </c>
      <c r="G50" s="43">
        <f t="shared" si="24"/>
        <v>191.64599999999999</v>
      </c>
      <c r="H50" s="43">
        <f t="shared" si="24"/>
        <v>0</v>
      </c>
      <c r="I50" s="90"/>
      <c r="K50" s="99" t="s">
        <v>23</v>
      </c>
      <c r="L50" s="88">
        <f>((L48*L47)*7)/1000</f>
        <v>66.129000000000005</v>
      </c>
      <c r="M50" s="43">
        <f>((M48*M47)*7)/1000</f>
        <v>94.738</v>
      </c>
      <c r="N50" s="43">
        <f>((N48*N47)*7)/1000</f>
        <v>66.597999999999999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63</v>
      </c>
      <c r="C51" s="49">
        <f t="shared" si="25"/>
        <v>62.000000000000007</v>
      </c>
      <c r="D51" s="49">
        <f t="shared" si="25"/>
        <v>61</v>
      </c>
      <c r="E51" s="49">
        <f t="shared" si="25"/>
        <v>60</v>
      </c>
      <c r="F51" s="49">
        <f t="shared" si="25"/>
        <v>59.500000000000007</v>
      </c>
      <c r="G51" s="49">
        <f t="shared" si="25"/>
        <v>58.5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66.97061803444781</v>
      </c>
      <c r="M51" s="49">
        <f>+(M46/M48)/7*1000</f>
        <v>66.97312588401698</v>
      </c>
      <c r="N51" s="49">
        <f>+(N46/N48)/7*1000</f>
        <v>67.002012072434596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6"/>
      <c r="K54" s="30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4" t="s">
        <v>8</v>
      </c>
      <c r="C55" s="305"/>
      <c r="D55" s="305"/>
      <c r="E55" s="305"/>
      <c r="F55" s="305"/>
      <c r="G55" s="30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64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16.2</v>
      </c>
      <c r="C58" s="82">
        <v>45.7</v>
      </c>
      <c r="D58" s="82">
        <v>34.9</v>
      </c>
      <c r="E58" s="82">
        <v>39.799999999999997</v>
      </c>
      <c r="F58" s="82">
        <v>34.1</v>
      </c>
      <c r="G58" s="82"/>
      <c r="H58" s="104">
        <f t="shared" ref="H58:H65" si="26">SUM(B58:G58)</f>
        <v>170.70000000000002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46.1</v>
      </c>
      <c r="D59" s="82">
        <v>35.1</v>
      </c>
      <c r="E59" s="82">
        <v>40.299999999999997</v>
      </c>
      <c r="F59" s="82">
        <v>34.5</v>
      </c>
      <c r="G59" s="82"/>
      <c r="H59" s="104">
        <f t="shared" si="26"/>
        <v>172.3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16.3</v>
      </c>
      <c r="C61" s="82">
        <v>46.1</v>
      </c>
      <c r="D61" s="82">
        <v>35.200000000000003</v>
      </c>
      <c r="E61" s="82">
        <v>40.299999999999997</v>
      </c>
      <c r="F61" s="82">
        <v>34.6</v>
      </c>
      <c r="G61" s="82"/>
      <c r="H61" s="104">
        <f t="shared" si="26"/>
        <v>172.5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16.3</v>
      </c>
      <c r="C62" s="82">
        <v>46.1</v>
      </c>
      <c r="D62" s="82">
        <v>35.200000000000003</v>
      </c>
      <c r="E62" s="82">
        <v>40.299999999999997</v>
      </c>
      <c r="F62" s="82">
        <v>34.6</v>
      </c>
      <c r="G62" s="82"/>
      <c r="H62" s="104">
        <f t="shared" si="26"/>
        <v>172.5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16.3</v>
      </c>
      <c r="C64" s="82">
        <v>46.2</v>
      </c>
      <c r="D64" s="82">
        <v>35.200000000000003</v>
      </c>
      <c r="E64" s="82">
        <v>40.299999999999997</v>
      </c>
      <c r="F64" s="82">
        <v>34.6</v>
      </c>
      <c r="G64" s="82"/>
      <c r="H64" s="104">
        <f t="shared" si="26"/>
        <v>172.6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81.399999999999991</v>
      </c>
      <c r="C65" s="28">
        <f t="shared" si="27"/>
        <v>230.2</v>
      </c>
      <c r="D65" s="28">
        <f t="shared" si="27"/>
        <v>175.60000000000002</v>
      </c>
      <c r="E65" s="28">
        <f t="shared" si="27"/>
        <v>201</v>
      </c>
      <c r="F65" s="28">
        <f t="shared" si="27"/>
        <v>172.39999999999998</v>
      </c>
      <c r="G65" s="28">
        <f t="shared" si="27"/>
        <v>0</v>
      </c>
      <c r="H65" s="104">
        <f t="shared" si="26"/>
        <v>860.6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76.5</v>
      </c>
      <c r="C66" s="31">
        <v>76.5</v>
      </c>
      <c r="D66" s="31">
        <v>76</v>
      </c>
      <c r="E66" s="31">
        <v>76</v>
      </c>
      <c r="F66" s="31">
        <v>76</v>
      </c>
      <c r="G66" s="31"/>
      <c r="H66" s="105">
        <f>+((H65/H67)/7)*1000</f>
        <v>76.172773942290675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330</v>
      </c>
      <c r="E67" s="67">
        <v>378</v>
      </c>
      <c r="F67" s="67">
        <v>324</v>
      </c>
      <c r="G67" s="67"/>
      <c r="H67" s="115">
        <f>SUM(B67:G67)</f>
        <v>1614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((B67*B66)*7/1000-B58)/4</f>
        <v>16.298999999999999</v>
      </c>
      <c r="C68" s="39">
        <f t="shared" ref="C68" si="29">((C67*C66)*7/1000-C58)/4</f>
        <v>46.141249999999999</v>
      </c>
      <c r="D68" s="39">
        <f t="shared" ref="D68" si="30">((D67*D66)*7/1000-D58)/4</f>
        <v>35.164999999999999</v>
      </c>
      <c r="E68" s="39">
        <f t="shared" ref="E68" si="31">((E67*E66)*7/1000-E58)/4</f>
        <v>40.323999999999998</v>
      </c>
      <c r="F68" s="39">
        <f t="shared" ref="F68" si="32">((F67*F66)*7/1000-F58)/4</f>
        <v>34.567</v>
      </c>
      <c r="G68" s="39">
        <f t="shared" ref="G68" si="33">((G67*G66)*7/1000-G58)/4</f>
        <v>0</v>
      </c>
      <c r="H68" s="119">
        <f>((H65*1000)/H67)/7</f>
        <v>76.172773942290661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81.396000000000001</v>
      </c>
      <c r="C69" s="43">
        <f t="shared" si="34"/>
        <v>230.26499999999999</v>
      </c>
      <c r="D69" s="43">
        <f t="shared" si="34"/>
        <v>175.56</v>
      </c>
      <c r="E69" s="43">
        <f t="shared" si="34"/>
        <v>201.096</v>
      </c>
      <c r="F69" s="43">
        <f t="shared" si="34"/>
        <v>172.36799999999999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76.503759398496229</v>
      </c>
      <c r="C70" s="49">
        <f t="shared" si="35"/>
        <v>76.478405315614609</v>
      </c>
      <c r="D70" s="49">
        <f t="shared" si="35"/>
        <v>76.01731601731602</v>
      </c>
      <c r="E70" s="49">
        <f t="shared" si="35"/>
        <v>75.963718820861686</v>
      </c>
      <c r="F70" s="49">
        <f t="shared" si="35"/>
        <v>76.01410934744267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32EE-1724-46A5-8234-65E40F2EF2EF}">
  <dimension ref="A1:AE239"/>
  <sheetViews>
    <sheetView topLeftCell="A39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9" t="s">
        <v>0</v>
      </c>
      <c r="B3" s="299"/>
      <c r="C3" s="299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"/>
      <c r="Z3" s="2"/>
      <c r="AA3" s="2"/>
      <c r="AB3" s="2"/>
      <c r="AC3" s="2"/>
      <c r="AD3" s="29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0" t="s">
        <v>1</v>
      </c>
      <c r="B9" s="290"/>
      <c r="C9" s="290"/>
      <c r="D9" s="1"/>
      <c r="E9" s="300" t="s">
        <v>2</v>
      </c>
      <c r="F9" s="300"/>
      <c r="G9" s="3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0"/>
      <c r="S9" s="3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0"/>
      <c r="B10" s="290"/>
      <c r="C10" s="29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0" t="s">
        <v>4</v>
      </c>
      <c r="B11" s="290"/>
      <c r="C11" s="290"/>
      <c r="D11" s="1"/>
      <c r="E11" s="291">
        <v>1</v>
      </c>
      <c r="F11" s="1"/>
      <c r="G11" s="1"/>
      <c r="H11" s="1"/>
      <c r="I11" s="1"/>
      <c r="J11" s="1"/>
      <c r="K11" s="301" t="s">
        <v>66</v>
      </c>
      <c r="L11" s="301"/>
      <c r="M11" s="292"/>
      <c r="N11" s="29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0"/>
      <c r="B12" s="290"/>
      <c r="C12" s="290"/>
      <c r="D12" s="1"/>
      <c r="E12" s="5"/>
      <c r="F12" s="1"/>
      <c r="G12" s="1"/>
      <c r="H12" s="1"/>
      <c r="I12" s="1"/>
      <c r="J12" s="1"/>
      <c r="K12" s="292"/>
      <c r="L12" s="292"/>
      <c r="M12" s="292"/>
      <c r="N12" s="29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0"/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1"/>
      <c r="X13" s="1"/>
      <c r="Y13" s="1"/>
    </row>
    <row r="14" spans="1:30" s="3" customFormat="1" ht="27" thickBot="1" x14ac:dyDescent="0.3">
      <c r="A14" s="29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2" t="s">
        <v>8</v>
      </c>
      <c r="C15" s="313"/>
      <c r="D15" s="313"/>
      <c r="E15" s="314"/>
      <c r="F15" s="312" t="s">
        <v>55</v>
      </c>
      <c r="G15" s="313"/>
      <c r="H15" s="313"/>
      <c r="I15" s="313"/>
      <c r="J15" s="313"/>
      <c r="K15" s="313"/>
      <c r="L15" s="314"/>
      <c r="M15" s="307" t="s">
        <v>9</v>
      </c>
      <c r="N15" s="307"/>
      <c r="O15" s="307"/>
      <c r="P15" s="307"/>
      <c r="Q15" s="307"/>
      <c r="R15" s="308"/>
      <c r="S15" s="309" t="s">
        <v>30</v>
      </c>
      <c r="T15" s="310"/>
      <c r="U15" s="310"/>
      <c r="V15" s="310"/>
      <c r="W15" s="310"/>
      <c r="X15" s="311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23.561499999999999</v>
      </c>
      <c r="C18" s="24">
        <v>41.887812499999995</v>
      </c>
      <c r="D18" s="24">
        <v>51.809854166666661</v>
      </c>
      <c r="E18" s="25">
        <v>27.476749999999999</v>
      </c>
      <c r="F18" s="23">
        <v>23.326406250000002</v>
      </c>
      <c r="G18" s="24">
        <v>49.019093749999996</v>
      </c>
      <c r="H18" s="24">
        <v>60.683468749999996</v>
      </c>
      <c r="I18" s="24">
        <v>55.609375</v>
      </c>
      <c r="J18" s="24">
        <v>54.312802083333331</v>
      </c>
      <c r="K18" s="24">
        <v>60.296354166666667</v>
      </c>
      <c r="L18" s="25">
        <v>55.315833333333337</v>
      </c>
      <c r="M18" s="82">
        <v>29.282399999999999</v>
      </c>
      <c r="N18" s="24">
        <v>42.334206249999994</v>
      </c>
      <c r="O18" s="24">
        <v>41.61370208333333</v>
      </c>
      <c r="P18" s="24">
        <v>43.070999999999998</v>
      </c>
      <c r="Q18" s="24">
        <v>30.894383333333334</v>
      </c>
      <c r="R18" s="24">
        <v>28.636825000000002</v>
      </c>
      <c r="S18" s="23">
        <v>29.185668750000001</v>
      </c>
      <c r="T18" s="24">
        <v>53.416912500000002</v>
      </c>
      <c r="U18" s="24">
        <v>54.460437500000005</v>
      </c>
      <c r="V18" s="24">
        <v>37.892968750000001</v>
      </c>
      <c r="W18" s="24">
        <v>23.988825000000002</v>
      </c>
      <c r="X18" s="25">
        <v>14.826743749999997</v>
      </c>
      <c r="Y18" s="26">
        <f t="shared" ref="Y18:Y25" si="0">SUM(B18:X18)</f>
        <v>932.90332291666664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51.809854166666661</v>
      </c>
      <c r="E19" s="25">
        <v>27.476749999999999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41.61370208333333</v>
      </c>
      <c r="P19" s="24">
        <v>43.070999999999998</v>
      </c>
      <c r="Q19" s="24">
        <v>30.894383333333334</v>
      </c>
      <c r="R19" s="24">
        <v>28.636825000000002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23.988825000000002</v>
      </c>
      <c r="X19" s="25">
        <v>14.826743749999997</v>
      </c>
      <c r="Y19" s="26">
        <f t="shared" si="0"/>
        <v>932.90332291666664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24.559833333333334</v>
      </c>
      <c r="C21" s="24">
        <v>44.478125000000006</v>
      </c>
      <c r="D21" s="24">
        <v>53.772097222222214</v>
      </c>
      <c r="E21" s="25">
        <v>28.431666666666672</v>
      </c>
      <c r="F21" s="23">
        <v>24.482062499999998</v>
      </c>
      <c r="G21" s="24">
        <v>51.208604166666667</v>
      </c>
      <c r="H21" s="24">
        <v>63.622687500000005</v>
      </c>
      <c r="I21" s="24">
        <v>58.302083333333336</v>
      </c>
      <c r="J21" s="24">
        <v>57.004631944444441</v>
      </c>
      <c r="K21" s="24">
        <v>63.122430555555546</v>
      </c>
      <c r="L21" s="25">
        <v>57.996111111111112</v>
      </c>
      <c r="M21" s="82">
        <v>30.523733333333336</v>
      </c>
      <c r="N21" s="24">
        <v>44.28552916666667</v>
      </c>
      <c r="O21" s="24">
        <v>43.08936527777778</v>
      </c>
      <c r="P21" s="24">
        <v>45.122000000000007</v>
      </c>
      <c r="Q21" s="24">
        <v>31.958577777777776</v>
      </c>
      <c r="R21" s="24">
        <v>29.344116666666668</v>
      </c>
      <c r="S21" s="23">
        <v>30.507720833333327</v>
      </c>
      <c r="T21" s="24">
        <v>55.986058333333325</v>
      </c>
      <c r="U21" s="24">
        <v>57.119708333333314</v>
      </c>
      <c r="V21" s="24">
        <v>39.803020833333335</v>
      </c>
      <c r="W21" s="24">
        <v>24.831449999999993</v>
      </c>
      <c r="X21" s="25">
        <v>15.189504166666666</v>
      </c>
      <c r="Y21" s="26">
        <f t="shared" si="0"/>
        <v>974.74111805555549</v>
      </c>
      <c r="AA21" s="2"/>
      <c r="AB21" s="20"/>
    </row>
    <row r="22" spans="1:30" ht="39.950000000000003" customHeight="1" x14ac:dyDescent="0.25">
      <c r="A22" s="94" t="s">
        <v>17</v>
      </c>
      <c r="B22" s="23">
        <v>24.559833333333334</v>
      </c>
      <c r="C22" s="24">
        <v>44.478125000000006</v>
      </c>
      <c r="D22" s="24">
        <v>53.772097222222214</v>
      </c>
      <c r="E22" s="25">
        <v>28.431666666666672</v>
      </c>
      <c r="F22" s="23">
        <v>24.482062499999998</v>
      </c>
      <c r="G22" s="24">
        <v>51.208604166666667</v>
      </c>
      <c r="H22" s="24">
        <v>63.622687500000005</v>
      </c>
      <c r="I22" s="24">
        <v>58.302083333333336</v>
      </c>
      <c r="J22" s="24">
        <v>57.004631944444441</v>
      </c>
      <c r="K22" s="24">
        <v>63.122430555555546</v>
      </c>
      <c r="L22" s="25">
        <v>57.996111111111112</v>
      </c>
      <c r="M22" s="82">
        <v>30.523733333333336</v>
      </c>
      <c r="N22" s="24">
        <v>44.28552916666667</v>
      </c>
      <c r="O22" s="24">
        <v>43.08936527777778</v>
      </c>
      <c r="P22" s="24">
        <v>45.122000000000007</v>
      </c>
      <c r="Q22" s="24">
        <v>31.958577777777776</v>
      </c>
      <c r="R22" s="24">
        <v>29.344116666666668</v>
      </c>
      <c r="S22" s="23">
        <v>30.507720833333327</v>
      </c>
      <c r="T22" s="24">
        <v>55.986058333333325</v>
      </c>
      <c r="U22" s="24">
        <v>57.119708333333314</v>
      </c>
      <c r="V22" s="24">
        <v>39.803020833333335</v>
      </c>
      <c r="W22" s="24">
        <v>24.831449999999993</v>
      </c>
      <c r="X22" s="25">
        <v>15.189504166666666</v>
      </c>
      <c r="Y22" s="26">
        <f t="shared" si="0"/>
        <v>974.74111805555549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24.559833333333334</v>
      </c>
      <c r="C24" s="24">
        <v>44.478125000000006</v>
      </c>
      <c r="D24" s="24">
        <v>53.772097222222214</v>
      </c>
      <c r="E24" s="25">
        <v>28.431666666666672</v>
      </c>
      <c r="F24" s="23">
        <v>24.482062499999998</v>
      </c>
      <c r="G24" s="24">
        <v>51.208604166666667</v>
      </c>
      <c r="H24" s="24">
        <v>63.622687500000005</v>
      </c>
      <c r="I24" s="24">
        <v>58.302083333333336</v>
      </c>
      <c r="J24" s="24">
        <v>57.004631944444441</v>
      </c>
      <c r="K24" s="24">
        <v>63.122430555555546</v>
      </c>
      <c r="L24" s="25">
        <v>57.996111111111112</v>
      </c>
      <c r="M24" s="82">
        <v>30.523733333333336</v>
      </c>
      <c r="N24" s="24">
        <v>44.28552916666667</v>
      </c>
      <c r="O24" s="24">
        <v>43.08936527777778</v>
      </c>
      <c r="P24" s="24">
        <v>45.122000000000007</v>
      </c>
      <c r="Q24" s="24">
        <v>31.958577777777776</v>
      </c>
      <c r="R24" s="24">
        <v>29.344116666666668</v>
      </c>
      <c r="S24" s="23">
        <v>30.507720833333327</v>
      </c>
      <c r="T24" s="24">
        <v>55.986058333333325</v>
      </c>
      <c r="U24" s="24">
        <v>57.119708333333314</v>
      </c>
      <c r="V24" s="24">
        <v>39.803020833333335</v>
      </c>
      <c r="W24" s="24">
        <v>24.831449999999993</v>
      </c>
      <c r="X24" s="25">
        <v>15.189504166666666</v>
      </c>
      <c r="Y24" s="26">
        <f t="shared" si="0"/>
        <v>974.74111805555549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120.80249999999999</v>
      </c>
      <c r="C25" s="28">
        <f t="shared" si="1"/>
        <v>217.21</v>
      </c>
      <c r="D25" s="28">
        <f t="shared" si="1"/>
        <v>264.93599999999998</v>
      </c>
      <c r="E25" s="29">
        <f>SUM(E18:E24)</f>
        <v>140.24850000000001</v>
      </c>
      <c r="F25" s="27">
        <f t="shared" ref="F25:H25" si="2">SUM(F18:F24)</f>
        <v>120.09899999999999</v>
      </c>
      <c r="G25" s="28">
        <f t="shared" si="2"/>
        <v>251.66400000000002</v>
      </c>
      <c r="H25" s="28">
        <f t="shared" si="2"/>
        <v>312.23500000000001</v>
      </c>
      <c r="I25" s="28">
        <f>SUM(I18:I24)</f>
        <v>286.125</v>
      </c>
      <c r="J25" s="28">
        <f t="shared" ref="J25:L25" si="3">SUM(J18:J24)</f>
        <v>279.6395</v>
      </c>
      <c r="K25" s="28">
        <f t="shared" si="3"/>
        <v>309.95999999999998</v>
      </c>
      <c r="L25" s="29">
        <f t="shared" si="3"/>
        <v>284.62</v>
      </c>
      <c r="M25" s="84">
        <f>SUM(M18:M24)</f>
        <v>150.136</v>
      </c>
      <c r="N25" s="28">
        <f t="shared" ref="N25:R25" si="4">SUM(N18:N24)</f>
        <v>217.52499999999998</v>
      </c>
      <c r="O25" s="28">
        <f t="shared" si="4"/>
        <v>212.49549999999999</v>
      </c>
      <c r="P25" s="28">
        <f t="shared" si="4"/>
        <v>221.50800000000004</v>
      </c>
      <c r="Q25" s="28">
        <f t="shared" si="4"/>
        <v>157.6645</v>
      </c>
      <c r="R25" s="28">
        <f t="shared" si="4"/>
        <v>145.30600000000001</v>
      </c>
      <c r="S25" s="27">
        <f>SUM(S18:S24)</f>
        <v>149.89449999999999</v>
      </c>
      <c r="T25" s="28">
        <f t="shared" ref="T25:X25" si="5">SUM(T18:T24)</f>
        <v>274.79199999999997</v>
      </c>
      <c r="U25" s="28">
        <f t="shared" si="5"/>
        <v>280.27999999999997</v>
      </c>
      <c r="V25" s="28">
        <f t="shared" si="5"/>
        <v>195.19499999999999</v>
      </c>
      <c r="W25" s="28">
        <f t="shared" si="5"/>
        <v>122.47199999999998</v>
      </c>
      <c r="X25" s="29">
        <f t="shared" si="5"/>
        <v>75.221999999999994</v>
      </c>
      <c r="Y25" s="26">
        <f t="shared" si="0"/>
        <v>4790.0299999999988</v>
      </c>
    </row>
    <row r="26" spans="1:30" s="2" customFormat="1" ht="36.75" customHeight="1" x14ac:dyDescent="0.25">
      <c r="A26" s="96" t="s">
        <v>20</v>
      </c>
      <c r="B26" s="30">
        <v>58.5</v>
      </c>
      <c r="C26" s="31">
        <v>58</v>
      </c>
      <c r="D26" s="31">
        <v>57</v>
      </c>
      <c r="E26" s="32">
        <v>55.5</v>
      </c>
      <c r="F26" s="30">
        <v>57</v>
      </c>
      <c r="G26" s="31">
        <v>56</v>
      </c>
      <c r="H26" s="31">
        <v>55</v>
      </c>
      <c r="I26" s="31">
        <v>54.5</v>
      </c>
      <c r="J26" s="31">
        <v>54.5</v>
      </c>
      <c r="K26" s="31">
        <v>54</v>
      </c>
      <c r="L26" s="32">
        <v>53.5</v>
      </c>
      <c r="M26" s="85">
        <v>56</v>
      </c>
      <c r="N26" s="31">
        <v>55</v>
      </c>
      <c r="O26" s="31">
        <v>54.5</v>
      </c>
      <c r="P26" s="31">
        <v>54</v>
      </c>
      <c r="Q26" s="31">
        <v>53.5</v>
      </c>
      <c r="R26" s="31">
        <v>53.5</v>
      </c>
      <c r="S26" s="30">
        <v>56.5</v>
      </c>
      <c r="T26" s="31">
        <v>56</v>
      </c>
      <c r="U26" s="31">
        <v>55</v>
      </c>
      <c r="V26" s="31">
        <v>55</v>
      </c>
      <c r="W26" s="31">
        <v>54</v>
      </c>
      <c r="X26" s="32">
        <v>54</v>
      </c>
      <c r="Y26" s="33">
        <f>+((Y25/Y27)/7)*1000</f>
        <v>55.140209508460899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361</v>
      </c>
      <c r="F27" s="34">
        <v>301</v>
      </c>
      <c r="G27" s="35">
        <v>642</v>
      </c>
      <c r="H27" s="35">
        <v>811</v>
      </c>
      <c r="I27" s="35">
        <v>750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12410</v>
      </c>
      <c r="Z27" s="2">
        <f>((Y25*1000)/Y27)/7</f>
        <v>55.140209508460906</v>
      </c>
    </row>
    <row r="28" spans="1:30" s="2" customFormat="1" ht="33" customHeight="1" x14ac:dyDescent="0.25">
      <c r="A28" s="98" t="s">
        <v>22</v>
      </c>
      <c r="B28" s="38">
        <f>((B27*B26)*7/1000-B18-B19)/3</f>
        <v>24.559833333333334</v>
      </c>
      <c r="C28" s="39">
        <f t="shared" ref="C28:X28" si="6">((C27*C26)*7/1000-C18-C19)/3</f>
        <v>44.478125000000006</v>
      </c>
      <c r="D28" s="39">
        <f t="shared" si="6"/>
        <v>53.772097222222214</v>
      </c>
      <c r="E28" s="40">
        <f t="shared" si="6"/>
        <v>28.431666666666672</v>
      </c>
      <c r="F28" s="38">
        <f t="shared" si="6"/>
        <v>24.482062499999998</v>
      </c>
      <c r="G28" s="39">
        <f t="shared" si="6"/>
        <v>51.208604166666667</v>
      </c>
      <c r="H28" s="39">
        <f t="shared" si="6"/>
        <v>63.622687500000005</v>
      </c>
      <c r="I28" s="39">
        <f t="shared" si="6"/>
        <v>58.302083333333336</v>
      </c>
      <c r="J28" s="39">
        <f t="shared" si="6"/>
        <v>57.004631944444441</v>
      </c>
      <c r="K28" s="39">
        <f t="shared" si="6"/>
        <v>63.122430555555546</v>
      </c>
      <c r="L28" s="40">
        <f t="shared" si="6"/>
        <v>57.996111111111112</v>
      </c>
      <c r="M28" s="87">
        <f t="shared" si="6"/>
        <v>30.523733333333336</v>
      </c>
      <c r="N28" s="39">
        <f t="shared" si="6"/>
        <v>44.28552916666667</v>
      </c>
      <c r="O28" s="39">
        <f t="shared" si="6"/>
        <v>43.08936527777778</v>
      </c>
      <c r="P28" s="39">
        <f t="shared" si="6"/>
        <v>45.122000000000007</v>
      </c>
      <c r="Q28" s="39">
        <f t="shared" si="6"/>
        <v>31.958577777777776</v>
      </c>
      <c r="R28" s="39">
        <f t="shared" si="6"/>
        <v>29.344116666666668</v>
      </c>
      <c r="S28" s="38">
        <f t="shared" si="6"/>
        <v>30.507720833333327</v>
      </c>
      <c r="T28" s="39">
        <f t="shared" si="6"/>
        <v>55.986058333333325</v>
      </c>
      <c r="U28" s="39">
        <f t="shared" si="6"/>
        <v>57.119708333333314</v>
      </c>
      <c r="V28" s="39">
        <f t="shared" si="6"/>
        <v>39.803020833333335</v>
      </c>
      <c r="W28" s="39">
        <f t="shared" si="6"/>
        <v>24.831449999999993</v>
      </c>
      <c r="X28" s="40">
        <f t="shared" si="6"/>
        <v>15.189504166666666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120.80249999999999</v>
      </c>
      <c r="C29" s="43">
        <f t="shared" si="7"/>
        <v>217.21</v>
      </c>
      <c r="D29" s="43">
        <f t="shared" si="7"/>
        <v>264.93599999999998</v>
      </c>
      <c r="E29" s="90">
        <f>((E27*E26)*7)/1000</f>
        <v>140.24850000000001</v>
      </c>
      <c r="F29" s="42">
        <f>((F27*F26)*7)/1000</f>
        <v>120.099</v>
      </c>
      <c r="G29" s="43">
        <f t="shared" ref="G29:H29" si="8">((G27*G26)*7)/1000</f>
        <v>251.66399999999999</v>
      </c>
      <c r="H29" s="43">
        <f t="shared" si="8"/>
        <v>312.23500000000001</v>
      </c>
      <c r="I29" s="43">
        <f>((I27*I26)*7)/1000</f>
        <v>286.125</v>
      </c>
      <c r="J29" s="43">
        <f>((J27*J26)*7)/1000</f>
        <v>279.6395</v>
      </c>
      <c r="K29" s="43">
        <f t="shared" ref="K29:L29" si="9">((K27*K26)*7)/1000</f>
        <v>309.95999999999998</v>
      </c>
      <c r="L29" s="90">
        <f t="shared" si="9"/>
        <v>284.62</v>
      </c>
      <c r="M29" s="88">
        <f>((M27*M26)*7)/1000</f>
        <v>150.136</v>
      </c>
      <c r="N29" s="43">
        <f>((N27*N26)*7)/1000</f>
        <v>217.52500000000001</v>
      </c>
      <c r="O29" s="43">
        <f>((O27*O26)*7)/1000</f>
        <v>212.49549999999999</v>
      </c>
      <c r="P29" s="43">
        <f t="shared" ref="P29:X29" si="10">((P27*P26)*7)/1000</f>
        <v>221.50800000000001</v>
      </c>
      <c r="Q29" s="43">
        <f t="shared" si="10"/>
        <v>157.6645</v>
      </c>
      <c r="R29" s="43">
        <f t="shared" si="10"/>
        <v>145.30600000000001</v>
      </c>
      <c r="S29" s="44">
        <f t="shared" si="10"/>
        <v>149.89449999999999</v>
      </c>
      <c r="T29" s="45">
        <f t="shared" si="10"/>
        <v>274.79199999999997</v>
      </c>
      <c r="U29" s="45">
        <f t="shared" si="10"/>
        <v>280.27999999999997</v>
      </c>
      <c r="V29" s="45">
        <f t="shared" si="10"/>
        <v>195.19499999999999</v>
      </c>
      <c r="W29" s="45">
        <f t="shared" si="10"/>
        <v>122.47199999999999</v>
      </c>
      <c r="X29" s="46">
        <f t="shared" si="10"/>
        <v>75.221999999999994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58.5</v>
      </c>
      <c r="C30" s="49">
        <f t="shared" si="11"/>
        <v>58</v>
      </c>
      <c r="D30" s="49">
        <f t="shared" si="11"/>
        <v>56.999999999999993</v>
      </c>
      <c r="E30" s="50">
        <f>+(E25/E27)/7*1000</f>
        <v>55.5</v>
      </c>
      <c r="F30" s="48">
        <f t="shared" ref="F30:H30" si="12">+(F25/F27)/7*1000</f>
        <v>56.999999999999993</v>
      </c>
      <c r="G30" s="49">
        <f t="shared" si="12"/>
        <v>56</v>
      </c>
      <c r="H30" s="49">
        <f t="shared" si="12"/>
        <v>55</v>
      </c>
      <c r="I30" s="49">
        <f>+(I25/I27)/7*1000</f>
        <v>54.5</v>
      </c>
      <c r="J30" s="49">
        <f t="shared" ref="J30:L30" si="13">+(J25/J27)/7*1000</f>
        <v>54.5</v>
      </c>
      <c r="K30" s="49">
        <f t="shared" si="13"/>
        <v>54</v>
      </c>
      <c r="L30" s="50">
        <f t="shared" si="13"/>
        <v>53.5</v>
      </c>
      <c r="M30" s="89">
        <f>+(M25/M27)/7*1000</f>
        <v>56</v>
      </c>
      <c r="N30" s="49">
        <f t="shared" ref="N30:X30" si="14">+(N25/N27)/7*1000</f>
        <v>54.999999999999993</v>
      </c>
      <c r="O30" s="49">
        <f t="shared" si="14"/>
        <v>54.5</v>
      </c>
      <c r="P30" s="49">
        <f t="shared" si="14"/>
        <v>54.000000000000007</v>
      </c>
      <c r="Q30" s="49">
        <f t="shared" si="14"/>
        <v>53.5</v>
      </c>
      <c r="R30" s="49">
        <f t="shared" si="14"/>
        <v>53.500000000000007</v>
      </c>
      <c r="S30" s="48">
        <f t="shared" si="14"/>
        <v>56.499999999999993</v>
      </c>
      <c r="T30" s="49">
        <f t="shared" si="14"/>
        <v>55.999999999999993</v>
      </c>
      <c r="U30" s="49">
        <f t="shared" si="14"/>
        <v>54.999999999999993</v>
      </c>
      <c r="V30" s="49">
        <f t="shared" si="14"/>
        <v>55</v>
      </c>
      <c r="W30" s="49">
        <f t="shared" si="14"/>
        <v>53.999999999999993</v>
      </c>
      <c r="X30" s="50">
        <f t="shared" si="14"/>
        <v>53.999999999999993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4" t="s">
        <v>26</v>
      </c>
      <c r="C36" s="305"/>
      <c r="D36" s="305"/>
      <c r="E36" s="305"/>
      <c r="F36" s="305"/>
      <c r="G36" s="305"/>
      <c r="H36" s="302"/>
      <c r="I36" s="102"/>
      <c r="J36" s="55" t="s">
        <v>27</v>
      </c>
      <c r="K36" s="110"/>
      <c r="L36" s="305" t="s">
        <v>26</v>
      </c>
      <c r="M36" s="305"/>
      <c r="N36" s="305"/>
      <c r="O36" s="305"/>
      <c r="P36" s="30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33.246249999999996</v>
      </c>
      <c r="C39" s="82">
        <v>62.092822916666677</v>
      </c>
      <c r="D39" s="82">
        <v>75.053031249999989</v>
      </c>
      <c r="E39" s="82">
        <v>51.245812500000007</v>
      </c>
      <c r="F39" s="82">
        <v>60.543395833333342</v>
      </c>
      <c r="G39" s="82">
        <v>38.744999999999997</v>
      </c>
      <c r="H39" s="82"/>
      <c r="I39" s="104">
        <f t="shared" ref="I39:I46" si="15">SUM(B39:H39)</f>
        <v>320.92631250000005</v>
      </c>
      <c r="J39" s="2"/>
      <c r="K39" s="94" t="s">
        <v>13</v>
      </c>
      <c r="L39" s="82">
        <v>13.3</v>
      </c>
      <c r="M39" s="82">
        <v>19</v>
      </c>
      <c r="N39" s="82">
        <v>13.4</v>
      </c>
      <c r="O39" s="82"/>
      <c r="P39" s="82"/>
      <c r="Q39" s="104">
        <f t="shared" ref="Q39:Q46" si="16">SUM(L39:P39)</f>
        <v>45.699999999999996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13.3</v>
      </c>
      <c r="M40" s="82">
        <v>19</v>
      </c>
      <c r="N40" s="82">
        <v>13.4</v>
      </c>
      <c r="O40" s="82"/>
      <c r="P40" s="82"/>
      <c r="Q40" s="104">
        <f t="shared" si="16"/>
        <v>45.699999999999996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34.255833333333328</v>
      </c>
      <c r="C42" s="82">
        <v>64.183451388888884</v>
      </c>
      <c r="D42" s="82">
        <v>78.001645833333328</v>
      </c>
      <c r="E42" s="82">
        <v>53.214791666666677</v>
      </c>
      <c r="F42" s="82">
        <v>62.670736111111104</v>
      </c>
      <c r="G42" s="82">
        <v>40.235999999999997</v>
      </c>
      <c r="H42" s="82"/>
      <c r="I42" s="104">
        <f t="shared" si="15"/>
        <v>332.56245833333332</v>
      </c>
      <c r="J42" s="2"/>
      <c r="K42" s="95" t="s">
        <v>16</v>
      </c>
      <c r="L42" s="82">
        <v>13.7</v>
      </c>
      <c r="M42" s="82">
        <v>19.600000000000001</v>
      </c>
      <c r="N42" s="82">
        <v>13.8</v>
      </c>
      <c r="O42" s="82"/>
      <c r="P42" s="82"/>
      <c r="Q42" s="104">
        <f t="shared" si="16"/>
        <v>47.099999999999994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34.255833333333328</v>
      </c>
      <c r="C43" s="82">
        <v>64.183451388888884</v>
      </c>
      <c r="D43" s="82">
        <v>78.001645833333328</v>
      </c>
      <c r="E43" s="82">
        <v>53.214791666666677</v>
      </c>
      <c r="F43" s="82">
        <v>62.670736111111104</v>
      </c>
      <c r="G43" s="82">
        <v>40.235999999999997</v>
      </c>
      <c r="H43" s="82"/>
      <c r="I43" s="104">
        <f t="shared" si="15"/>
        <v>332.56245833333332</v>
      </c>
      <c r="J43" s="2"/>
      <c r="K43" s="94" t="s">
        <v>17</v>
      </c>
      <c r="L43" s="82">
        <v>13.7</v>
      </c>
      <c r="M43" s="82">
        <v>19.600000000000001</v>
      </c>
      <c r="N43" s="82">
        <v>13.8</v>
      </c>
      <c r="O43" s="82"/>
      <c r="P43" s="82"/>
      <c r="Q43" s="104">
        <f t="shared" si="16"/>
        <v>47.099999999999994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34.255833333333328</v>
      </c>
      <c r="C45" s="82">
        <v>64.183451388888884</v>
      </c>
      <c r="D45" s="82">
        <v>78.001645833333328</v>
      </c>
      <c r="E45" s="82">
        <v>53.214791666666677</v>
      </c>
      <c r="F45" s="82">
        <v>62.670736111111104</v>
      </c>
      <c r="G45" s="82">
        <v>40.235999999999997</v>
      </c>
      <c r="H45" s="82"/>
      <c r="I45" s="104">
        <f t="shared" si="15"/>
        <v>332.56245833333332</v>
      </c>
      <c r="J45" s="2"/>
      <c r="K45" s="94" t="s">
        <v>19</v>
      </c>
      <c r="L45" s="82">
        <v>13.7</v>
      </c>
      <c r="M45" s="82">
        <v>19.600000000000001</v>
      </c>
      <c r="N45" s="82">
        <v>13.8</v>
      </c>
      <c r="O45" s="82"/>
      <c r="P45" s="82"/>
      <c r="Q45" s="104">
        <f t="shared" si="16"/>
        <v>47.099999999999994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169.26</v>
      </c>
      <c r="C46" s="28">
        <f t="shared" si="17"/>
        <v>316.73600000000005</v>
      </c>
      <c r="D46" s="28">
        <f t="shared" si="17"/>
        <v>384.11099999999999</v>
      </c>
      <c r="E46" s="28">
        <f t="shared" si="17"/>
        <v>262.13600000000002</v>
      </c>
      <c r="F46" s="28">
        <f t="shared" si="17"/>
        <v>309.09899999999999</v>
      </c>
      <c r="G46" s="28">
        <f t="shared" si="17"/>
        <v>198.19799999999998</v>
      </c>
      <c r="H46" s="28">
        <f t="shared" si="17"/>
        <v>0</v>
      </c>
      <c r="I46" s="104">
        <f t="shared" si="15"/>
        <v>1639.54</v>
      </c>
      <c r="K46" s="80" t="s">
        <v>11</v>
      </c>
      <c r="L46" s="84">
        <f>SUM(L39:L45)</f>
        <v>67.7</v>
      </c>
      <c r="M46" s="28">
        <f>SUM(M39:M45)</f>
        <v>96.800000000000011</v>
      </c>
      <c r="N46" s="28">
        <f>SUM(N39:N45)</f>
        <v>68.2</v>
      </c>
      <c r="O46" s="28">
        <f>SUM(O39:O45)</f>
        <v>0</v>
      </c>
      <c r="P46" s="28">
        <f>SUM(P39:P45)</f>
        <v>0</v>
      </c>
      <c r="Q46" s="104">
        <f t="shared" si="16"/>
        <v>232.7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65</v>
      </c>
      <c r="C47" s="31">
        <v>64</v>
      </c>
      <c r="D47" s="31">
        <v>63</v>
      </c>
      <c r="E47" s="31">
        <v>62</v>
      </c>
      <c r="F47" s="31">
        <v>61.5</v>
      </c>
      <c r="G47" s="31">
        <v>60.5</v>
      </c>
      <c r="H47" s="31"/>
      <c r="I47" s="105">
        <f>+((I46/I48)/7)*1000</f>
        <v>62.625668449197853</v>
      </c>
      <c r="K47" s="113" t="s">
        <v>20</v>
      </c>
      <c r="L47" s="85">
        <v>68.5</v>
      </c>
      <c r="M47" s="31">
        <v>68.5</v>
      </c>
      <c r="N47" s="31">
        <v>68.5</v>
      </c>
      <c r="O47" s="31"/>
      <c r="P47" s="31"/>
      <c r="Q47" s="105">
        <f>+((Q46/Q48)/7)*1000</f>
        <v>68.541973490427097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34.255833333333328</v>
      </c>
      <c r="C49" s="39">
        <f t="shared" si="18"/>
        <v>64.183451388888884</v>
      </c>
      <c r="D49" s="39">
        <f t="shared" si="18"/>
        <v>78.001645833333328</v>
      </c>
      <c r="E49" s="39">
        <f t="shared" si="18"/>
        <v>53.214791666666677</v>
      </c>
      <c r="F49" s="39">
        <f t="shared" si="18"/>
        <v>62.670736111111104</v>
      </c>
      <c r="G49" s="39">
        <f t="shared" si="18"/>
        <v>40.235999999999997</v>
      </c>
      <c r="H49" s="39">
        <f t="shared" si="18"/>
        <v>0</v>
      </c>
      <c r="I49" s="107">
        <f>((I46*1000)/I48)/7</f>
        <v>62.62566844919786</v>
      </c>
      <c r="K49" s="98" t="s">
        <v>22</v>
      </c>
      <c r="L49" s="87">
        <f t="shared" ref="L49" si="19">((L48*L47)*7/1000-L39-L40)/3</f>
        <v>13.669833333333335</v>
      </c>
      <c r="M49" s="39">
        <f t="shared" ref="M49" si="20">((M48*M47)*7/1000-M39-M40)/3</f>
        <v>19.619666666666664</v>
      </c>
      <c r="N49" s="39">
        <f t="shared" ref="N49" si="21">((N48*N47)*7/1000-N39-N40)/3</f>
        <v>13.763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68.541973490427097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169.26</v>
      </c>
      <c r="C50" s="43">
        <f t="shared" si="24"/>
        <v>316.73599999999999</v>
      </c>
      <c r="D50" s="43">
        <f t="shared" si="24"/>
        <v>384.11099999999999</v>
      </c>
      <c r="E50" s="43">
        <f t="shared" si="24"/>
        <v>262.13600000000002</v>
      </c>
      <c r="F50" s="43">
        <f t="shared" si="24"/>
        <v>309.09899999999999</v>
      </c>
      <c r="G50" s="43">
        <f t="shared" si="24"/>
        <v>198.19800000000001</v>
      </c>
      <c r="H50" s="43">
        <f t="shared" si="24"/>
        <v>0</v>
      </c>
      <c r="I50" s="90"/>
      <c r="K50" s="99" t="s">
        <v>23</v>
      </c>
      <c r="L50" s="88">
        <f>((L48*L47)*7)/1000</f>
        <v>67.609499999999997</v>
      </c>
      <c r="M50" s="43">
        <f>((M48*M47)*7)/1000</f>
        <v>96.858999999999995</v>
      </c>
      <c r="N50" s="43">
        <f>((N48*N47)*7)/1000</f>
        <v>68.088999999999999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64.999999999999986</v>
      </c>
      <c r="C51" s="49">
        <f t="shared" si="25"/>
        <v>64.000000000000014</v>
      </c>
      <c r="D51" s="49">
        <f t="shared" si="25"/>
        <v>63</v>
      </c>
      <c r="E51" s="49">
        <f t="shared" si="25"/>
        <v>62.000000000000007</v>
      </c>
      <c r="F51" s="49">
        <f t="shared" si="25"/>
        <v>61.5</v>
      </c>
      <c r="G51" s="49">
        <f t="shared" si="25"/>
        <v>60.499999999999993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68.591691995947315</v>
      </c>
      <c r="M51" s="49">
        <f>+(M46/M48)/7*1000</f>
        <v>68.458274398868468</v>
      </c>
      <c r="N51" s="49">
        <f>+(N46/N48)/7*1000</f>
        <v>68.611670020120727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6"/>
      <c r="K54" s="30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4" t="s">
        <v>8</v>
      </c>
      <c r="C55" s="305"/>
      <c r="D55" s="305"/>
      <c r="E55" s="305"/>
      <c r="F55" s="305"/>
      <c r="G55" s="30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64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16.3</v>
      </c>
      <c r="C58" s="82">
        <v>46.2</v>
      </c>
      <c r="D58" s="82">
        <v>35.200000000000003</v>
      </c>
      <c r="E58" s="82">
        <v>40.299999999999997</v>
      </c>
      <c r="F58" s="82">
        <v>34.6</v>
      </c>
      <c r="G58" s="82"/>
      <c r="H58" s="104">
        <f t="shared" ref="H58:H65" si="26">SUM(B58:G58)</f>
        <v>172.6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46.2</v>
      </c>
      <c r="D59" s="82">
        <v>35.200000000000003</v>
      </c>
      <c r="E59" s="82">
        <v>40.299999999999997</v>
      </c>
      <c r="F59" s="82">
        <v>34.6</v>
      </c>
      <c r="G59" s="82"/>
      <c r="H59" s="104">
        <f t="shared" si="26"/>
        <v>172.6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16.600000000000001</v>
      </c>
      <c r="C61" s="82">
        <v>47</v>
      </c>
      <c r="D61" s="82">
        <v>35.6</v>
      </c>
      <c r="E61" s="82">
        <v>41</v>
      </c>
      <c r="F61" s="82">
        <v>35.1</v>
      </c>
      <c r="G61" s="82"/>
      <c r="H61" s="104">
        <f t="shared" si="26"/>
        <v>175.29999999999998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16.600000000000001</v>
      </c>
      <c r="C62" s="82">
        <v>47</v>
      </c>
      <c r="D62" s="82">
        <v>35.6</v>
      </c>
      <c r="E62" s="82">
        <v>41</v>
      </c>
      <c r="F62" s="82">
        <v>35.1</v>
      </c>
      <c r="G62" s="82"/>
      <c r="H62" s="104">
        <f t="shared" si="26"/>
        <v>175.29999999999998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16.7</v>
      </c>
      <c r="C64" s="82">
        <v>47</v>
      </c>
      <c r="D64" s="82">
        <v>35.700000000000003</v>
      </c>
      <c r="E64" s="82">
        <v>41.1</v>
      </c>
      <c r="F64" s="82">
        <v>35.200000000000003</v>
      </c>
      <c r="G64" s="82"/>
      <c r="H64" s="104">
        <f t="shared" si="26"/>
        <v>175.7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82.500000000000014</v>
      </c>
      <c r="C65" s="28">
        <f t="shared" si="27"/>
        <v>233.4</v>
      </c>
      <c r="D65" s="28">
        <f t="shared" si="27"/>
        <v>177.3</v>
      </c>
      <c r="E65" s="28">
        <f t="shared" si="27"/>
        <v>203.7</v>
      </c>
      <c r="F65" s="28">
        <f t="shared" si="27"/>
        <v>174.60000000000002</v>
      </c>
      <c r="G65" s="28">
        <f t="shared" si="27"/>
        <v>0</v>
      </c>
      <c r="H65" s="104">
        <f t="shared" si="26"/>
        <v>871.50000000000011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77.5</v>
      </c>
      <c r="C66" s="31">
        <v>77.5</v>
      </c>
      <c r="D66" s="31">
        <v>77</v>
      </c>
      <c r="E66" s="31">
        <v>77</v>
      </c>
      <c r="F66" s="31">
        <v>77</v>
      </c>
      <c r="G66" s="31"/>
      <c r="H66" s="105">
        <f>+((H65/H67)/7)*1000</f>
        <v>77.185368877867333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((B67*B66)*7/1000-B58-B59)/3</f>
        <v>16.62</v>
      </c>
      <c r="C68" s="39">
        <f t="shared" ref="C68" si="29">((C67*C66)*7/1000-C58-C59)/3</f>
        <v>46.958333333333336</v>
      </c>
      <c r="D68" s="39">
        <f t="shared" ref="D68" si="30">((D67*D66)*7/1000-D58-D59)/3</f>
        <v>35.643666666666654</v>
      </c>
      <c r="E68" s="39">
        <f t="shared" ref="E68" si="31">((E67*E66)*7/1000-E58-E59)/3</f>
        <v>41.047333333333334</v>
      </c>
      <c r="F68" s="39">
        <f t="shared" ref="F68" si="32">((F67*F66)*7/1000-F58-F59)/3</f>
        <v>35.145333333333333</v>
      </c>
      <c r="G68" s="39">
        <f t="shared" ref="G68" si="33">((G67*G66)*7/1000-G58-G59)/3</f>
        <v>0</v>
      </c>
      <c r="H68" s="119">
        <f>((H65*1000)/H67)/7</f>
        <v>77.185368877867333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82.46</v>
      </c>
      <c r="C69" s="43">
        <f t="shared" si="34"/>
        <v>233.27500000000001</v>
      </c>
      <c r="D69" s="43">
        <f t="shared" si="34"/>
        <v>177.33099999999999</v>
      </c>
      <c r="E69" s="43">
        <f t="shared" si="34"/>
        <v>203.74199999999999</v>
      </c>
      <c r="F69" s="43">
        <f t="shared" si="34"/>
        <v>174.636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77.537593984962413</v>
      </c>
      <c r="C70" s="49">
        <f t="shared" si="35"/>
        <v>77.541528239202663</v>
      </c>
      <c r="D70" s="49">
        <f t="shared" si="35"/>
        <v>76.986539296569703</v>
      </c>
      <c r="E70" s="49">
        <f t="shared" si="35"/>
        <v>76.984126984126974</v>
      </c>
      <c r="F70" s="49">
        <f t="shared" si="35"/>
        <v>76.984126984127002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D7CB-70CA-4805-8464-4879653AD578}">
  <dimension ref="A1:AE239"/>
  <sheetViews>
    <sheetView topLeftCell="A29"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9" t="s">
        <v>0</v>
      </c>
      <c r="B3" s="299"/>
      <c r="C3" s="299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"/>
      <c r="Z3" s="2"/>
      <c r="AA3" s="2"/>
      <c r="AB3" s="2"/>
      <c r="AC3" s="2"/>
      <c r="AD3" s="29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3" t="s">
        <v>1</v>
      </c>
      <c r="B9" s="293"/>
      <c r="C9" s="293"/>
      <c r="D9" s="1"/>
      <c r="E9" s="300" t="s">
        <v>2</v>
      </c>
      <c r="F9" s="300"/>
      <c r="G9" s="3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0"/>
      <c r="S9" s="3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3"/>
      <c r="B10" s="293"/>
      <c r="C10" s="29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3" t="s">
        <v>4</v>
      </c>
      <c r="B11" s="293"/>
      <c r="C11" s="293"/>
      <c r="D11" s="1"/>
      <c r="E11" s="294">
        <v>1</v>
      </c>
      <c r="F11" s="1"/>
      <c r="G11" s="1"/>
      <c r="H11" s="1"/>
      <c r="I11" s="1"/>
      <c r="J11" s="1"/>
      <c r="K11" s="301" t="s">
        <v>66</v>
      </c>
      <c r="L11" s="301"/>
      <c r="M11" s="295"/>
      <c r="N11" s="29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3"/>
      <c r="B12" s="293"/>
      <c r="C12" s="293"/>
      <c r="D12" s="1"/>
      <c r="E12" s="5"/>
      <c r="F12" s="1"/>
      <c r="G12" s="1"/>
      <c r="H12" s="1"/>
      <c r="I12" s="1"/>
      <c r="J12" s="1"/>
      <c r="K12" s="295"/>
      <c r="L12" s="295"/>
      <c r="M12" s="295"/>
      <c r="N12" s="29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3"/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5"/>
      <c r="M13" s="295"/>
      <c r="N13" s="295"/>
      <c r="O13" s="295"/>
      <c r="P13" s="295"/>
      <c r="Q13" s="295"/>
      <c r="R13" s="295"/>
      <c r="S13" s="295"/>
      <c r="T13" s="295"/>
      <c r="U13" s="295"/>
      <c r="V13" s="295"/>
      <c r="W13" s="1"/>
      <c r="X13" s="1"/>
      <c r="Y13" s="1"/>
    </row>
    <row r="14" spans="1:30" s="3" customFormat="1" ht="27" thickBot="1" x14ac:dyDescent="0.3">
      <c r="A14" s="29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2" t="s">
        <v>8</v>
      </c>
      <c r="C15" s="313"/>
      <c r="D15" s="313"/>
      <c r="E15" s="314"/>
      <c r="F15" s="312" t="s">
        <v>55</v>
      </c>
      <c r="G15" s="313"/>
      <c r="H15" s="313"/>
      <c r="I15" s="313"/>
      <c r="J15" s="313"/>
      <c r="K15" s="313"/>
      <c r="L15" s="314"/>
      <c r="M15" s="307" t="s">
        <v>9</v>
      </c>
      <c r="N15" s="307"/>
      <c r="O15" s="307"/>
      <c r="P15" s="307"/>
      <c r="Q15" s="307"/>
      <c r="R15" s="308"/>
      <c r="S15" s="309" t="s">
        <v>30</v>
      </c>
      <c r="T15" s="310"/>
      <c r="U15" s="310"/>
      <c r="V15" s="310"/>
      <c r="W15" s="310"/>
      <c r="X15" s="311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24.559833333333334</v>
      </c>
      <c r="C18" s="24">
        <v>44.478125000000006</v>
      </c>
      <c r="D18" s="24">
        <v>53.772097222222214</v>
      </c>
      <c r="E18" s="25">
        <v>28.431666666666672</v>
      </c>
      <c r="F18" s="23">
        <v>24.482062499999998</v>
      </c>
      <c r="G18" s="24">
        <v>51.208604166666667</v>
      </c>
      <c r="H18" s="24">
        <v>63.622687500000005</v>
      </c>
      <c r="I18" s="24">
        <v>58.302083333333336</v>
      </c>
      <c r="J18" s="24">
        <v>57.004631944444441</v>
      </c>
      <c r="K18" s="24">
        <v>63.122430555555546</v>
      </c>
      <c r="L18" s="25">
        <v>57.996111111111112</v>
      </c>
      <c r="M18" s="82">
        <v>30.523733333333336</v>
      </c>
      <c r="N18" s="24">
        <v>44.28552916666667</v>
      </c>
      <c r="O18" s="24">
        <v>43.08936527777778</v>
      </c>
      <c r="P18" s="24">
        <v>45.122000000000007</v>
      </c>
      <c r="Q18" s="24">
        <v>31.958577777777776</v>
      </c>
      <c r="R18" s="24">
        <v>29.344116666666668</v>
      </c>
      <c r="S18" s="23">
        <v>30.507720833333327</v>
      </c>
      <c r="T18" s="24">
        <v>55.986058333333325</v>
      </c>
      <c r="U18" s="24">
        <v>57.119708333333314</v>
      </c>
      <c r="V18" s="24">
        <v>39.803020833333335</v>
      </c>
      <c r="W18" s="24">
        <v>24.831449999999993</v>
      </c>
      <c r="X18" s="25">
        <v>15.189504166666666</v>
      </c>
      <c r="Y18" s="26">
        <f t="shared" ref="Y18:Y25" si="0">SUM(B18:X18)</f>
        <v>974.74111805555549</v>
      </c>
      <c r="AA18" s="2"/>
      <c r="AB18" s="20"/>
    </row>
    <row r="19" spans="1:30" ht="39.950000000000003" customHeight="1" x14ac:dyDescent="0.25">
      <c r="A19" s="95" t="s">
        <v>14</v>
      </c>
      <c r="B19" s="23">
        <v>24.559833333333334</v>
      </c>
      <c r="C19" s="24">
        <v>44.478125000000006</v>
      </c>
      <c r="D19" s="24">
        <v>53.772097222222214</v>
      </c>
      <c r="E19" s="25">
        <v>28.431666666666672</v>
      </c>
      <c r="F19" s="23">
        <v>24.482062499999998</v>
      </c>
      <c r="G19" s="24">
        <v>51.208604166666667</v>
      </c>
      <c r="H19" s="24">
        <v>63.622687500000005</v>
      </c>
      <c r="I19" s="24">
        <v>58.302083333333336</v>
      </c>
      <c r="J19" s="24">
        <v>57.004631944444441</v>
      </c>
      <c r="K19" s="24">
        <v>63.122430555555546</v>
      </c>
      <c r="L19" s="25">
        <v>57.996111111111112</v>
      </c>
      <c r="M19" s="82">
        <v>30.523733333333336</v>
      </c>
      <c r="N19" s="24">
        <v>44.28552916666667</v>
      </c>
      <c r="O19" s="24">
        <v>43.08936527777778</v>
      </c>
      <c r="P19" s="24">
        <v>45.122000000000007</v>
      </c>
      <c r="Q19" s="24">
        <v>31.958577777777776</v>
      </c>
      <c r="R19" s="24">
        <v>29.344116666666668</v>
      </c>
      <c r="S19" s="23">
        <v>30.507720833333327</v>
      </c>
      <c r="T19" s="24">
        <v>55.986058333333325</v>
      </c>
      <c r="U19" s="24">
        <v>57.119708333333314</v>
      </c>
      <c r="V19" s="24">
        <v>39.803020833333335</v>
      </c>
      <c r="W19" s="24">
        <v>24.831449999999993</v>
      </c>
      <c r="X19" s="25">
        <v>15.189504166666666</v>
      </c>
      <c r="Y19" s="26">
        <f t="shared" si="0"/>
        <v>974.74111805555549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25.615111111111116</v>
      </c>
      <c r="C21" s="24">
        <v>46.496249999999996</v>
      </c>
      <c r="D21" s="24">
        <v>57.111935185185189</v>
      </c>
      <c r="E21" s="25">
        <v>29.765555555555551</v>
      </c>
      <c r="F21" s="23">
        <v>26.169791666666669</v>
      </c>
      <c r="G21" s="24">
        <v>54.242930555555553</v>
      </c>
      <c r="H21" s="24">
        <v>67.204875000000001</v>
      </c>
      <c r="I21" s="24">
        <v>61.622777777777777</v>
      </c>
      <c r="J21" s="24">
        <v>60.341078703703715</v>
      </c>
      <c r="K21" s="24">
        <v>66.02171296296298</v>
      </c>
      <c r="L21" s="25">
        <v>60.642592592592599</v>
      </c>
      <c r="M21" s="82">
        <v>32.824011111111112</v>
      </c>
      <c r="N21" s="24">
        <v>46.93964722222222</v>
      </c>
      <c r="O21" s="24">
        <v>45.354756481481481</v>
      </c>
      <c r="P21" s="24">
        <v>47.172999999999995</v>
      </c>
      <c r="Q21" s="24">
        <v>33.704948148148155</v>
      </c>
      <c r="R21" s="24">
        <v>31.588588888888893</v>
      </c>
      <c r="S21" s="23">
        <v>32.140519444444458</v>
      </c>
      <c r="T21" s="24">
        <v>59.180294444444449</v>
      </c>
      <c r="U21" s="24">
        <v>60.442861111111121</v>
      </c>
      <c r="V21" s="24">
        <v>42.078652777777783</v>
      </c>
      <c r="W21" s="24">
        <v>26.537700000000012</v>
      </c>
      <c r="X21" s="25">
        <v>16.340663888888887</v>
      </c>
      <c r="Y21" s="26">
        <f t="shared" si="0"/>
        <v>1029.5402546296295</v>
      </c>
      <c r="AA21" s="2"/>
      <c r="AB21" s="20"/>
    </row>
    <row r="22" spans="1:30" ht="39.950000000000003" customHeight="1" x14ac:dyDescent="0.25">
      <c r="A22" s="94" t="s">
        <v>17</v>
      </c>
      <c r="B22" s="23">
        <v>25.615111111111116</v>
      </c>
      <c r="C22" s="24">
        <v>46.496249999999996</v>
      </c>
      <c r="D22" s="24">
        <v>57.111935185185189</v>
      </c>
      <c r="E22" s="25">
        <v>29.765555555555551</v>
      </c>
      <c r="F22" s="23">
        <v>26.169791666666669</v>
      </c>
      <c r="G22" s="24">
        <v>54.242930555555553</v>
      </c>
      <c r="H22" s="24">
        <v>67.204875000000001</v>
      </c>
      <c r="I22" s="24">
        <v>61.622777777777777</v>
      </c>
      <c r="J22" s="24">
        <v>60.341078703703715</v>
      </c>
      <c r="K22" s="24">
        <v>66.02171296296298</v>
      </c>
      <c r="L22" s="25">
        <v>60.642592592592599</v>
      </c>
      <c r="M22" s="82">
        <v>32.824011111111112</v>
      </c>
      <c r="N22" s="24">
        <v>46.93964722222222</v>
      </c>
      <c r="O22" s="24">
        <v>45.354756481481481</v>
      </c>
      <c r="P22" s="24">
        <v>47.172999999999995</v>
      </c>
      <c r="Q22" s="24">
        <v>33.704948148148155</v>
      </c>
      <c r="R22" s="24">
        <v>31.588588888888893</v>
      </c>
      <c r="S22" s="23">
        <v>32.140519444444458</v>
      </c>
      <c r="T22" s="24">
        <v>59.180294444444449</v>
      </c>
      <c r="U22" s="24">
        <v>60.442861111111121</v>
      </c>
      <c r="V22" s="24">
        <v>42.078652777777783</v>
      </c>
      <c r="W22" s="24">
        <v>26.537700000000012</v>
      </c>
      <c r="X22" s="25">
        <v>16.340663888888887</v>
      </c>
      <c r="Y22" s="26">
        <f t="shared" si="0"/>
        <v>1029.5402546296295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25.615111111111116</v>
      </c>
      <c r="C24" s="24">
        <v>46.496249999999996</v>
      </c>
      <c r="D24" s="24">
        <v>57.111935185185189</v>
      </c>
      <c r="E24" s="25">
        <v>29.765555555555551</v>
      </c>
      <c r="F24" s="23">
        <v>26.169791666666669</v>
      </c>
      <c r="G24" s="24">
        <v>54.242930555555553</v>
      </c>
      <c r="H24" s="24">
        <v>67.204875000000001</v>
      </c>
      <c r="I24" s="24">
        <v>61.622777777777777</v>
      </c>
      <c r="J24" s="24">
        <v>60.341078703703715</v>
      </c>
      <c r="K24" s="24">
        <v>66.02171296296298</v>
      </c>
      <c r="L24" s="25">
        <v>60.642592592592599</v>
      </c>
      <c r="M24" s="82">
        <v>32.824011111111112</v>
      </c>
      <c r="N24" s="24">
        <v>46.93964722222222</v>
      </c>
      <c r="O24" s="24">
        <v>45.354756481481481</v>
      </c>
      <c r="P24" s="24">
        <v>47.172999999999995</v>
      </c>
      <c r="Q24" s="24">
        <v>33.704948148148155</v>
      </c>
      <c r="R24" s="24">
        <v>31.588588888888893</v>
      </c>
      <c r="S24" s="23">
        <v>32.140519444444458</v>
      </c>
      <c r="T24" s="24">
        <v>59.180294444444449</v>
      </c>
      <c r="U24" s="24">
        <v>60.442861111111121</v>
      </c>
      <c r="V24" s="24">
        <v>42.078652777777783</v>
      </c>
      <c r="W24" s="24">
        <v>26.537700000000012</v>
      </c>
      <c r="X24" s="25">
        <v>16.340663888888887</v>
      </c>
      <c r="Y24" s="26">
        <f t="shared" si="0"/>
        <v>1029.5402546296295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125.96500000000002</v>
      </c>
      <c r="C25" s="28">
        <f t="shared" si="1"/>
        <v>228.44500000000002</v>
      </c>
      <c r="D25" s="28">
        <f t="shared" si="1"/>
        <v>278.88</v>
      </c>
      <c r="E25" s="29">
        <f>SUM(E18:E24)</f>
        <v>146.16</v>
      </c>
      <c r="F25" s="27">
        <f t="shared" ref="F25:H25" si="2">SUM(F18:F24)</f>
        <v>127.4735</v>
      </c>
      <c r="G25" s="28">
        <f t="shared" si="2"/>
        <v>265.14600000000002</v>
      </c>
      <c r="H25" s="28">
        <f t="shared" si="2"/>
        <v>328.86</v>
      </c>
      <c r="I25" s="28">
        <f>SUM(I18:I24)</f>
        <v>301.47250000000003</v>
      </c>
      <c r="J25" s="28">
        <f t="shared" ref="J25:L25" si="3">SUM(J18:J24)</f>
        <v>295.03250000000003</v>
      </c>
      <c r="K25" s="28">
        <f t="shared" si="3"/>
        <v>324.31</v>
      </c>
      <c r="L25" s="29">
        <f t="shared" si="3"/>
        <v>297.92</v>
      </c>
      <c r="M25" s="84">
        <f>SUM(M18:M24)</f>
        <v>159.51949999999999</v>
      </c>
      <c r="N25" s="28">
        <f t="shared" ref="N25:R25" si="4">SUM(N18:N24)</f>
        <v>229.39</v>
      </c>
      <c r="O25" s="28">
        <f t="shared" si="4"/>
        <v>222.24299999999999</v>
      </c>
      <c r="P25" s="28">
        <f t="shared" si="4"/>
        <v>231.76300000000001</v>
      </c>
      <c r="Q25" s="28">
        <f t="shared" si="4"/>
        <v>165.03200000000004</v>
      </c>
      <c r="R25" s="28">
        <f t="shared" si="4"/>
        <v>153.45400000000001</v>
      </c>
      <c r="S25" s="27">
        <f>SUM(S18:S24)</f>
        <v>157.43700000000004</v>
      </c>
      <c r="T25" s="28">
        <f t="shared" ref="T25:X25" si="5">SUM(T18:T24)</f>
        <v>289.51299999999998</v>
      </c>
      <c r="U25" s="28">
        <f t="shared" si="5"/>
        <v>295.56799999999998</v>
      </c>
      <c r="V25" s="28">
        <f t="shared" si="5"/>
        <v>205.84200000000004</v>
      </c>
      <c r="W25" s="28">
        <f t="shared" si="5"/>
        <v>129.27600000000001</v>
      </c>
      <c r="X25" s="29">
        <f t="shared" si="5"/>
        <v>79.400999999999982</v>
      </c>
      <c r="Y25" s="26">
        <f t="shared" si="0"/>
        <v>5038.1029999999992</v>
      </c>
    </row>
    <row r="26" spans="1:30" s="2" customFormat="1" ht="36.75" customHeight="1" x14ac:dyDescent="0.25">
      <c r="A26" s="96" t="s">
        <v>20</v>
      </c>
      <c r="B26" s="30">
        <v>61</v>
      </c>
      <c r="C26" s="31">
        <v>61</v>
      </c>
      <c r="D26" s="31">
        <v>60</v>
      </c>
      <c r="E26" s="32">
        <v>58</v>
      </c>
      <c r="F26" s="30">
        <v>60.5</v>
      </c>
      <c r="G26" s="31">
        <v>59</v>
      </c>
      <c r="H26" s="31">
        <v>58</v>
      </c>
      <c r="I26" s="31">
        <v>57.5</v>
      </c>
      <c r="J26" s="31">
        <v>57.5</v>
      </c>
      <c r="K26" s="31">
        <v>56.5</v>
      </c>
      <c r="L26" s="32">
        <v>56</v>
      </c>
      <c r="M26" s="85">
        <v>59.5</v>
      </c>
      <c r="N26" s="31">
        <v>58</v>
      </c>
      <c r="O26" s="31">
        <v>57</v>
      </c>
      <c r="P26" s="31">
        <v>56.5</v>
      </c>
      <c r="Q26" s="31">
        <v>56</v>
      </c>
      <c r="R26" s="31">
        <v>56.5</v>
      </c>
      <c r="S26" s="30">
        <v>59.5</v>
      </c>
      <c r="T26" s="31">
        <v>59</v>
      </c>
      <c r="U26" s="31">
        <v>58</v>
      </c>
      <c r="V26" s="31">
        <v>58</v>
      </c>
      <c r="W26" s="31">
        <v>57</v>
      </c>
      <c r="X26" s="32">
        <v>57</v>
      </c>
      <c r="Y26" s="33">
        <f>+((Y25/Y27)/7)*1000</f>
        <v>58.014589714654186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360</v>
      </c>
      <c r="F27" s="34">
        <v>301</v>
      </c>
      <c r="G27" s="35">
        <v>642</v>
      </c>
      <c r="H27" s="35">
        <v>810</v>
      </c>
      <c r="I27" s="35">
        <v>749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378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12406</v>
      </c>
      <c r="Z27" s="2">
        <f>((Y25*1000)/Y27)/7</f>
        <v>58.014589714654186</v>
      </c>
    </row>
    <row r="28" spans="1:30" s="2" customFormat="1" ht="33" customHeight="1" x14ac:dyDescent="0.25">
      <c r="A28" s="98" t="s">
        <v>22</v>
      </c>
      <c r="B28" s="38">
        <f>((B27*B26)*7/1000-B18-B19)/3</f>
        <v>25.615111111111116</v>
      </c>
      <c r="C28" s="39">
        <f t="shared" ref="C28:X28" si="6">((C27*C26)*7/1000-C18-C19)/3</f>
        <v>46.496249999999996</v>
      </c>
      <c r="D28" s="39">
        <f t="shared" si="6"/>
        <v>57.111935185185189</v>
      </c>
      <c r="E28" s="40">
        <f t="shared" si="6"/>
        <v>29.765555555555551</v>
      </c>
      <c r="F28" s="38">
        <f t="shared" si="6"/>
        <v>26.169791666666669</v>
      </c>
      <c r="G28" s="39">
        <f t="shared" si="6"/>
        <v>54.242930555555553</v>
      </c>
      <c r="H28" s="39">
        <f t="shared" si="6"/>
        <v>67.204875000000001</v>
      </c>
      <c r="I28" s="39">
        <f t="shared" si="6"/>
        <v>61.622777777777777</v>
      </c>
      <c r="J28" s="39">
        <f t="shared" si="6"/>
        <v>60.341078703703715</v>
      </c>
      <c r="K28" s="39">
        <f t="shared" si="6"/>
        <v>66.02171296296298</v>
      </c>
      <c r="L28" s="40">
        <f t="shared" si="6"/>
        <v>60.642592592592599</v>
      </c>
      <c r="M28" s="87">
        <f t="shared" si="6"/>
        <v>32.824011111111112</v>
      </c>
      <c r="N28" s="39">
        <f t="shared" si="6"/>
        <v>46.93964722222222</v>
      </c>
      <c r="O28" s="39">
        <f t="shared" si="6"/>
        <v>45.354756481481481</v>
      </c>
      <c r="P28" s="39">
        <f t="shared" si="6"/>
        <v>47.172999999999995</v>
      </c>
      <c r="Q28" s="39">
        <f t="shared" si="6"/>
        <v>33.704948148148155</v>
      </c>
      <c r="R28" s="39">
        <f t="shared" si="6"/>
        <v>31.588588888888893</v>
      </c>
      <c r="S28" s="38">
        <f t="shared" si="6"/>
        <v>32.140519444444458</v>
      </c>
      <c r="T28" s="39">
        <f t="shared" si="6"/>
        <v>59.180294444444449</v>
      </c>
      <c r="U28" s="39">
        <f t="shared" si="6"/>
        <v>60.442861111111121</v>
      </c>
      <c r="V28" s="39">
        <f t="shared" si="6"/>
        <v>42.078652777777783</v>
      </c>
      <c r="W28" s="39">
        <f t="shared" si="6"/>
        <v>26.537700000000012</v>
      </c>
      <c r="X28" s="40">
        <f t="shared" si="6"/>
        <v>16.340663888888887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125.965</v>
      </c>
      <c r="C29" s="43">
        <f t="shared" si="7"/>
        <v>228.44499999999999</v>
      </c>
      <c r="D29" s="43">
        <f t="shared" si="7"/>
        <v>278.88</v>
      </c>
      <c r="E29" s="90">
        <f>((E27*E26)*7)/1000</f>
        <v>146.16</v>
      </c>
      <c r="F29" s="42">
        <f>((F27*F26)*7)/1000</f>
        <v>127.4735</v>
      </c>
      <c r="G29" s="43">
        <f t="shared" ref="G29:H29" si="8">((G27*G26)*7)/1000</f>
        <v>265.14600000000002</v>
      </c>
      <c r="H29" s="43">
        <f t="shared" si="8"/>
        <v>328.86</v>
      </c>
      <c r="I29" s="43">
        <f>((I27*I26)*7)/1000</f>
        <v>301.47250000000003</v>
      </c>
      <c r="J29" s="43">
        <f>((J27*J26)*7)/1000</f>
        <v>295.03250000000003</v>
      </c>
      <c r="K29" s="43">
        <f t="shared" ref="K29:L29" si="9">((K27*K26)*7)/1000</f>
        <v>324.31</v>
      </c>
      <c r="L29" s="90">
        <f t="shared" si="9"/>
        <v>297.92</v>
      </c>
      <c r="M29" s="88">
        <f>((M27*M26)*7)/1000</f>
        <v>159.51949999999999</v>
      </c>
      <c r="N29" s="43">
        <f>((N27*N26)*7)/1000</f>
        <v>229.39</v>
      </c>
      <c r="O29" s="43">
        <f>((O27*O26)*7)/1000</f>
        <v>222.24299999999999</v>
      </c>
      <c r="P29" s="43">
        <f t="shared" ref="P29:X29" si="10">((P27*P26)*7)/1000</f>
        <v>231.76300000000001</v>
      </c>
      <c r="Q29" s="43">
        <f t="shared" si="10"/>
        <v>165.03200000000001</v>
      </c>
      <c r="R29" s="43">
        <f t="shared" si="10"/>
        <v>153.45400000000001</v>
      </c>
      <c r="S29" s="44">
        <f t="shared" si="10"/>
        <v>157.43700000000001</v>
      </c>
      <c r="T29" s="45">
        <f t="shared" si="10"/>
        <v>289.51299999999998</v>
      </c>
      <c r="U29" s="45">
        <f t="shared" si="10"/>
        <v>295.56799999999998</v>
      </c>
      <c r="V29" s="45">
        <f t="shared" si="10"/>
        <v>205.84200000000001</v>
      </c>
      <c r="W29" s="45">
        <f t="shared" si="10"/>
        <v>129.27600000000001</v>
      </c>
      <c r="X29" s="46">
        <f t="shared" si="10"/>
        <v>79.400999999999996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61.000000000000007</v>
      </c>
      <c r="C30" s="49">
        <f t="shared" si="11"/>
        <v>61.000000000000007</v>
      </c>
      <c r="D30" s="49">
        <f t="shared" si="11"/>
        <v>60</v>
      </c>
      <c r="E30" s="50">
        <f>+(E25/E27)/7*1000</f>
        <v>57.999999999999993</v>
      </c>
      <c r="F30" s="48">
        <f t="shared" ref="F30:H30" si="12">+(F25/F27)/7*1000</f>
        <v>60.5</v>
      </c>
      <c r="G30" s="49">
        <f t="shared" si="12"/>
        <v>59.000000000000007</v>
      </c>
      <c r="H30" s="49">
        <f t="shared" si="12"/>
        <v>58</v>
      </c>
      <c r="I30" s="49">
        <f>+(I25/I27)/7*1000</f>
        <v>57.5</v>
      </c>
      <c r="J30" s="49">
        <f t="shared" ref="J30:L30" si="13">+(J25/J27)/7*1000</f>
        <v>57.5</v>
      </c>
      <c r="K30" s="49">
        <f t="shared" si="13"/>
        <v>56.5</v>
      </c>
      <c r="L30" s="50">
        <f t="shared" si="13"/>
        <v>56</v>
      </c>
      <c r="M30" s="89">
        <f>+(M25/M27)/7*1000</f>
        <v>59.5</v>
      </c>
      <c r="N30" s="49">
        <f t="shared" ref="N30:X30" si="14">+(N25/N27)/7*1000</f>
        <v>57.999999999999993</v>
      </c>
      <c r="O30" s="49">
        <f t="shared" si="14"/>
        <v>56.999999999999993</v>
      </c>
      <c r="P30" s="49">
        <f t="shared" si="14"/>
        <v>56.5</v>
      </c>
      <c r="Q30" s="49">
        <f t="shared" si="14"/>
        <v>56.000000000000007</v>
      </c>
      <c r="R30" s="49">
        <f t="shared" si="14"/>
        <v>56.5</v>
      </c>
      <c r="S30" s="48">
        <f t="shared" si="14"/>
        <v>59.500000000000014</v>
      </c>
      <c r="T30" s="49">
        <f t="shared" si="14"/>
        <v>59</v>
      </c>
      <c r="U30" s="49">
        <f t="shared" si="14"/>
        <v>57.999999999999993</v>
      </c>
      <c r="V30" s="49">
        <f t="shared" si="14"/>
        <v>58.000000000000007</v>
      </c>
      <c r="W30" s="49">
        <f t="shared" si="14"/>
        <v>57</v>
      </c>
      <c r="X30" s="50">
        <f t="shared" si="14"/>
        <v>56.999999999999986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4" t="s">
        <v>26</v>
      </c>
      <c r="C36" s="305"/>
      <c r="D36" s="305"/>
      <c r="E36" s="305"/>
      <c r="F36" s="305"/>
      <c r="G36" s="305"/>
      <c r="H36" s="302"/>
      <c r="I36" s="102"/>
      <c r="J36" s="55" t="s">
        <v>27</v>
      </c>
      <c r="K36" s="110"/>
      <c r="L36" s="305" t="s">
        <v>26</v>
      </c>
      <c r="M36" s="305"/>
      <c r="N36" s="305"/>
      <c r="O36" s="305"/>
      <c r="P36" s="30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34.255833333333328</v>
      </c>
      <c r="C39" s="82">
        <v>64.183451388888884</v>
      </c>
      <c r="D39" s="82">
        <v>78.001645833333328</v>
      </c>
      <c r="E39" s="82">
        <v>53.214791666666677</v>
      </c>
      <c r="F39" s="82">
        <v>62.670736111111104</v>
      </c>
      <c r="G39" s="82">
        <v>40.235999999999997</v>
      </c>
      <c r="H39" s="82"/>
      <c r="I39" s="104">
        <f t="shared" ref="I39:I46" si="15">SUM(B39:H39)</f>
        <v>332.56245833333332</v>
      </c>
      <c r="J39" s="2"/>
      <c r="K39" s="94" t="s">
        <v>13</v>
      </c>
      <c r="L39" s="82">
        <v>13.7</v>
      </c>
      <c r="M39" s="82">
        <v>19.600000000000001</v>
      </c>
      <c r="N39" s="82">
        <v>13.8</v>
      </c>
      <c r="O39" s="82"/>
      <c r="P39" s="82"/>
      <c r="Q39" s="104">
        <f t="shared" ref="Q39:Q46" si="16">SUM(L39:P39)</f>
        <v>47.099999999999994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34.255833333333328</v>
      </c>
      <c r="C40" s="82">
        <v>64.183451388888884</v>
      </c>
      <c r="D40" s="82">
        <v>78.001645833333328</v>
      </c>
      <c r="E40" s="82">
        <v>53.214791666666677</v>
      </c>
      <c r="F40" s="82">
        <v>62.670736111111104</v>
      </c>
      <c r="G40" s="82">
        <v>40.235999999999997</v>
      </c>
      <c r="H40" s="82"/>
      <c r="I40" s="104">
        <f t="shared" si="15"/>
        <v>332.56245833333332</v>
      </c>
      <c r="J40" s="2"/>
      <c r="K40" s="95" t="s">
        <v>14</v>
      </c>
      <c r="L40" s="82">
        <v>13.7</v>
      </c>
      <c r="M40" s="82">
        <v>19.600000000000001</v>
      </c>
      <c r="N40" s="82">
        <v>13.8</v>
      </c>
      <c r="O40" s="82"/>
      <c r="P40" s="82"/>
      <c r="Q40" s="104">
        <f t="shared" si="16"/>
        <v>47.099999999999994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35.318777777777775</v>
      </c>
      <c r="C42" s="82">
        <v>66.913865740740732</v>
      </c>
      <c r="D42" s="82">
        <v>80.100569444444446</v>
      </c>
      <c r="E42" s="82">
        <v>54.720805555555536</v>
      </c>
      <c r="F42" s="82">
        <v>64.603175925925925</v>
      </c>
      <c r="G42" s="82">
        <v>41.426000000000009</v>
      </c>
      <c r="H42" s="82"/>
      <c r="I42" s="104">
        <f t="shared" si="15"/>
        <v>343.08319444444436</v>
      </c>
      <c r="J42" s="2"/>
      <c r="K42" s="95" t="s">
        <v>16</v>
      </c>
      <c r="L42" s="82">
        <v>14.2</v>
      </c>
      <c r="M42" s="82">
        <v>20.399999999999999</v>
      </c>
      <c r="N42" s="82">
        <v>14.3</v>
      </c>
      <c r="O42" s="82"/>
      <c r="P42" s="82"/>
      <c r="Q42" s="104">
        <f t="shared" si="16"/>
        <v>48.899999999999991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35.318777777777775</v>
      </c>
      <c r="C43" s="82">
        <v>66.913865740740732</v>
      </c>
      <c r="D43" s="82">
        <v>80.100569444444446</v>
      </c>
      <c r="E43" s="82">
        <v>54.720805555555536</v>
      </c>
      <c r="F43" s="82">
        <v>64.603175925925925</v>
      </c>
      <c r="G43" s="82">
        <v>41.426000000000009</v>
      </c>
      <c r="H43" s="82"/>
      <c r="I43" s="104">
        <f t="shared" si="15"/>
        <v>343.08319444444436</v>
      </c>
      <c r="J43" s="2"/>
      <c r="K43" s="94" t="s">
        <v>17</v>
      </c>
      <c r="L43" s="82">
        <v>14.2</v>
      </c>
      <c r="M43" s="82">
        <v>20.399999999999999</v>
      </c>
      <c r="N43" s="82">
        <v>14.3</v>
      </c>
      <c r="O43" s="82"/>
      <c r="P43" s="82"/>
      <c r="Q43" s="104">
        <f t="shared" si="16"/>
        <v>48.899999999999991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35.318777777777775</v>
      </c>
      <c r="C45" s="82">
        <v>66.913865740740732</v>
      </c>
      <c r="D45" s="82">
        <v>80.100569444444446</v>
      </c>
      <c r="E45" s="82">
        <v>54.720805555555536</v>
      </c>
      <c r="F45" s="82">
        <v>64.603175925925925</v>
      </c>
      <c r="G45" s="82">
        <v>41.426000000000009</v>
      </c>
      <c r="H45" s="82"/>
      <c r="I45" s="104">
        <f t="shared" si="15"/>
        <v>343.08319444444436</v>
      </c>
      <c r="J45" s="2"/>
      <c r="K45" s="94" t="s">
        <v>19</v>
      </c>
      <c r="L45" s="82">
        <v>14.3</v>
      </c>
      <c r="M45" s="82">
        <v>20.399999999999999</v>
      </c>
      <c r="N45" s="82">
        <v>14.4</v>
      </c>
      <c r="O45" s="82"/>
      <c r="P45" s="82"/>
      <c r="Q45" s="104">
        <f t="shared" si="16"/>
        <v>49.1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174.46799999999996</v>
      </c>
      <c r="C46" s="28">
        <f t="shared" si="17"/>
        <v>329.10849999999999</v>
      </c>
      <c r="D46" s="28">
        <f t="shared" si="17"/>
        <v>396.30499999999995</v>
      </c>
      <c r="E46" s="28">
        <f t="shared" si="17"/>
        <v>270.59199999999998</v>
      </c>
      <c r="F46" s="28">
        <f t="shared" si="17"/>
        <v>319.15100000000001</v>
      </c>
      <c r="G46" s="28">
        <f t="shared" si="17"/>
        <v>204.75000000000003</v>
      </c>
      <c r="H46" s="28">
        <f t="shared" si="17"/>
        <v>0</v>
      </c>
      <c r="I46" s="104">
        <f t="shared" si="15"/>
        <v>1694.3745000000001</v>
      </c>
      <c r="K46" s="80" t="s">
        <v>11</v>
      </c>
      <c r="L46" s="84">
        <f>SUM(L39:L45)</f>
        <v>70.099999999999994</v>
      </c>
      <c r="M46" s="28">
        <f>SUM(M39:M45)</f>
        <v>100.4</v>
      </c>
      <c r="N46" s="28">
        <f>SUM(N39:N45)</f>
        <v>70.600000000000009</v>
      </c>
      <c r="O46" s="28">
        <f>SUM(O39:O45)</f>
        <v>0</v>
      </c>
      <c r="P46" s="28">
        <f>SUM(P39:P45)</f>
        <v>0</v>
      </c>
      <c r="Q46" s="104">
        <f t="shared" si="16"/>
        <v>241.10000000000002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67</v>
      </c>
      <c r="C47" s="31">
        <v>66.5</v>
      </c>
      <c r="D47" s="31">
        <v>65</v>
      </c>
      <c r="E47" s="31">
        <v>64</v>
      </c>
      <c r="F47" s="31">
        <v>63.5</v>
      </c>
      <c r="G47" s="31">
        <v>62.5</v>
      </c>
      <c r="H47" s="31"/>
      <c r="I47" s="105">
        <f>+((I46/I48)/7)*1000</f>
        <v>64.7201871657754</v>
      </c>
      <c r="K47" s="113" t="s">
        <v>20</v>
      </c>
      <c r="L47" s="85">
        <v>71</v>
      </c>
      <c r="M47" s="31">
        <v>71</v>
      </c>
      <c r="N47" s="31">
        <v>71</v>
      </c>
      <c r="O47" s="31"/>
      <c r="P47" s="31"/>
      <c r="Q47" s="105">
        <f>+((Q46/Q48)/7)*1000</f>
        <v>71.016200294550814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35.318777777777775</v>
      </c>
      <c r="C49" s="39">
        <f t="shared" si="18"/>
        <v>66.913865740740732</v>
      </c>
      <c r="D49" s="39">
        <f t="shared" si="18"/>
        <v>80.100569444444446</v>
      </c>
      <c r="E49" s="39">
        <f t="shared" si="18"/>
        <v>54.720805555555536</v>
      </c>
      <c r="F49" s="39">
        <f t="shared" si="18"/>
        <v>64.603175925925925</v>
      </c>
      <c r="G49" s="39">
        <f t="shared" si="18"/>
        <v>41.426000000000009</v>
      </c>
      <c r="H49" s="39">
        <f t="shared" si="18"/>
        <v>0</v>
      </c>
      <c r="I49" s="107">
        <f>((I46*1000)/I48)/7</f>
        <v>64.720187165775414</v>
      </c>
      <c r="K49" s="98" t="s">
        <v>22</v>
      </c>
      <c r="L49" s="87">
        <f t="shared" ref="L49:P49" si="19">((L48*L47)*7/1000-L39-L40)/3</f>
        <v>14.225666666666664</v>
      </c>
      <c r="M49" s="39">
        <f t="shared" si="19"/>
        <v>20.398000000000003</v>
      </c>
      <c r="N49" s="39">
        <f t="shared" si="19"/>
        <v>14.324666666666667</v>
      </c>
      <c r="O49" s="39">
        <f t="shared" si="19"/>
        <v>0</v>
      </c>
      <c r="P49" s="39">
        <f t="shared" si="19"/>
        <v>0</v>
      </c>
      <c r="Q49" s="116">
        <f>((Q46*1000)/Q48)/7</f>
        <v>71.016200294550814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174.46799999999999</v>
      </c>
      <c r="C50" s="43">
        <f t="shared" si="20"/>
        <v>329.10849999999999</v>
      </c>
      <c r="D50" s="43">
        <f t="shared" si="20"/>
        <v>396.30500000000001</v>
      </c>
      <c r="E50" s="43">
        <f t="shared" si="20"/>
        <v>270.59199999999998</v>
      </c>
      <c r="F50" s="43">
        <f t="shared" si="20"/>
        <v>319.15100000000001</v>
      </c>
      <c r="G50" s="43">
        <f t="shared" si="20"/>
        <v>204.75</v>
      </c>
      <c r="H50" s="43">
        <f t="shared" si="20"/>
        <v>0</v>
      </c>
      <c r="I50" s="90"/>
      <c r="K50" s="99" t="s">
        <v>23</v>
      </c>
      <c r="L50" s="88">
        <f>((L48*L47)*7)/1000</f>
        <v>70.076999999999998</v>
      </c>
      <c r="M50" s="43">
        <f>((M48*M47)*7)/1000</f>
        <v>100.39400000000001</v>
      </c>
      <c r="N50" s="43">
        <f>((N48*N47)*7)/1000</f>
        <v>70.573999999999998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66.999999999999986</v>
      </c>
      <c r="C51" s="49">
        <f t="shared" si="21"/>
        <v>66.499999999999986</v>
      </c>
      <c r="D51" s="49">
        <f t="shared" si="21"/>
        <v>64.999999999999986</v>
      </c>
      <c r="E51" s="49">
        <f t="shared" si="21"/>
        <v>63.999999999999986</v>
      </c>
      <c r="F51" s="49">
        <f t="shared" si="21"/>
        <v>63.5</v>
      </c>
      <c r="G51" s="49">
        <f t="shared" si="21"/>
        <v>62.500000000000014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71.023302938196551</v>
      </c>
      <c r="M51" s="49">
        <f>+(M46/M48)/7*1000</f>
        <v>71.004243281471005</v>
      </c>
      <c r="N51" s="49">
        <f>+(N46/N48)/7*1000</f>
        <v>71.026156941649901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6"/>
      <c r="K54" s="30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4" t="s">
        <v>8</v>
      </c>
      <c r="C55" s="305"/>
      <c r="D55" s="305"/>
      <c r="E55" s="305"/>
      <c r="F55" s="305"/>
      <c r="G55" s="30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64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16.7</v>
      </c>
      <c r="C58" s="82">
        <v>47</v>
      </c>
      <c r="D58" s="82">
        <v>35.700000000000003</v>
      </c>
      <c r="E58" s="82">
        <v>41.1</v>
      </c>
      <c r="F58" s="82">
        <v>35.200000000000003</v>
      </c>
      <c r="G58" s="82"/>
      <c r="H58" s="104">
        <f t="shared" ref="H58:H65" si="22">SUM(B58:G58)</f>
        <v>175.7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16.7</v>
      </c>
      <c r="C59" s="82">
        <v>47</v>
      </c>
      <c r="D59" s="82">
        <v>35.700000000000003</v>
      </c>
      <c r="E59" s="82">
        <v>41.1</v>
      </c>
      <c r="F59" s="82">
        <v>35.200000000000003</v>
      </c>
      <c r="G59" s="82"/>
      <c r="H59" s="104">
        <f t="shared" si="22"/>
        <v>175.7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</v>
      </c>
      <c r="C61" s="82">
        <v>48.4</v>
      </c>
      <c r="D61" s="82">
        <v>36.799999999999997</v>
      </c>
      <c r="E61" s="82">
        <v>42.3</v>
      </c>
      <c r="F61" s="82">
        <v>36.299999999999997</v>
      </c>
      <c r="G61" s="82"/>
      <c r="H61" s="104">
        <f t="shared" si="22"/>
        <v>180.8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17.100000000000001</v>
      </c>
      <c r="C62" s="82">
        <v>48.4</v>
      </c>
      <c r="D62" s="82">
        <v>36.799999999999997</v>
      </c>
      <c r="E62" s="82">
        <v>42.3</v>
      </c>
      <c r="F62" s="82">
        <v>36.299999999999997</v>
      </c>
      <c r="G62" s="82"/>
      <c r="H62" s="104">
        <f t="shared" si="22"/>
        <v>180.89999999999998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17.100000000000001</v>
      </c>
      <c r="C64" s="82">
        <v>48.4</v>
      </c>
      <c r="D64" s="82">
        <v>36.9</v>
      </c>
      <c r="E64" s="82">
        <v>42.3</v>
      </c>
      <c r="F64" s="82">
        <v>36.200000000000003</v>
      </c>
      <c r="G64" s="82"/>
      <c r="H64" s="104">
        <f t="shared" si="22"/>
        <v>180.89999999999998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84.6</v>
      </c>
      <c r="C65" s="28">
        <f t="shared" si="23"/>
        <v>239.20000000000002</v>
      </c>
      <c r="D65" s="28">
        <f t="shared" si="23"/>
        <v>181.9</v>
      </c>
      <c r="E65" s="28">
        <f t="shared" si="23"/>
        <v>209.10000000000002</v>
      </c>
      <c r="F65" s="28">
        <f t="shared" si="23"/>
        <v>179.2</v>
      </c>
      <c r="G65" s="28">
        <f t="shared" si="23"/>
        <v>0</v>
      </c>
      <c r="H65" s="104">
        <f t="shared" si="22"/>
        <v>894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79.5</v>
      </c>
      <c r="C66" s="31">
        <v>79.5</v>
      </c>
      <c r="D66" s="31">
        <v>79</v>
      </c>
      <c r="E66" s="31">
        <v>79</v>
      </c>
      <c r="F66" s="31">
        <v>79</v>
      </c>
      <c r="G66" s="31"/>
      <c r="H66" s="105">
        <f>+((H65/H67)/7)*1000</f>
        <v>79.178106456469749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17.062666666666662</v>
      </c>
      <c r="C68" s="39">
        <f t="shared" si="24"/>
        <v>48.431666666666665</v>
      </c>
      <c r="D68" s="39">
        <f t="shared" si="24"/>
        <v>36.845666666666673</v>
      </c>
      <c r="E68" s="39">
        <f t="shared" si="24"/>
        <v>42.277999999999999</v>
      </c>
      <c r="F68" s="39">
        <f t="shared" si="24"/>
        <v>36.257333333333328</v>
      </c>
      <c r="G68" s="39">
        <f t="shared" si="24"/>
        <v>0</v>
      </c>
      <c r="H68" s="119">
        <f>((H65*1000)/H67)/7</f>
        <v>79.178106456469763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84.587999999999994</v>
      </c>
      <c r="C69" s="43">
        <f t="shared" si="25"/>
        <v>239.29499999999999</v>
      </c>
      <c r="D69" s="43">
        <f t="shared" si="25"/>
        <v>181.93700000000001</v>
      </c>
      <c r="E69" s="43">
        <f t="shared" si="25"/>
        <v>209.03399999999999</v>
      </c>
      <c r="F69" s="43">
        <f t="shared" si="25"/>
        <v>179.172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79.511278195488728</v>
      </c>
      <c r="C70" s="49">
        <f t="shared" si="26"/>
        <v>79.468438538205987</v>
      </c>
      <c r="D70" s="49">
        <f t="shared" si="26"/>
        <v>78.98393399913158</v>
      </c>
      <c r="E70" s="49">
        <f t="shared" si="26"/>
        <v>79.024943310657591</v>
      </c>
      <c r="F70" s="49">
        <f t="shared" si="26"/>
        <v>79.012345679012341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7BB81-FCEF-4989-B4BB-BB60320C1FEF}">
  <dimension ref="A1:AE239"/>
  <sheetViews>
    <sheetView topLeftCell="A13" zoomScale="30" zoomScaleNormal="30" workbookViewId="0">
      <selection activeCell="F27" sqref="F27:L2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9" t="s">
        <v>0</v>
      </c>
      <c r="B3" s="299"/>
      <c r="C3" s="299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"/>
      <c r="Z3" s="2"/>
      <c r="AA3" s="2"/>
      <c r="AB3" s="2"/>
      <c r="AC3" s="2"/>
      <c r="AD3" s="29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6" t="s">
        <v>1</v>
      </c>
      <c r="B9" s="296"/>
      <c r="C9" s="296"/>
      <c r="D9" s="1"/>
      <c r="E9" s="300" t="s">
        <v>2</v>
      </c>
      <c r="F9" s="300"/>
      <c r="G9" s="3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0"/>
      <c r="S9" s="3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6"/>
      <c r="B10" s="296"/>
      <c r="C10" s="29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6" t="s">
        <v>4</v>
      </c>
      <c r="B11" s="296"/>
      <c r="C11" s="296"/>
      <c r="D11" s="1"/>
      <c r="E11" s="297">
        <v>1</v>
      </c>
      <c r="F11" s="1"/>
      <c r="G11" s="1"/>
      <c r="H11" s="1"/>
      <c r="I11" s="1"/>
      <c r="J11" s="1"/>
      <c r="K11" s="301" t="s">
        <v>66</v>
      </c>
      <c r="L11" s="301"/>
      <c r="M11" s="298"/>
      <c r="N11" s="29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6"/>
      <c r="B12" s="296"/>
      <c r="C12" s="296"/>
      <c r="D12" s="1"/>
      <c r="E12" s="5"/>
      <c r="F12" s="1"/>
      <c r="G12" s="1"/>
      <c r="H12" s="1"/>
      <c r="I12" s="1"/>
      <c r="J12" s="1"/>
      <c r="K12" s="298"/>
      <c r="L12" s="298"/>
      <c r="M12" s="298"/>
      <c r="N12" s="29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6"/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1"/>
      <c r="X13" s="1"/>
      <c r="Y13" s="1"/>
    </row>
    <row r="14" spans="1:30" s="3" customFormat="1" ht="27" thickBot="1" x14ac:dyDescent="0.3">
      <c r="A14" s="29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2" t="s">
        <v>8</v>
      </c>
      <c r="C15" s="313"/>
      <c r="D15" s="313"/>
      <c r="E15" s="314"/>
      <c r="F15" s="312" t="s">
        <v>55</v>
      </c>
      <c r="G15" s="313"/>
      <c r="H15" s="313"/>
      <c r="I15" s="313"/>
      <c r="J15" s="313"/>
      <c r="K15" s="313"/>
      <c r="L15" s="314"/>
      <c r="M15" s="307" t="s">
        <v>9</v>
      </c>
      <c r="N15" s="307"/>
      <c r="O15" s="307"/>
      <c r="P15" s="307"/>
      <c r="Q15" s="307"/>
      <c r="R15" s="308"/>
      <c r="S15" s="309" t="s">
        <v>30</v>
      </c>
      <c r="T15" s="310"/>
      <c r="U15" s="310"/>
      <c r="V15" s="310"/>
      <c r="W15" s="310"/>
      <c r="X15" s="311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25.615111111111116</v>
      </c>
      <c r="C18" s="24">
        <v>46.496249999999996</v>
      </c>
      <c r="D18" s="24">
        <v>57.111935185185189</v>
      </c>
      <c r="E18" s="25">
        <v>29.765555555555551</v>
      </c>
      <c r="F18" s="23">
        <v>26.169791666666669</v>
      </c>
      <c r="G18" s="24">
        <v>54.242930555555553</v>
      </c>
      <c r="H18" s="24">
        <v>67.204875000000001</v>
      </c>
      <c r="I18" s="24">
        <v>61.622777777777777</v>
      </c>
      <c r="J18" s="24">
        <v>60.341078703703715</v>
      </c>
      <c r="K18" s="24">
        <v>66.02171296296298</v>
      </c>
      <c r="L18" s="25">
        <v>60.642592592592599</v>
      </c>
      <c r="M18" s="82">
        <v>32.824011111111112</v>
      </c>
      <c r="N18" s="24">
        <v>46.93964722222222</v>
      </c>
      <c r="O18" s="24">
        <v>45.354756481481481</v>
      </c>
      <c r="P18" s="24">
        <v>47.172999999999995</v>
      </c>
      <c r="Q18" s="24">
        <v>33.704948148148155</v>
      </c>
      <c r="R18" s="24">
        <v>31.588588888888893</v>
      </c>
      <c r="S18" s="23">
        <v>32.140519444444458</v>
      </c>
      <c r="T18" s="24">
        <v>59.180294444444449</v>
      </c>
      <c r="U18" s="24">
        <v>60.442861111111121</v>
      </c>
      <c r="V18" s="24">
        <v>42.078652777777783</v>
      </c>
      <c r="W18" s="24">
        <v>26.537700000000012</v>
      </c>
      <c r="X18" s="25">
        <v>16.340663888888887</v>
      </c>
      <c r="Y18" s="26">
        <f t="shared" ref="Y18:Y25" si="0">SUM(B18:X18)</f>
        <v>1029.5402546296295</v>
      </c>
      <c r="AA18" s="2"/>
      <c r="AB18" s="20"/>
    </row>
    <row r="19" spans="1:30" ht="39.950000000000003" customHeight="1" x14ac:dyDescent="0.25">
      <c r="A19" s="95" t="s">
        <v>14</v>
      </c>
      <c r="B19" s="23">
        <v>25.615111111111116</v>
      </c>
      <c r="C19" s="24">
        <v>46.496249999999996</v>
      </c>
      <c r="D19" s="24">
        <v>57.111935185185189</v>
      </c>
      <c r="E19" s="25">
        <v>29.765555555555551</v>
      </c>
      <c r="F19" s="23">
        <v>26.169791666666669</v>
      </c>
      <c r="G19" s="24">
        <v>54.242930555555553</v>
      </c>
      <c r="H19" s="24">
        <v>67.204875000000001</v>
      </c>
      <c r="I19" s="24">
        <v>61.622777777777777</v>
      </c>
      <c r="J19" s="24">
        <v>60.341078703703715</v>
      </c>
      <c r="K19" s="24">
        <v>66.02171296296298</v>
      </c>
      <c r="L19" s="25">
        <v>60.642592592592599</v>
      </c>
      <c r="M19" s="82">
        <v>32.824011111111112</v>
      </c>
      <c r="N19" s="24">
        <v>46.93964722222222</v>
      </c>
      <c r="O19" s="24">
        <v>45.354756481481481</v>
      </c>
      <c r="P19" s="24">
        <v>47.172999999999995</v>
      </c>
      <c r="Q19" s="24">
        <v>33.704948148148155</v>
      </c>
      <c r="R19" s="24">
        <v>31.588588888888893</v>
      </c>
      <c r="S19" s="23">
        <v>32.140519444444458</v>
      </c>
      <c r="T19" s="24">
        <v>59.180294444444449</v>
      </c>
      <c r="U19" s="24">
        <v>60.442861111111121</v>
      </c>
      <c r="V19" s="24">
        <v>42.078652777777783</v>
      </c>
      <c r="W19" s="24">
        <v>26.537700000000012</v>
      </c>
      <c r="X19" s="25">
        <v>16.340663888888887</v>
      </c>
      <c r="Y19" s="26">
        <f t="shared" si="0"/>
        <v>1029.5402546296295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27.320759259259251</v>
      </c>
      <c r="C21" s="24">
        <v>49.52</v>
      </c>
      <c r="D21" s="24">
        <v>59.533376543209876</v>
      </c>
      <c r="E21" s="25">
        <v>31.396296296296299</v>
      </c>
      <c r="F21" s="23">
        <v>27.353472222222223</v>
      </c>
      <c r="G21" s="24">
        <v>57.463046296296305</v>
      </c>
      <c r="H21" s="24">
        <v>71.144749999999988</v>
      </c>
      <c r="I21" s="24">
        <v>64.651981481481485</v>
      </c>
      <c r="J21" s="24">
        <v>64.102947530864185</v>
      </c>
      <c r="K21" s="24">
        <v>69.690024691358019</v>
      </c>
      <c r="L21" s="25">
        <v>65.08493827160494</v>
      </c>
      <c r="M21" s="82">
        <v>34.271325925925929</v>
      </c>
      <c r="N21" s="24">
        <v>49.125235185185183</v>
      </c>
      <c r="O21" s="24">
        <v>47.743495679012348</v>
      </c>
      <c r="P21" s="24">
        <v>49.907666666666664</v>
      </c>
      <c r="Q21" s="24">
        <v>35.487701234567886</v>
      </c>
      <c r="R21" s="24">
        <v>32.80827407407407</v>
      </c>
      <c r="S21" s="23">
        <v>34.138987037037026</v>
      </c>
      <c r="T21" s="24">
        <v>62.483970370370365</v>
      </c>
      <c r="U21" s="24">
        <v>64.172759259259252</v>
      </c>
      <c r="V21" s="24">
        <v>44.110564814814808</v>
      </c>
      <c r="W21" s="24">
        <v>27.668199999999995</v>
      </c>
      <c r="X21" s="25">
        <v>16.966224074074077</v>
      </c>
      <c r="Y21" s="26">
        <f t="shared" si="0"/>
        <v>1086.1459969135801</v>
      </c>
      <c r="AA21" s="2"/>
      <c r="AB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23">
        <v>27.353472222222223</v>
      </c>
      <c r="G22" s="24">
        <v>57.463046296296305</v>
      </c>
      <c r="H22" s="24">
        <v>71.144749999999988</v>
      </c>
      <c r="I22" s="24">
        <v>64.651981481481485</v>
      </c>
      <c r="J22" s="24">
        <v>64.102947530864185</v>
      </c>
      <c r="K22" s="24">
        <v>69.690024691358019</v>
      </c>
      <c r="L22" s="25">
        <v>65.08493827160494</v>
      </c>
      <c r="M22" s="82">
        <v>34.271325925925929</v>
      </c>
      <c r="N22" s="24">
        <v>49.125235185185183</v>
      </c>
      <c r="O22" s="24">
        <v>47.743495679012348</v>
      </c>
      <c r="P22" s="24">
        <v>49.907666666666664</v>
      </c>
      <c r="Q22" s="24">
        <v>35.487701234567886</v>
      </c>
      <c r="R22" s="24">
        <v>32.80827407407407</v>
      </c>
      <c r="S22" s="23">
        <v>34.138987037037026</v>
      </c>
      <c r="T22" s="24">
        <v>62.483970370370365</v>
      </c>
      <c r="U22" s="24">
        <v>64.172759259259252</v>
      </c>
      <c r="V22" s="24">
        <v>44.110564814814808</v>
      </c>
      <c r="W22" s="24">
        <v>27.668199999999995</v>
      </c>
      <c r="X22" s="25">
        <v>16.966224074074077</v>
      </c>
      <c r="Y22" s="26">
        <f t="shared" si="0"/>
        <v>918.37556481481465</v>
      </c>
      <c r="AA22" s="2"/>
      <c r="AB22" s="20"/>
    </row>
    <row r="23" spans="1:30" ht="39.950000000000003" customHeight="1" x14ac:dyDescent="0.25">
      <c r="A23" s="95" t="s">
        <v>18</v>
      </c>
      <c r="B23" s="23">
        <v>25.9</v>
      </c>
      <c r="C23" s="24">
        <v>53.6</v>
      </c>
      <c r="D23" s="24">
        <v>53.2</v>
      </c>
      <c r="E23" s="25">
        <v>35.1</v>
      </c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167.79999999999998</v>
      </c>
      <c r="AA23" s="2"/>
      <c r="AB23" s="20"/>
    </row>
    <row r="24" spans="1:30" ht="39.950000000000003" customHeight="1" x14ac:dyDescent="0.25">
      <c r="A24" s="94" t="s">
        <v>19</v>
      </c>
      <c r="B24" s="23">
        <v>25.9</v>
      </c>
      <c r="C24" s="24">
        <v>53.6</v>
      </c>
      <c r="D24" s="24">
        <v>53.2</v>
      </c>
      <c r="E24" s="25">
        <v>35.1</v>
      </c>
      <c r="F24" s="23">
        <v>20.8</v>
      </c>
      <c r="G24" s="24">
        <v>81.400000000000006</v>
      </c>
      <c r="H24" s="24">
        <v>62</v>
      </c>
      <c r="I24" s="24">
        <v>82.6</v>
      </c>
      <c r="J24" s="24">
        <v>63.4</v>
      </c>
      <c r="K24" s="24">
        <v>66.599999999999994</v>
      </c>
      <c r="L24" s="25">
        <v>42.7</v>
      </c>
      <c r="M24" s="82">
        <v>34.271325925925929</v>
      </c>
      <c r="N24" s="24">
        <v>49.125235185185183</v>
      </c>
      <c r="O24" s="24">
        <v>47.743495679012348</v>
      </c>
      <c r="P24" s="24">
        <v>49.907666666666664</v>
      </c>
      <c r="Q24" s="24">
        <v>35.487701234567886</v>
      </c>
      <c r="R24" s="24">
        <v>32.80827407407407</v>
      </c>
      <c r="S24" s="23">
        <v>34.138987037037026</v>
      </c>
      <c r="T24" s="24">
        <v>62.483970370370365</v>
      </c>
      <c r="U24" s="24">
        <v>64.172759259259252</v>
      </c>
      <c r="V24" s="24">
        <v>44.110564814814808</v>
      </c>
      <c r="W24" s="24">
        <v>27.668199999999995</v>
      </c>
      <c r="X24" s="25">
        <v>16.966224074074077</v>
      </c>
      <c r="Y24" s="26">
        <f t="shared" si="0"/>
        <v>1086.1844043209876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130.35098148148148</v>
      </c>
      <c r="C25" s="28">
        <f t="shared" si="1"/>
        <v>249.71249999999998</v>
      </c>
      <c r="D25" s="28">
        <f t="shared" si="1"/>
        <v>280.15724691358025</v>
      </c>
      <c r="E25" s="29">
        <f>SUM(E18:E24)</f>
        <v>161.12740740740739</v>
      </c>
      <c r="F25" s="27">
        <f t="shared" ref="F25:H25" si="2">SUM(F18:F24)</f>
        <v>127.84652777777778</v>
      </c>
      <c r="G25" s="28">
        <f t="shared" si="2"/>
        <v>304.81195370370369</v>
      </c>
      <c r="H25" s="28">
        <f t="shared" si="2"/>
        <v>338.69925000000001</v>
      </c>
      <c r="I25" s="28">
        <f>SUM(I18:I24)</f>
        <v>335.14951851851856</v>
      </c>
      <c r="J25" s="28">
        <f t="shared" ref="J25:L25" si="3">SUM(J18:J24)</f>
        <v>312.28805246913578</v>
      </c>
      <c r="K25" s="28">
        <f t="shared" si="3"/>
        <v>338.02347530864199</v>
      </c>
      <c r="L25" s="29">
        <f t="shared" si="3"/>
        <v>294.15506172839508</v>
      </c>
      <c r="M25" s="84">
        <f>SUM(M18:M24)</f>
        <v>168.46200000000002</v>
      </c>
      <c r="N25" s="28">
        <f t="shared" ref="N25:R25" si="4">SUM(N18:N24)</f>
        <v>241.25499999999997</v>
      </c>
      <c r="O25" s="28">
        <f t="shared" si="4"/>
        <v>233.94</v>
      </c>
      <c r="P25" s="28">
        <f t="shared" si="4"/>
        <v>244.06899999999999</v>
      </c>
      <c r="Q25" s="28">
        <f t="shared" si="4"/>
        <v>173.87299999999996</v>
      </c>
      <c r="R25" s="28">
        <f t="shared" si="4"/>
        <v>161.60199999999998</v>
      </c>
      <c r="S25" s="27">
        <f>SUM(S18:S24)</f>
        <v>166.69800000000001</v>
      </c>
      <c r="T25" s="28">
        <f t="shared" ref="T25:X25" si="5">SUM(T18:T24)</f>
        <v>305.8125</v>
      </c>
      <c r="U25" s="28">
        <f t="shared" si="5"/>
        <v>313.404</v>
      </c>
      <c r="V25" s="28">
        <f t="shared" si="5"/>
        <v>216.48899999999998</v>
      </c>
      <c r="W25" s="28">
        <f t="shared" si="5"/>
        <v>136.08000000000001</v>
      </c>
      <c r="X25" s="29">
        <f t="shared" si="5"/>
        <v>83.58</v>
      </c>
      <c r="Y25" s="26">
        <f t="shared" si="0"/>
        <v>5317.5864753086425</v>
      </c>
    </row>
    <row r="26" spans="1:30" s="2" customFormat="1" ht="36.75" customHeight="1" x14ac:dyDescent="0.25">
      <c r="A26" s="96" t="s">
        <v>20</v>
      </c>
      <c r="B26" s="30">
        <v>64.5</v>
      </c>
      <c r="C26" s="31">
        <v>64.5</v>
      </c>
      <c r="D26" s="31">
        <v>63</v>
      </c>
      <c r="E26" s="32">
        <v>61</v>
      </c>
      <c r="F26" s="30">
        <v>64</v>
      </c>
      <c r="G26" s="31">
        <v>62.5</v>
      </c>
      <c r="H26" s="31">
        <v>61.5</v>
      </c>
      <c r="I26" s="31">
        <v>60.5</v>
      </c>
      <c r="J26" s="31">
        <v>61</v>
      </c>
      <c r="K26" s="31">
        <v>59.5</v>
      </c>
      <c r="L26" s="32">
        <v>59.5</v>
      </c>
      <c r="M26" s="85">
        <v>63</v>
      </c>
      <c r="N26" s="31">
        <v>61</v>
      </c>
      <c r="O26" s="31">
        <v>60</v>
      </c>
      <c r="P26" s="31">
        <v>59.5</v>
      </c>
      <c r="Q26" s="31">
        <v>59</v>
      </c>
      <c r="R26" s="31">
        <v>59.5</v>
      </c>
      <c r="S26" s="30">
        <v>63</v>
      </c>
      <c r="T26" s="31">
        <v>62.5</v>
      </c>
      <c r="U26" s="31">
        <v>61.5</v>
      </c>
      <c r="V26" s="31">
        <v>61</v>
      </c>
      <c r="W26" s="31">
        <v>60</v>
      </c>
      <c r="X26" s="32">
        <v>60</v>
      </c>
      <c r="Y26" s="33">
        <f>+((Y25/Y27)/7)*1000</f>
        <v>61.346621235433865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933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382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378</v>
      </c>
      <c r="T27" s="35">
        <v>699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12383</v>
      </c>
      <c r="Z27" s="2">
        <f>((Y25*1000)/Y27)/7</f>
        <v>61.346621235433865</v>
      </c>
    </row>
    <row r="28" spans="1:30" s="2" customFormat="1" ht="33" customHeight="1" x14ac:dyDescent="0.25">
      <c r="A28" s="98" t="s">
        <v>22</v>
      </c>
      <c r="B28" s="38">
        <f>((B27*B26)*7/1000-B18-B19)/3</f>
        <v>25.364259259259253</v>
      </c>
      <c r="C28" s="39">
        <f t="shared" ref="C28:X28" si="6">((C27*C26)*7/1000-C18-C19)/3</f>
        <v>57.646999999999991</v>
      </c>
      <c r="D28" s="39">
        <f t="shared" si="6"/>
        <v>47.920376543209876</v>
      </c>
      <c r="E28" s="40">
        <f t="shared" si="6"/>
        <v>35.239296296296295</v>
      </c>
      <c r="F28" s="38">
        <f t="shared" si="6"/>
        <v>18.094805555555553</v>
      </c>
      <c r="G28" s="39">
        <f t="shared" si="6"/>
        <v>99.900546296296284</v>
      </c>
      <c r="H28" s="39">
        <f t="shared" si="6"/>
        <v>57.081749999999978</v>
      </c>
      <c r="I28" s="39">
        <f t="shared" si="6"/>
        <v>92.461814814814787</v>
      </c>
      <c r="J28" s="39">
        <f t="shared" si="6"/>
        <v>63.10661419753086</v>
      </c>
      <c r="K28" s="39">
        <f t="shared" si="6"/>
        <v>61.915358024691351</v>
      </c>
      <c r="L28" s="40">
        <f t="shared" si="6"/>
        <v>27.599938271604941</v>
      </c>
      <c r="M28" s="87">
        <f t="shared" si="6"/>
        <v>34.271325925925929</v>
      </c>
      <c r="N28" s="39">
        <f t="shared" si="6"/>
        <v>49.125235185185183</v>
      </c>
      <c r="O28" s="39">
        <f t="shared" si="6"/>
        <v>47.743495679012348</v>
      </c>
      <c r="P28" s="39">
        <f t="shared" si="6"/>
        <v>49.907666666666664</v>
      </c>
      <c r="Q28" s="39">
        <f t="shared" si="6"/>
        <v>35.487701234567886</v>
      </c>
      <c r="R28" s="39">
        <f t="shared" si="6"/>
        <v>32.80827407407407</v>
      </c>
      <c r="S28" s="38">
        <f t="shared" si="6"/>
        <v>34.138987037037026</v>
      </c>
      <c r="T28" s="39">
        <f t="shared" si="6"/>
        <v>62.483970370370365</v>
      </c>
      <c r="U28" s="39">
        <f t="shared" si="6"/>
        <v>64.172759259259252</v>
      </c>
      <c r="V28" s="39">
        <f t="shared" si="6"/>
        <v>44.110564814814808</v>
      </c>
      <c r="W28" s="39">
        <f t="shared" si="6"/>
        <v>27.668199999999995</v>
      </c>
      <c r="X28" s="40">
        <f t="shared" si="6"/>
        <v>16.966224074074077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127.32299999999999</v>
      </c>
      <c r="C29" s="43">
        <f t="shared" si="7"/>
        <v>265.93349999999998</v>
      </c>
      <c r="D29" s="43">
        <f t="shared" si="7"/>
        <v>257.98500000000001</v>
      </c>
      <c r="E29" s="90">
        <f>((E27*E26)*7)/1000</f>
        <v>165.249</v>
      </c>
      <c r="F29" s="42">
        <f>((F27*F26)*7)/1000</f>
        <v>106.624</v>
      </c>
      <c r="G29" s="43">
        <f t="shared" ref="G29:H29" si="8">((G27*G26)*7)/1000</f>
        <v>408.1875</v>
      </c>
      <c r="H29" s="43">
        <f t="shared" si="8"/>
        <v>305.65499999999997</v>
      </c>
      <c r="I29" s="43">
        <f>((I27*I26)*7)/1000</f>
        <v>400.63099999999997</v>
      </c>
      <c r="J29" s="43">
        <f>((J27*J26)*7)/1000</f>
        <v>310.00200000000001</v>
      </c>
      <c r="K29" s="43">
        <f t="shared" ref="K29:L29" si="9">((K27*K26)*7)/1000</f>
        <v>317.78949999999998</v>
      </c>
      <c r="L29" s="90">
        <f t="shared" si="9"/>
        <v>204.08500000000001</v>
      </c>
      <c r="M29" s="88">
        <f>((M27*M26)*7)/1000</f>
        <v>168.46199999999999</v>
      </c>
      <c r="N29" s="43">
        <f>((N27*N26)*7)/1000</f>
        <v>241.255</v>
      </c>
      <c r="O29" s="43">
        <f>((O27*O26)*7)/1000</f>
        <v>233.94</v>
      </c>
      <c r="P29" s="43">
        <f t="shared" ref="P29:X29" si="10">((P27*P26)*7)/1000</f>
        <v>244.06899999999999</v>
      </c>
      <c r="Q29" s="43">
        <f t="shared" si="10"/>
        <v>173.87299999999999</v>
      </c>
      <c r="R29" s="43">
        <f t="shared" si="10"/>
        <v>161.602</v>
      </c>
      <c r="S29" s="44">
        <f t="shared" si="10"/>
        <v>166.69800000000001</v>
      </c>
      <c r="T29" s="45">
        <f t="shared" si="10"/>
        <v>305.8125</v>
      </c>
      <c r="U29" s="45">
        <f t="shared" si="10"/>
        <v>313.404</v>
      </c>
      <c r="V29" s="45">
        <f t="shared" si="10"/>
        <v>216.489</v>
      </c>
      <c r="W29" s="45">
        <f t="shared" si="10"/>
        <v>136.08000000000001</v>
      </c>
      <c r="X29" s="46">
        <f t="shared" si="10"/>
        <v>83.58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66.033931854853847</v>
      </c>
      <c r="C30" s="49">
        <f t="shared" si="11"/>
        <v>60.565728838224587</v>
      </c>
      <c r="D30" s="49">
        <f t="shared" si="11"/>
        <v>68.414468110764417</v>
      </c>
      <c r="E30" s="50">
        <f>+(E25/E27)/7*1000</f>
        <v>59.47855570594588</v>
      </c>
      <c r="F30" s="48">
        <f t="shared" ref="F30:H30" si="12">+(F25/F27)/7*1000</f>
        <v>76.738612111511273</v>
      </c>
      <c r="G30" s="49">
        <f t="shared" si="12"/>
        <v>46.671559287046961</v>
      </c>
      <c r="H30" s="49">
        <f t="shared" si="12"/>
        <v>68.148742454728378</v>
      </c>
      <c r="I30" s="49">
        <f>+(I25/I27)/7*1000</f>
        <v>50.611524995245922</v>
      </c>
      <c r="J30" s="49">
        <f t="shared" ref="J30:L30" si="13">+(J25/J27)/7*1000</f>
        <v>61.449833228873629</v>
      </c>
      <c r="K30" s="49">
        <f t="shared" si="13"/>
        <v>63.288424510137055</v>
      </c>
      <c r="L30" s="50">
        <f t="shared" si="13"/>
        <v>85.75949321527554</v>
      </c>
      <c r="M30" s="89">
        <f>+(M25/M27)/7*1000</f>
        <v>63.000000000000014</v>
      </c>
      <c r="N30" s="49">
        <f t="shared" ref="N30:X30" si="14">+(N25/N27)/7*1000</f>
        <v>60.999999999999993</v>
      </c>
      <c r="O30" s="49">
        <f t="shared" si="14"/>
        <v>60</v>
      </c>
      <c r="P30" s="49">
        <f t="shared" si="14"/>
        <v>59.5</v>
      </c>
      <c r="Q30" s="49">
        <f t="shared" si="14"/>
        <v>58.999999999999993</v>
      </c>
      <c r="R30" s="49">
        <f t="shared" si="14"/>
        <v>59.499999999999993</v>
      </c>
      <c r="S30" s="48">
        <f t="shared" si="14"/>
        <v>63</v>
      </c>
      <c r="T30" s="49">
        <f t="shared" si="14"/>
        <v>62.5</v>
      </c>
      <c r="U30" s="49">
        <f t="shared" si="14"/>
        <v>61.5</v>
      </c>
      <c r="V30" s="49">
        <f t="shared" si="14"/>
        <v>60.999999999999993</v>
      </c>
      <c r="W30" s="49">
        <f t="shared" si="14"/>
        <v>60.000000000000007</v>
      </c>
      <c r="X30" s="50">
        <f t="shared" si="14"/>
        <v>60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4" t="s">
        <v>26</v>
      </c>
      <c r="C36" s="305"/>
      <c r="D36" s="305"/>
      <c r="E36" s="305"/>
      <c r="F36" s="305"/>
      <c r="G36" s="305"/>
      <c r="H36" s="302"/>
      <c r="I36" s="102"/>
      <c r="J36" s="55" t="s">
        <v>27</v>
      </c>
      <c r="K36" s="110"/>
      <c r="L36" s="305" t="s">
        <v>26</v>
      </c>
      <c r="M36" s="305"/>
      <c r="N36" s="305"/>
      <c r="O36" s="305"/>
      <c r="P36" s="30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26</v>
      </c>
      <c r="C39" s="82">
        <v>58.2</v>
      </c>
      <c r="D39" s="82">
        <v>66.900000000000006</v>
      </c>
      <c r="E39" s="82">
        <v>57.8</v>
      </c>
      <c r="F39" s="82">
        <v>66.7</v>
      </c>
      <c r="G39" s="82">
        <v>67.5</v>
      </c>
      <c r="H39" s="82"/>
      <c r="I39" s="104">
        <f t="shared" ref="I39:I46" si="15">SUM(B39:H39)</f>
        <v>343.1</v>
      </c>
      <c r="J39" s="2"/>
      <c r="K39" s="94" t="s">
        <v>13</v>
      </c>
      <c r="L39" s="82">
        <v>14.3</v>
      </c>
      <c r="M39" s="82">
        <v>20.399999999999999</v>
      </c>
      <c r="N39" s="82">
        <v>14.4</v>
      </c>
      <c r="O39" s="82"/>
      <c r="P39" s="82"/>
      <c r="Q39" s="104">
        <f t="shared" ref="Q39:Q46" si="16">SUM(L39:P39)</f>
        <v>49.1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26</v>
      </c>
      <c r="C40" s="82">
        <v>58.2</v>
      </c>
      <c r="D40" s="82">
        <v>66.900000000000006</v>
      </c>
      <c r="E40" s="82">
        <v>57.8</v>
      </c>
      <c r="F40" s="82">
        <v>66.7</v>
      </c>
      <c r="G40" s="82">
        <v>67.5</v>
      </c>
      <c r="H40" s="82"/>
      <c r="I40" s="104">
        <f t="shared" si="15"/>
        <v>343.1</v>
      </c>
      <c r="J40" s="2"/>
      <c r="K40" s="95" t="s">
        <v>14</v>
      </c>
      <c r="L40" s="82">
        <v>14.3</v>
      </c>
      <c r="M40" s="82">
        <v>20.399999999999999</v>
      </c>
      <c r="N40" s="82">
        <v>14.4</v>
      </c>
      <c r="O40" s="82"/>
      <c r="P40" s="82"/>
      <c r="Q40" s="104">
        <f t="shared" si="16"/>
        <v>49.1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28.889999999999997</v>
      </c>
      <c r="C42" s="82">
        <v>63.274000000000001</v>
      </c>
      <c r="D42" s="82">
        <v>70.060000000000016</v>
      </c>
      <c r="E42" s="82">
        <v>59.066499999999998</v>
      </c>
      <c r="F42" s="82">
        <v>68.184333333333328</v>
      </c>
      <c r="G42" s="82">
        <v>67.332499999999996</v>
      </c>
      <c r="H42" s="82"/>
      <c r="I42" s="104">
        <f t="shared" si="15"/>
        <v>356.8073333333333</v>
      </c>
      <c r="J42" s="2"/>
      <c r="K42" s="95" t="s">
        <v>16</v>
      </c>
      <c r="L42" s="82">
        <v>13</v>
      </c>
      <c r="M42" s="82">
        <v>15.9</v>
      </c>
      <c r="N42" s="82">
        <v>12.2</v>
      </c>
      <c r="O42" s="82">
        <v>9.9</v>
      </c>
      <c r="P42" s="82"/>
      <c r="Q42" s="104">
        <f t="shared" si="16"/>
        <v>50.999999999999993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28.889999999999997</v>
      </c>
      <c r="C43" s="82">
        <v>63.274000000000001</v>
      </c>
      <c r="D43" s="82">
        <v>70.060000000000016</v>
      </c>
      <c r="E43" s="82">
        <v>59.066499999999998</v>
      </c>
      <c r="F43" s="82">
        <v>68.184333333333328</v>
      </c>
      <c r="G43" s="82">
        <v>67.332499999999996</v>
      </c>
      <c r="H43" s="82"/>
      <c r="I43" s="104">
        <f t="shared" si="15"/>
        <v>356.8073333333333</v>
      </c>
      <c r="J43" s="2"/>
      <c r="K43" s="94" t="s">
        <v>17</v>
      </c>
      <c r="L43" s="82">
        <v>13</v>
      </c>
      <c r="M43" s="82">
        <v>15.9</v>
      </c>
      <c r="N43" s="82">
        <v>12.2</v>
      </c>
      <c r="O43" s="82">
        <v>9.6999999999999993</v>
      </c>
      <c r="P43" s="82"/>
      <c r="Q43" s="104">
        <f t="shared" si="16"/>
        <v>50.8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28.889999999999997</v>
      </c>
      <c r="C45" s="82">
        <v>63.274000000000001</v>
      </c>
      <c r="D45" s="82">
        <v>70.060000000000016</v>
      </c>
      <c r="E45" s="82">
        <v>59.066499999999998</v>
      </c>
      <c r="F45" s="82">
        <v>68.184333333333328</v>
      </c>
      <c r="G45" s="82">
        <v>67.332499999999996</v>
      </c>
      <c r="H45" s="82"/>
      <c r="I45" s="104">
        <f t="shared" si="15"/>
        <v>356.8073333333333</v>
      </c>
      <c r="J45" s="2"/>
      <c r="K45" s="94" t="s">
        <v>19</v>
      </c>
      <c r="L45" s="82">
        <v>13</v>
      </c>
      <c r="M45" s="82">
        <v>15.9</v>
      </c>
      <c r="N45" s="82">
        <v>12.2</v>
      </c>
      <c r="O45" s="82">
        <v>9.6</v>
      </c>
      <c r="P45" s="82"/>
      <c r="Q45" s="104">
        <f t="shared" si="16"/>
        <v>50.699999999999996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138.66999999999999</v>
      </c>
      <c r="C46" s="28">
        <f t="shared" si="17"/>
        <v>306.22199999999998</v>
      </c>
      <c r="D46" s="28">
        <f t="shared" si="17"/>
        <v>343.98</v>
      </c>
      <c r="E46" s="28">
        <f t="shared" si="17"/>
        <v>292.79949999999997</v>
      </c>
      <c r="F46" s="28">
        <f t="shared" si="17"/>
        <v>337.95299999999997</v>
      </c>
      <c r="G46" s="28">
        <f t="shared" si="17"/>
        <v>336.99749999999995</v>
      </c>
      <c r="H46" s="28">
        <f t="shared" si="17"/>
        <v>0</v>
      </c>
      <c r="I46" s="104">
        <f t="shared" si="15"/>
        <v>1756.6219999999998</v>
      </c>
      <c r="K46" s="80" t="s">
        <v>11</v>
      </c>
      <c r="L46" s="84">
        <f>SUM(L39:L45)</f>
        <v>67.599999999999994</v>
      </c>
      <c r="M46" s="28">
        <f>SUM(M39:M45)</f>
        <v>88.5</v>
      </c>
      <c r="N46" s="28">
        <f>SUM(N39:N45)</f>
        <v>65.400000000000006</v>
      </c>
      <c r="O46" s="28">
        <f>SUM(O39:O45)</f>
        <v>29.200000000000003</v>
      </c>
      <c r="P46" s="28">
        <f>SUM(P39:P45)</f>
        <v>0</v>
      </c>
      <c r="Q46" s="104">
        <f t="shared" si="16"/>
        <v>250.7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70</v>
      </c>
      <c r="C47" s="31">
        <v>69</v>
      </c>
      <c r="D47" s="31">
        <v>67.5</v>
      </c>
      <c r="E47" s="31">
        <v>66.5</v>
      </c>
      <c r="F47" s="31">
        <v>66.5</v>
      </c>
      <c r="G47" s="31">
        <v>65.5</v>
      </c>
      <c r="H47" s="31"/>
      <c r="I47" s="105">
        <f>+((I46/I48)/7)*1000</f>
        <v>67.187684069611777</v>
      </c>
      <c r="K47" s="113" t="s">
        <v>20</v>
      </c>
      <c r="L47" s="85">
        <v>74</v>
      </c>
      <c r="M47" s="31">
        <v>74</v>
      </c>
      <c r="N47" s="31">
        <v>74</v>
      </c>
      <c r="O47" s="31"/>
      <c r="P47" s="31"/>
      <c r="Q47" s="105">
        <f>+((Q46/Q48)/7)*1000</f>
        <v>73.996458087367188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728</v>
      </c>
      <c r="E48" s="35">
        <v>629</v>
      </c>
      <c r="F48" s="35">
        <v>726</v>
      </c>
      <c r="G48" s="35">
        <v>735</v>
      </c>
      <c r="H48" s="35"/>
      <c r="I48" s="106">
        <f>SUM(B48:H48)</f>
        <v>3735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>
        <v>94</v>
      </c>
      <c r="P48" s="67"/>
      <c r="Q48" s="115">
        <f>SUM(L48:P48)</f>
        <v>484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28.889999999999997</v>
      </c>
      <c r="C49" s="39">
        <f t="shared" si="18"/>
        <v>63.274000000000001</v>
      </c>
      <c r="D49" s="39">
        <f t="shared" si="18"/>
        <v>70.060000000000016</v>
      </c>
      <c r="E49" s="39">
        <f t="shared" si="18"/>
        <v>59.066499999999998</v>
      </c>
      <c r="F49" s="39">
        <f t="shared" si="18"/>
        <v>68.184333333333328</v>
      </c>
      <c r="G49" s="39">
        <f t="shared" si="18"/>
        <v>67.332499999999996</v>
      </c>
      <c r="H49" s="39">
        <f t="shared" si="18"/>
        <v>0</v>
      </c>
      <c r="I49" s="107">
        <f>((I46*1000)/I48)/7</f>
        <v>67.187684069611777</v>
      </c>
      <c r="K49" s="98" t="s">
        <v>22</v>
      </c>
      <c r="L49" s="87">
        <f t="shared" ref="L49:P49" si="19">((L48*L47)*7/1000-L39-L40)/3</f>
        <v>11.877333333333334</v>
      </c>
      <c r="M49" s="39">
        <f t="shared" si="19"/>
        <v>12.300000000000002</v>
      </c>
      <c r="N49" s="39">
        <f t="shared" si="19"/>
        <v>10.429333333333334</v>
      </c>
      <c r="O49" s="39">
        <f t="shared" si="19"/>
        <v>0</v>
      </c>
      <c r="P49" s="39">
        <f t="shared" si="19"/>
        <v>0</v>
      </c>
      <c r="Q49" s="116">
        <f>((Q46*1000)/Q48)/7</f>
        <v>73.996458087367174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138.66999999999999</v>
      </c>
      <c r="C50" s="43">
        <f t="shared" si="20"/>
        <v>306.22199999999998</v>
      </c>
      <c r="D50" s="43">
        <f t="shared" si="20"/>
        <v>343.98</v>
      </c>
      <c r="E50" s="43">
        <f t="shared" si="20"/>
        <v>292.79950000000002</v>
      </c>
      <c r="F50" s="43">
        <f t="shared" si="20"/>
        <v>337.95299999999997</v>
      </c>
      <c r="G50" s="43">
        <f t="shared" si="20"/>
        <v>336.9975</v>
      </c>
      <c r="H50" s="43">
        <f t="shared" si="20"/>
        <v>0</v>
      </c>
      <c r="I50" s="90"/>
      <c r="K50" s="99" t="s">
        <v>23</v>
      </c>
      <c r="L50" s="88">
        <f>((L48*L47)*7)/1000</f>
        <v>64.231999999999999</v>
      </c>
      <c r="M50" s="43">
        <f>((M48*M47)*7)/1000</f>
        <v>77.7</v>
      </c>
      <c r="N50" s="43">
        <f>((N48*N47)*7)/1000</f>
        <v>60.088000000000001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69.999999999999986</v>
      </c>
      <c r="C51" s="49">
        <f t="shared" si="21"/>
        <v>68.999999999999986</v>
      </c>
      <c r="D51" s="49">
        <f t="shared" si="21"/>
        <v>67.5</v>
      </c>
      <c r="E51" s="49">
        <f t="shared" si="21"/>
        <v>66.499999999999986</v>
      </c>
      <c r="F51" s="49">
        <f t="shared" si="21"/>
        <v>66.499999999999986</v>
      </c>
      <c r="G51" s="49">
        <f t="shared" si="21"/>
        <v>65.499999999999986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77.880184331797238</v>
      </c>
      <c r="M51" s="49">
        <f>+(M46/M48)/7*1000</f>
        <v>84.285714285714278</v>
      </c>
      <c r="N51" s="49">
        <f>+(N46/N48)/7*1000</f>
        <v>80.541871921182263</v>
      </c>
      <c r="O51" s="49">
        <f>+(O46/O48)/7*1000</f>
        <v>44.376899696048632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6"/>
      <c r="K54" s="30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4" t="s">
        <v>8</v>
      </c>
      <c r="C55" s="305"/>
      <c r="D55" s="305"/>
      <c r="E55" s="305"/>
      <c r="F55" s="305"/>
      <c r="G55" s="30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64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17.100000000000001</v>
      </c>
      <c r="C58" s="82">
        <v>48.4</v>
      </c>
      <c r="D58" s="82">
        <v>36.9</v>
      </c>
      <c r="E58" s="82">
        <v>42.3</v>
      </c>
      <c r="F58" s="82">
        <v>36.200000000000003</v>
      </c>
      <c r="G58" s="82"/>
      <c r="H58" s="104">
        <f t="shared" ref="H58:H65" si="22">SUM(B58:G58)</f>
        <v>180.89999999999998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17.100000000000001</v>
      </c>
      <c r="C59" s="82">
        <v>48.4</v>
      </c>
      <c r="D59" s="82">
        <v>36.9</v>
      </c>
      <c r="E59" s="82">
        <v>42.3</v>
      </c>
      <c r="F59" s="82">
        <v>36.200000000000003</v>
      </c>
      <c r="G59" s="82"/>
      <c r="H59" s="104">
        <f t="shared" si="22"/>
        <v>180.89999999999998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17.7</v>
      </c>
      <c r="C61" s="82">
        <v>49.5</v>
      </c>
      <c r="D61" s="82">
        <v>37.6</v>
      </c>
      <c r="E61" s="82">
        <v>42.9</v>
      </c>
      <c r="F61" s="82">
        <v>36.9</v>
      </c>
      <c r="G61" s="82"/>
      <c r="H61" s="104">
        <f t="shared" si="22"/>
        <v>184.60000000000002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/>
      <c r="C62" s="82"/>
      <c r="D62" s="82"/>
      <c r="E62" s="82"/>
      <c r="F62" s="82"/>
      <c r="G62" s="82"/>
      <c r="H62" s="104">
        <f t="shared" si="22"/>
        <v>0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28.4</v>
      </c>
      <c r="C63" s="82">
        <v>36</v>
      </c>
      <c r="D63" s="82">
        <v>32.1</v>
      </c>
      <c r="E63" s="82">
        <v>28.6</v>
      </c>
      <c r="F63" s="82">
        <v>24.2</v>
      </c>
      <c r="G63" s="82">
        <v>35.299999999999997</v>
      </c>
      <c r="H63" s="104">
        <f t="shared" si="22"/>
        <v>184.59999999999997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28.4</v>
      </c>
      <c r="C64" s="82">
        <v>36</v>
      </c>
      <c r="D64" s="82">
        <v>32.1</v>
      </c>
      <c r="E64" s="82">
        <v>28.6</v>
      </c>
      <c r="F64" s="82">
        <v>24.2</v>
      </c>
      <c r="G64" s="82">
        <v>35.299999999999997</v>
      </c>
      <c r="H64" s="104">
        <f t="shared" si="22"/>
        <v>184.59999999999997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108.70000000000002</v>
      </c>
      <c r="C65" s="28">
        <f t="shared" si="23"/>
        <v>218.3</v>
      </c>
      <c r="D65" s="28">
        <f t="shared" si="23"/>
        <v>175.6</v>
      </c>
      <c r="E65" s="28">
        <f t="shared" si="23"/>
        <v>184.7</v>
      </c>
      <c r="F65" s="28">
        <f t="shared" si="23"/>
        <v>157.69999999999999</v>
      </c>
      <c r="G65" s="28">
        <f t="shared" si="23"/>
        <v>70.599999999999994</v>
      </c>
      <c r="H65" s="104">
        <f t="shared" si="22"/>
        <v>915.6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82</v>
      </c>
      <c r="C66" s="31">
        <v>81.5</v>
      </c>
      <c r="D66" s="31">
        <v>81</v>
      </c>
      <c r="E66" s="31">
        <v>81</v>
      </c>
      <c r="F66" s="31">
        <v>81</v>
      </c>
      <c r="G66" s="31"/>
      <c r="H66" s="105">
        <f>+((H65/H67)/7)*1000</f>
        <v>81.444582814445823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313</v>
      </c>
      <c r="D67" s="67">
        <v>279</v>
      </c>
      <c r="E67" s="67">
        <v>249</v>
      </c>
      <c r="F67" s="67">
        <v>211</v>
      </c>
      <c r="G67" s="67">
        <v>307</v>
      </c>
      <c r="H67" s="115">
        <f>SUM(B67:G67)</f>
        <v>1606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35.859333333333332</v>
      </c>
      <c r="C68" s="39">
        <f t="shared" si="24"/>
        <v>27.255499999999994</v>
      </c>
      <c r="D68" s="39">
        <f t="shared" si="24"/>
        <v>28.131</v>
      </c>
      <c r="E68" s="39">
        <f t="shared" si="24"/>
        <v>18.861000000000001</v>
      </c>
      <c r="F68" s="39">
        <f t="shared" si="24"/>
        <v>15.745666666666665</v>
      </c>
      <c r="G68" s="39">
        <f t="shared" si="24"/>
        <v>0</v>
      </c>
      <c r="H68" s="119">
        <f>((H65*1000)/H67)/7</f>
        <v>81.444582814445837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141.77799999999999</v>
      </c>
      <c r="C69" s="43">
        <f t="shared" si="25"/>
        <v>178.56649999999999</v>
      </c>
      <c r="D69" s="43">
        <f t="shared" si="25"/>
        <v>158.19300000000001</v>
      </c>
      <c r="E69" s="43">
        <f t="shared" si="25"/>
        <v>141.18299999999999</v>
      </c>
      <c r="F69" s="43">
        <f t="shared" si="25"/>
        <v>119.637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62.868710237131296</v>
      </c>
      <c r="C70" s="49">
        <f t="shared" si="26"/>
        <v>99.634869922409877</v>
      </c>
      <c r="D70" s="49">
        <f t="shared" si="26"/>
        <v>89.912954429083456</v>
      </c>
      <c r="E70" s="49">
        <f t="shared" si="26"/>
        <v>105.9667240390132</v>
      </c>
      <c r="F70" s="49">
        <f t="shared" si="26"/>
        <v>106.77048070412999</v>
      </c>
      <c r="G70" s="49">
        <f t="shared" si="26"/>
        <v>32.852489530013955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R53"/>
  <sheetViews>
    <sheetView showGridLines="0" tabSelected="1" view="pageBreakPreview" zoomScale="60" zoomScaleNormal="70" workbookViewId="0">
      <selection activeCell="H14" sqref="H14"/>
    </sheetView>
  </sheetViews>
  <sheetFormatPr baseColWidth="10" defaultRowHeight="18.75" x14ac:dyDescent="0.25"/>
  <cols>
    <col min="1" max="1" width="37" style="146" customWidth="1"/>
    <col min="2" max="5" width="11.28515625" style="146" customWidth="1"/>
    <col min="6" max="6" width="11.7109375" style="146" bestFit="1" customWidth="1"/>
    <col min="7" max="7" width="12.5703125" style="146" customWidth="1"/>
    <col min="8" max="8" width="13.5703125" style="146" customWidth="1"/>
    <col min="9" max="9" width="17.7109375" style="146" bestFit="1" customWidth="1"/>
    <col min="10" max="10" width="12" style="146" customWidth="1"/>
    <col min="11" max="11" width="17.7109375" style="146" bestFit="1" customWidth="1"/>
    <col min="12" max="12" width="11.28515625" style="146" customWidth="1"/>
    <col min="13" max="13" width="17.7109375" style="146" bestFit="1" customWidth="1"/>
    <col min="14" max="20" width="11.28515625" style="146" customWidth="1"/>
    <col min="21" max="21" width="10.85546875" style="146" customWidth="1"/>
    <col min="22" max="22" width="9.85546875" style="146" customWidth="1"/>
    <col min="23" max="16384" width="11.42578125" style="146"/>
  </cols>
  <sheetData>
    <row r="1" spans="1:23" ht="24" customHeight="1" x14ac:dyDescent="0.25">
      <c r="A1" s="316"/>
      <c r="B1" s="319" t="s">
        <v>31</v>
      </c>
      <c r="C1" s="320"/>
      <c r="D1" s="320"/>
      <c r="E1" s="320"/>
      <c r="F1" s="320"/>
      <c r="G1" s="320"/>
      <c r="H1" s="320"/>
      <c r="I1" s="320"/>
      <c r="J1" s="320"/>
      <c r="K1" s="320"/>
      <c r="L1" s="321"/>
      <c r="M1" s="322" t="s">
        <v>32</v>
      </c>
      <c r="N1" s="322"/>
      <c r="O1" s="322"/>
      <c r="P1" s="322"/>
      <c r="Q1" s="143"/>
      <c r="R1" s="143"/>
      <c r="S1" s="143"/>
      <c r="T1" s="144"/>
      <c r="U1" s="145"/>
      <c r="V1" s="145"/>
      <c r="W1" s="145"/>
    </row>
    <row r="2" spans="1:23" ht="24" customHeight="1" x14ac:dyDescent="0.25">
      <c r="A2" s="317"/>
      <c r="B2" s="323" t="s">
        <v>33</v>
      </c>
      <c r="C2" s="324"/>
      <c r="D2" s="324"/>
      <c r="E2" s="324"/>
      <c r="F2" s="324"/>
      <c r="G2" s="324"/>
      <c r="H2" s="324"/>
      <c r="I2" s="324"/>
      <c r="J2" s="324"/>
      <c r="K2" s="324"/>
      <c r="L2" s="325"/>
      <c r="M2" s="329" t="s">
        <v>34</v>
      </c>
      <c r="N2" s="329"/>
      <c r="O2" s="329"/>
      <c r="P2" s="329"/>
      <c r="Q2" s="145"/>
      <c r="R2" s="145"/>
      <c r="S2" s="145"/>
      <c r="T2" s="147"/>
      <c r="U2" s="145"/>
      <c r="V2" s="145"/>
      <c r="W2" s="145"/>
    </row>
    <row r="3" spans="1:23" ht="24" customHeight="1" x14ac:dyDescent="0.25">
      <c r="A3" s="318"/>
      <c r="B3" s="326"/>
      <c r="C3" s="327"/>
      <c r="D3" s="327"/>
      <c r="E3" s="327"/>
      <c r="F3" s="327"/>
      <c r="G3" s="327"/>
      <c r="H3" s="327"/>
      <c r="I3" s="327"/>
      <c r="J3" s="327"/>
      <c r="K3" s="327"/>
      <c r="L3" s="328"/>
      <c r="M3" s="329" t="s">
        <v>35</v>
      </c>
      <c r="N3" s="329"/>
      <c r="O3" s="329"/>
      <c r="P3" s="329"/>
      <c r="Q3" s="148"/>
      <c r="R3" s="148"/>
      <c r="S3" s="148"/>
      <c r="T3" s="147"/>
      <c r="U3" s="145"/>
      <c r="V3" s="145"/>
      <c r="W3" s="145"/>
    </row>
    <row r="4" spans="1:23" ht="24" customHeight="1" x14ac:dyDescent="0.25">
      <c r="A4" s="149"/>
      <c r="B4" s="149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45"/>
      <c r="R4" s="145"/>
      <c r="S4" s="145"/>
      <c r="T4" s="147"/>
      <c r="U4" s="145"/>
      <c r="V4" s="145"/>
      <c r="W4" s="145"/>
    </row>
    <row r="5" spans="1:23" s="156" customFormat="1" ht="24" customHeight="1" x14ac:dyDescent="0.25">
      <c r="A5" s="151" t="s">
        <v>36</v>
      </c>
      <c r="B5" s="326">
        <v>1</v>
      </c>
      <c r="C5" s="327"/>
      <c r="D5" s="152"/>
      <c r="E5" s="152"/>
      <c r="F5" s="152" t="s">
        <v>37</v>
      </c>
      <c r="G5" s="335" t="s">
        <v>56</v>
      </c>
      <c r="H5" s="335"/>
      <c r="I5" s="153"/>
      <c r="J5" s="152" t="s">
        <v>38</v>
      </c>
      <c r="K5" s="327">
        <v>14</v>
      </c>
      <c r="L5" s="327"/>
      <c r="M5" s="154"/>
      <c r="N5" s="154"/>
      <c r="O5" s="154"/>
      <c r="P5" s="154"/>
      <c r="Q5" s="154"/>
      <c r="R5" s="154"/>
      <c r="S5" s="154"/>
      <c r="T5" s="155"/>
      <c r="U5" s="154"/>
      <c r="V5" s="154"/>
      <c r="W5" s="154"/>
    </row>
    <row r="6" spans="1:23" s="156" customFormat="1" ht="24" customHeight="1" x14ac:dyDescent="0.25">
      <c r="A6" s="151"/>
      <c r="B6" s="151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4"/>
      <c r="R6" s="154"/>
      <c r="S6" s="154"/>
      <c r="T6" s="155"/>
      <c r="U6" s="154"/>
      <c r="V6" s="154"/>
      <c r="W6" s="154"/>
    </row>
    <row r="7" spans="1:23" s="156" customFormat="1" ht="24" customHeight="1" x14ac:dyDescent="0.25">
      <c r="A7" s="151" t="s">
        <v>39</v>
      </c>
      <c r="B7" s="336" t="s">
        <v>2</v>
      </c>
      <c r="C7" s="337"/>
      <c r="D7" s="157"/>
      <c r="E7" s="157"/>
      <c r="F7" s="152" t="s">
        <v>40</v>
      </c>
      <c r="G7" s="335" t="s">
        <v>67</v>
      </c>
      <c r="H7" s="335"/>
      <c r="I7" s="158"/>
      <c r="J7" s="152" t="s">
        <v>41</v>
      </c>
      <c r="K7" s="154"/>
      <c r="L7" s="327" t="s">
        <v>61</v>
      </c>
      <c r="M7" s="327"/>
      <c r="N7" s="327"/>
      <c r="O7" s="159"/>
      <c r="P7" s="159"/>
      <c r="Q7" s="154"/>
      <c r="R7" s="154"/>
      <c r="S7" s="154"/>
      <c r="T7" s="155"/>
      <c r="U7" s="154"/>
      <c r="V7" s="154"/>
      <c r="W7" s="154"/>
    </row>
    <row r="8" spans="1:23" s="156" customFormat="1" ht="24" customHeight="1" thickBot="1" x14ac:dyDescent="0.3">
      <c r="A8" s="151"/>
      <c r="B8" s="151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4"/>
      <c r="R8" s="154"/>
      <c r="S8" s="154"/>
      <c r="T8" s="155"/>
      <c r="U8" s="154"/>
      <c r="V8" s="145"/>
      <c r="W8" s="154"/>
    </row>
    <row r="9" spans="1:23" s="156" customFormat="1" ht="24" customHeight="1" thickBot="1" x14ac:dyDescent="0.3">
      <c r="A9" s="160" t="s">
        <v>42</v>
      </c>
      <c r="B9" s="330" t="s">
        <v>8</v>
      </c>
      <c r="C9" s="331"/>
      <c r="D9" s="331"/>
      <c r="E9" s="332"/>
      <c r="F9" s="330" t="s">
        <v>55</v>
      </c>
      <c r="G9" s="331"/>
      <c r="H9" s="331"/>
      <c r="I9" s="331"/>
      <c r="J9" s="331"/>
      <c r="K9" s="331"/>
      <c r="L9" s="332"/>
      <c r="M9" s="330" t="s">
        <v>9</v>
      </c>
      <c r="N9" s="331"/>
      <c r="O9" s="331"/>
      <c r="P9" s="331"/>
      <c r="Q9" s="331"/>
      <c r="R9" s="332"/>
      <c r="S9" s="161"/>
      <c r="T9" s="286"/>
      <c r="U9" s="161"/>
      <c r="V9" s="161"/>
      <c r="W9" s="154"/>
    </row>
    <row r="10" spans="1:23" ht="24" customHeight="1" x14ac:dyDescent="0.25">
      <c r="A10" s="162" t="s">
        <v>43</v>
      </c>
      <c r="B10" s="163">
        <v>1</v>
      </c>
      <c r="C10" s="164">
        <v>2</v>
      </c>
      <c r="D10" s="279"/>
      <c r="E10" s="165">
        <v>3</v>
      </c>
      <c r="F10" s="164">
        <v>1</v>
      </c>
      <c r="G10" s="164">
        <v>2</v>
      </c>
      <c r="H10" s="164">
        <v>3</v>
      </c>
      <c r="I10" s="164">
        <v>4</v>
      </c>
      <c r="J10" s="164">
        <v>5</v>
      </c>
      <c r="K10" s="164">
        <v>6</v>
      </c>
      <c r="L10" s="164">
        <v>7</v>
      </c>
      <c r="M10" s="163">
        <v>1</v>
      </c>
      <c r="N10" s="166">
        <v>2</v>
      </c>
      <c r="O10" s="166">
        <v>3</v>
      </c>
      <c r="P10" s="166">
        <v>4</v>
      </c>
      <c r="Q10" s="167">
        <v>5</v>
      </c>
      <c r="R10" s="168">
        <v>6</v>
      </c>
      <c r="S10" s="145"/>
      <c r="T10" s="147"/>
      <c r="U10" s="145"/>
      <c r="V10" s="145"/>
      <c r="W10" s="145"/>
    </row>
    <row r="11" spans="1:23" ht="24" customHeight="1" x14ac:dyDescent="0.25">
      <c r="A11" s="169" t="s">
        <v>44</v>
      </c>
      <c r="B11" s="170">
        <v>1</v>
      </c>
      <c r="C11" s="171">
        <v>2</v>
      </c>
      <c r="D11" s="172">
        <v>3</v>
      </c>
      <c r="E11" s="283">
        <v>4</v>
      </c>
      <c r="F11" s="170">
        <v>1</v>
      </c>
      <c r="G11" s="171">
        <v>2</v>
      </c>
      <c r="H11" s="172">
        <v>3</v>
      </c>
      <c r="I11" s="173">
        <v>4</v>
      </c>
      <c r="J11" s="174">
        <v>5</v>
      </c>
      <c r="K11" s="175">
        <v>6</v>
      </c>
      <c r="L11" s="284">
        <v>7</v>
      </c>
      <c r="M11" s="170">
        <v>1</v>
      </c>
      <c r="N11" s="171">
        <v>2</v>
      </c>
      <c r="O11" s="172">
        <v>3</v>
      </c>
      <c r="P11" s="173">
        <v>4</v>
      </c>
      <c r="Q11" s="174">
        <v>5</v>
      </c>
      <c r="R11" s="211">
        <v>6</v>
      </c>
      <c r="S11" s="145"/>
      <c r="T11" s="147"/>
      <c r="U11" s="145"/>
      <c r="V11" s="145"/>
      <c r="W11" s="145"/>
    </row>
    <row r="12" spans="1:23" ht="24" customHeight="1" x14ac:dyDescent="0.25">
      <c r="A12" s="169" t="s">
        <v>45</v>
      </c>
      <c r="B12" s="177">
        <v>25.615111111111116</v>
      </c>
      <c r="C12" s="178">
        <v>46.496249999999996</v>
      </c>
      <c r="D12" s="178">
        <v>57.111935185185189</v>
      </c>
      <c r="E12" s="268">
        <v>29.765555555555551</v>
      </c>
      <c r="F12" s="178">
        <v>26.169791666666669</v>
      </c>
      <c r="G12" s="178">
        <v>54.242930555555553</v>
      </c>
      <c r="H12" s="178">
        <v>67.204875000000001</v>
      </c>
      <c r="I12" s="178">
        <v>61.622777777777777</v>
      </c>
      <c r="J12" s="179">
        <v>60.341078703703715</v>
      </c>
      <c r="K12" s="179">
        <v>66.02171296296298</v>
      </c>
      <c r="L12" s="179">
        <v>60.642592592592599</v>
      </c>
      <c r="M12" s="177">
        <v>32.824011111111112</v>
      </c>
      <c r="N12" s="180">
        <v>46.93964722222222</v>
      </c>
      <c r="O12" s="180">
        <v>45.354756481481481</v>
      </c>
      <c r="P12" s="180">
        <v>47.172999999999995</v>
      </c>
      <c r="Q12" s="181">
        <v>33.704948148148155</v>
      </c>
      <c r="R12" s="182">
        <v>31.588588888888893</v>
      </c>
      <c r="S12" s="145"/>
      <c r="T12" s="147"/>
      <c r="U12" s="145"/>
      <c r="V12" s="145"/>
      <c r="W12" s="145"/>
    </row>
    <row r="13" spans="1:23" ht="24" customHeight="1" x14ac:dyDescent="0.25">
      <c r="A13" s="169" t="s">
        <v>46</v>
      </c>
      <c r="B13" s="177">
        <v>25.615111111111116</v>
      </c>
      <c r="C13" s="178">
        <v>46.496249999999996</v>
      </c>
      <c r="D13" s="178">
        <v>57.111935185185189</v>
      </c>
      <c r="E13" s="268">
        <v>29.765555555555551</v>
      </c>
      <c r="F13" s="178">
        <v>26.169791666666669</v>
      </c>
      <c r="G13" s="178">
        <v>54.242930555555553</v>
      </c>
      <c r="H13" s="178">
        <v>67.204875000000001</v>
      </c>
      <c r="I13" s="178">
        <v>61.622777777777777</v>
      </c>
      <c r="J13" s="179">
        <v>60.341078703703715</v>
      </c>
      <c r="K13" s="179">
        <v>66.02171296296298</v>
      </c>
      <c r="L13" s="179">
        <v>60.642592592592599</v>
      </c>
      <c r="M13" s="177">
        <v>32.824011111111112</v>
      </c>
      <c r="N13" s="180">
        <v>46.93964722222222</v>
      </c>
      <c r="O13" s="180">
        <v>45.354756481481481</v>
      </c>
      <c r="P13" s="180">
        <v>47.172999999999995</v>
      </c>
      <c r="Q13" s="181">
        <v>33.704948148148155</v>
      </c>
      <c r="R13" s="182">
        <v>31.588588888888893</v>
      </c>
      <c r="S13" s="145"/>
      <c r="T13" s="147"/>
      <c r="U13" s="145"/>
      <c r="V13" s="145"/>
      <c r="W13" s="145"/>
    </row>
    <row r="14" spans="1:23" ht="24" customHeight="1" x14ac:dyDescent="0.25">
      <c r="A14" s="169" t="s">
        <v>47</v>
      </c>
      <c r="B14" s="177"/>
      <c r="C14" s="178"/>
      <c r="D14" s="178"/>
      <c r="E14" s="268"/>
      <c r="F14" s="178"/>
      <c r="G14" s="178"/>
      <c r="H14" s="178"/>
      <c r="I14" s="178"/>
      <c r="J14" s="179"/>
      <c r="K14" s="179"/>
      <c r="L14" s="179"/>
      <c r="M14" s="177"/>
      <c r="N14" s="180"/>
      <c r="O14" s="180"/>
      <c r="P14" s="180"/>
      <c r="Q14" s="181"/>
      <c r="R14" s="182"/>
      <c r="S14" s="145"/>
      <c r="T14" s="147"/>
      <c r="U14" s="145"/>
      <c r="V14" s="145"/>
      <c r="W14" s="145"/>
    </row>
    <row r="15" spans="1:23" ht="24" customHeight="1" x14ac:dyDescent="0.25">
      <c r="A15" s="169" t="s">
        <v>48</v>
      </c>
      <c r="B15" s="177">
        <v>27.320759259259251</v>
      </c>
      <c r="C15" s="178">
        <v>49.52</v>
      </c>
      <c r="D15" s="178">
        <v>59.533376543209876</v>
      </c>
      <c r="E15" s="268">
        <v>31.396296296296299</v>
      </c>
      <c r="F15" s="178">
        <v>27.353472222222223</v>
      </c>
      <c r="G15" s="178">
        <v>57.463046296296305</v>
      </c>
      <c r="H15" s="178">
        <v>71.144749999999988</v>
      </c>
      <c r="I15" s="178">
        <v>64.651981481481485</v>
      </c>
      <c r="J15" s="179">
        <v>64.102947530864185</v>
      </c>
      <c r="K15" s="179">
        <v>69.690024691358019</v>
      </c>
      <c r="L15" s="179">
        <v>65.08493827160494</v>
      </c>
      <c r="M15" s="177">
        <v>34.271325925925929</v>
      </c>
      <c r="N15" s="180">
        <v>49.125235185185183</v>
      </c>
      <c r="O15" s="180">
        <v>47.743495679012348</v>
      </c>
      <c r="P15" s="180">
        <v>49.907666666666664</v>
      </c>
      <c r="Q15" s="181">
        <v>35.487701234567886</v>
      </c>
      <c r="R15" s="182">
        <v>32.80827407407407</v>
      </c>
      <c r="S15" s="145"/>
      <c r="T15" s="147"/>
      <c r="U15" s="145"/>
      <c r="V15" s="145"/>
      <c r="W15" s="145"/>
    </row>
    <row r="16" spans="1:23" ht="24" customHeight="1" x14ac:dyDescent="0.25">
      <c r="A16" s="169" t="s">
        <v>49</v>
      </c>
      <c r="B16" s="177"/>
      <c r="C16" s="178"/>
      <c r="D16" s="178"/>
      <c r="E16" s="268"/>
      <c r="F16" s="178">
        <v>27.353472222222223</v>
      </c>
      <c r="G16" s="178">
        <v>57.463046296296305</v>
      </c>
      <c r="H16" s="178">
        <v>71.144749999999988</v>
      </c>
      <c r="I16" s="178">
        <v>64.651981481481485</v>
      </c>
      <c r="J16" s="179">
        <v>64.102947530864185</v>
      </c>
      <c r="K16" s="179">
        <v>69.690024691358019</v>
      </c>
      <c r="L16" s="179">
        <v>65.08493827160494</v>
      </c>
      <c r="M16" s="177">
        <v>34.271325925925929</v>
      </c>
      <c r="N16" s="180">
        <v>49.125235185185183</v>
      </c>
      <c r="O16" s="180">
        <v>47.743495679012348</v>
      </c>
      <c r="P16" s="180">
        <v>49.907666666666664</v>
      </c>
      <c r="Q16" s="181">
        <v>35.487701234567886</v>
      </c>
      <c r="R16" s="182">
        <v>32.80827407407407</v>
      </c>
      <c r="S16" s="145"/>
      <c r="T16" s="147"/>
      <c r="U16" s="145"/>
      <c r="V16" s="145"/>
      <c r="W16" s="145"/>
    </row>
    <row r="17" spans="1:44" ht="24" customHeight="1" x14ac:dyDescent="0.25">
      <c r="A17" s="169" t="s">
        <v>50</v>
      </c>
      <c r="B17" s="177">
        <v>25.9</v>
      </c>
      <c r="C17" s="178">
        <v>53.6</v>
      </c>
      <c r="D17" s="178">
        <v>53.2</v>
      </c>
      <c r="E17" s="268">
        <v>35.1</v>
      </c>
      <c r="F17" s="178"/>
      <c r="G17" s="178"/>
      <c r="H17" s="178"/>
      <c r="I17" s="178"/>
      <c r="J17" s="179"/>
      <c r="K17" s="179"/>
      <c r="L17" s="179"/>
      <c r="M17" s="177"/>
      <c r="N17" s="180"/>
      <c r="O17" s="180"/>
      <c r="P17" s="180"/>
      <c r="Q17" s="181"/>
      <c r="R17" s="182"/>
      <c r="S17" s="145"/>
      <c r="T17" s="147"/>
      <c r="U17" s="145"/>
      <c r="V17" s="145"/>
      <c r="W17" s="145"/>
    </row>
    <row r="18" spans="1:44" ht="24" customHeight="1" thickBot="1" x14ac:dyDescent="0.3">
      <c r="A18" s="183" t="s">
        <v>51</v>
      </c>
      <c r="B18" s="184">
        <v>25.9</v>
      </c>
      <c r="C18" s="185">
        <v>53.6</v>
      </c>
      <c r="D18" s="185">
        <v>53.2</v>
      </c>
      <c r="E18" s="269">
        <v>35.1</v>
      </c>
      <c r="F18" s="285">
        <v>20.8</v>
      </c>
      <c r="G18" s="285">
        <v>81.400000000000006</v>
      </c>
      <c r="H18" s="285">
        <v>62</v>
      </c>
      <c r="I18" s="285">
        <v>82.6</v>
      </c>
      <c r="J18" s="247">
        <v>63.4</v>
      </c>
      <c r="K18" s="247">
        <v>66.599999999999994</v>
      </c>
      <c r="L18" s="247">
        <v>42.7</v>
      </c>
      <c r="M18" s="186">
        <v>34.271325925925929</v>
      </c>
      <c r="N18" s="187">
        <v>49.125235185185183</v>
      </c>
      <c r="O18" s="187">
        <v>47.743495679012348</v>
      </c>
      <c r="P18" s="187">
        <v>49.907666666666664</v>
      </c>
      <c r="Q18" s="188">
        <v>35.487701234567886</v>
      </c>
      <c r="R18" s="189">
        <v>32.80827407407407</v>
      </c>
      <c r="S18" s="145"/>
      <c r="T18" s="147"/>
      <c r="U18" s="145"/>
      <c r="V18" s="145"/>
      <c r="W18" s="145"/>
    </row>
    <row r="19" spans="1:44" ht="24" customHeight="1" thickBot="1" x14ac:dyDescent="0.3">
      <c r="A19" s="190" t="s">
        <v>11</v>
      </c>
      <c r="B19" s="191">
        <f>SUM(B12:B18)</f>
        <v>130.35098148148148</v>
      </c>
      <c r="C19" s="192">
        <f t="shared" ref="C19:R19" si="0">SUM(C12:C18)</f>
        <v>249.71249999999998</v>
      </c>
      <c r="D19" s="192">
        <f t="shared" ref="D19" si="1">SUM(D12:D18)</f>
        <v>280.15724691358025</v>
      </c>
      <c r="E19" s="270">
        <f t="shared" si="0"/>
        <v>161.12740740740739</v>
      </c>
      <c r="F19" s="193">
        <f t="shared" si="0"/>
        <v>127.84652777777778</v>
      </c>
      <c r="G19" s="194">
        <f t="shared" si="0"/>
        <v>304.81195370370369</v>
      </c>
      <c r="H19" s="194">
        <f t="shared" si="0"/>
        <v>338.69925000000001</v>
      </c>
      <c r="I19" s="194">
        <f t="shared" ref="I19:K19" si="2">SUM(I12:I18)</f>
        <v>335.14951851851856</v>
      </c>
      <c r="J19" s="194">
        <f t="shared" si="2"/>
        <v>312.28805246913578</v>
      </c>
      <c r="K19" s="257">
        <f t="shared" si="2"/>
        <v>338.02347530864199</v>
      </c>
      <c r="L19" s="195">
        <f t="shared" si="0"/>
        <v>294.15506172839508</v>
      </c>
      <c r="M19" s="193">
        <f t="shared" si="0"/>
        <v>168.46200000000002</v>
      </c>
      <c r="N19" s="194">
        <f t="shared" si="0"/>
        <v>241.25499999999997</v>
      </c>
      <c r="O19" s="194">
        <f t="shared" si="0"/>
        <v>233.94</v>
      </c>
      <c r="P19" s="194">
        <f t="shared" si="0"/>
        <v>244.06899999999999</v>
      </c>
      <c r="Q19" s="194">
        <f t="shared" si="0"/>
        <v>173.87299999999996</v>
      </c>
      <c r="R19" s="195">
        <f t="shared" si="0"/>
        <v>161.60199999999998</v>
      </c>
      <c r="S19" s="145"/>
      <c r="T19" s="147"/>
      <c r="U19" s="145"/>
      <c r="V19" s="145"/>
      <c r="W19" s="145"/>
    </row>
    <row r="20" spans="1:44" ht="24" customHeight="1" x14ac:dyDescent="0.25">
      <c r="A20" s="196"/>
      <c r="B20" s="197">
        <v>282</v>
      </c>
      <c r="C20" s="198">
        <v>589</v>
      </c>
      <c r="D20" s="198">
        <v>585</v>
      </c>
      <c r="E20" s="198">
        <v>387</v>
      </c>
      <c r="F20" s="198">
        <v>238</v>
      </c>
      <c r="G20" s="198">
        <v>933</v>
      </c>
      <c r="H20" s="198">
        <v>710</v>
      </c>
      <c r="I20" s="198">
        <v>946</v>
      </c>
      <c r="J20" s="198">
        <v>726</v>
      </c>
      <c r="K20" s="198">
        <v>763</v>
      </c>
      <c r="L20" s="198">
        <v>490</v>
      </c>
      <c r="M20" s="198">
        <v>382</v>
      </c>
      <c r="N20" s="198">
        <v>565</v>
      </c>
      <c r="O20" s="198">
        <v>557</v>
      </c>
      <c r="P20" s="198">
        <v>586</v>
      </c>
      <c r="Q20" s="198">
        <v>421</v>
      </c>
      <c r="R20" s="198">
        <v>388</v>
      </c>
      <c r="S20" s="198"/>
      <c r="T20" s="199"/>
      <c r="U20" s="198"/>
      <c r="V20" s="198"/>
      <c r="W20" s="198"/>
      <c r="X20" s="145"/>
      <c r="Y20" s="145"/>
      <c r="Z20" s="145"/>
      <c r="AA20" s="145"/>
      <c r="AB20" s="145"/>
      <c r="AC20" s="145"/>
      <c r="AD20" s="145"/>
    </row>
    <row r="21" spans="1:44" s="202" customFormat="1" ht="24" customHeight="1" x14ac:dyDescent="0.25">
      <c r="A21" s="196"/>
      <c r="B21" s="333"/>
      <c r="C21" s="334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00"/>
      <c r="U21" s="201"/>
      <c r="V21" s="201"/>
      <c r="W21" s="201"/>
      <c r="X21" s="201"/>
      <c r="Y21" s="201"/>
    </row>
    <row r="22" spans="1:44" ht="24" customHeight="1" thickBot="1" x14ac:dyDescent="0.3">
      <c r="A22" s="203"/>
      <c r="B22" s="203"/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145"/>
      <c r="Q22" s="145"/>
      <c r="R22" s="145"/>
      <c r="S22" s="145"/>
      <c r="T22" s="147"/>
      <c r="U22" s="145"/>
      <c r="V22" s="145"/>
      <c r="W22" s="145"/>
    </row>
    <row r="23" spans="1:44" ht="24" customHeight="1" thickBot="1" x14ac:dyDescent="0.3">
      <c r="A23" s="160" t="s">
        <v>42</v>
      </c>
      <c r="B23" s="330" t="s">
        <v>30</v>
      </c>
      <c r="C23" s="331"/>
      <c r="D23" s="331"/>
      <c r="E23" s="331"/>
      <c r="F23" s="331"/>
      <c r="G23" s="332"/>
      <c r="H23" s="205"/>
      <c r="I23" s="161"/>
      <c r="J23" s="145"/>
      <c r="K23" s="160" t="s">
        <v>52</v>
      </c>
      <c r="L23" s="330" t="s">
        <v>26</v>
      </c>
      <c r="M23" s="331"/>
      <c r="N23" s="331"/>
      <c r="O23" s="331"/>
      <c r="P23" s="331"/>
      <c r="Q23" s="332"/>
      <c r="R23" s="277"/>
      <c r="S23" s="145"/>
      <c r="T23" s="147"/>
      <c r="U23" s="145"/>
      <c r="V23" s="145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</row>
    <row r="24" spans="1:44" ht="24" customHeight="1" x14ac:dyDescent="0.25">
      <c r="A24" s="162" t="s">
        <v>43</v>
      </c>
      <c r="B24" s="207">
        <v>1</v>
      </c>
      <c r="C24" s="166">
        <v>2</v>
      </c>
      <c r="D24" s="166">
        <v>3</v>
      </c>
      <c r="E24" s="166">
        <v>4</v>
      </c>
      <c r="F24" s="166">
        <v>5</v>
      </c>
      <c r="G24" s="168">
        <v>6</v>
      </c>
      <c r="H24" s="208" t="s">
        <v>11</v>
      </c>
      <c r="I24" s="209"/>
      <c r="J24" s="145"/>
      <c r="K24" s="162" t="s">
        <v>43</v>
      </c>
      <c r="L24" s="234">
        <v>1</v>
      </c>
      <c r="M24" s="235">
        <v>2</v>
      </c>
      <c r="N24" s="235">
        <v>3</v>
      </c>
      <c r="O24" s="235">
        <v>4</v>
      </c>
      <c r="P24" s="235">
        <v>5</v>
      </c>
      <c r="Q24" s="282">
        <v>6</v>
      </c>
      <c r="R24" s="210" t="s">
        <v>11</v>
      </c>
      <c r="S24" s="145"/>
      <c r="T24" s="147"/>
      <c r="U24" s="145"/>
      <c r="V24" s="145"/>
    </row>
    <row r="25" spans="1:44" ht="24" customHeight="1" x14ac:dyDescent="0.25">
      <c r="A25" s="169" t="s">
        <v>44</v>
      </c>
      <c r="B25" s="170">
        <v>1</v>
      </c>
      <c r="C25" s="171">
        <v>2</v>
      </c>
      <c r="D25" s="172">
        <v>3</v>
      </c>
      <c r="E25" s="173">
        <v>4</v>
      </c>
      <c r="F25" s="174">
        <v>5</v>
      </c>
      <c r="G25" s="211">
        <v>6</v>
      </c>
      <c r="H25" s="212"/>
      <c r="I25" s="152"/>
      <c r="J25" s="145"/>
      <c r="K25" s="169" t="s">
        <v>44</v>
      </c>
      <c r="L25" s="170">
        <v>1</v>
      </c>
      <c r="M25" s="171">
        <v>2</v>
      </c>
      <c r="N25" s="172">
        <v>3</v>
      </c>
      <c r="O25" s="213">
        <v>4</v>
      </c>
      <c r="P25" s="176">
        <v>5</v>
      </c>
      <c r="Q25" s="214">
        <v>6</v>
      </c>
      <c r="R25" s="212"/>
      <c r="S25" s="145"/>
      <c r="T25" s="147"/>
      <c r="U25" s="145"/>
      <c r="V25" s="145"/>
    </row>
    <row r="26" spans="1:44" ht="24" customHeight="1" x14ac:dyDescent="0.25">
      <c r="A26" s="169" t="s">
        <v>45</v>
      </c>
      <c r="B26" s="215">
        <v>32.140519444444458</v>
      </c>
      <c r="C26" s="180">
        <v>59.180294444444449</v>
      </c>
      <c r="D26" s="180">
        <v>60.442861111111121</v>
      </c>
      <c r="E26" s="180">
        <v>42.078652777777783</v>
      </c>
      <c r="F26" s="180">
        <v>26.537700000000012</v>
      </c>
      <c r="G26" s="182">
        <v>16.340663888888887</v>
      </c>
      <c r="H26" s="216">
        <f t="shared" ref="H26:H32" si="3">SUM(B12:R12,B26:G26)</f>
        <v>1029.5402546296295</v>
      </c>
      <c r="I26" s="152"/>
      <c r="J26" s="145"/>
      <c r="K26" s="169" t="s">
        <v>45</v>
      </c>
      <c r="L26" s="177">
        <v>26</v>
      </c>
      <c r="M26" s="217">
        <v>58.2</v>
      </c>
      <c r="N26" s="217">
        <v>66.900000000000006</v>
      </c>
      <c r="O26" s="217">
        <v>57.8</v>
      </c>
      <c r="P26" s="217">
        <v>66.7</v>
      </c>
      <c r="Q26" s="218">
        <v>67.5</v>
      </c>
      <c r="R26" s="216">
        <f t="shared" ref="R26:R32" si="4">SUM(L26:Q26)</f>
        <v>343.1</v>
      </c>
      <c r="S26" s="145"/>
      <c r="T26" s="147"/>
      <c r="U26" s="145"/>
      <c r="V26" s="145"/>
    </row>
    <row r="27" spans="1:44" ht="24" customHeight="1" x14ac:dyDescent="0.25">
      <c r="A27" s="169" t="s">
        <v>46</v>
      </c>
      <c r="B27" s="215">
        <v>32.140519444444458</v>
      </c>
      <c r="C27" s="180">
        <v>59.180294444444449</v>
      </c>
      <c r="D27" s="180">
        <v>60.442861111111121</v>
      </c>
      <c r="E27" s="180">
        <v>42.078652777777783</v>
      </c>
      <c r="F27" s="180">
        <v>26.537700000000012</v>
      </c>
      <c r="G27" s="182">
        <v>16.340663888888887</v>
      </c>
      <c r="H27" s="216">
        <f t="shared" si="3"/>
        <v>1029.5402546296295</v>
      </c>
      <c r="I27" s="158"/>
      <c r="J27" s="145"/>
      <c r="K27" s="169" t="s">
        <v>46</v>
      </c>
      <c r="L27" s="177">
        <v>26</v>
      </c>
      <c r="M27" s="217">
        <v>58.2</v>
      </c>
      <c r="N27" s="217">
        <v>66.900000000000006</v>
      </c>
      <c r="O27" s="217">
        <v>57.8</v>
      </c>
      <c r="P27" s="217">
        <v>66.7</v>
      </c>
      <c r="Q27" s="218">
        <v>67.5</v>
      </c>
      <c r="R27" s="216">
        <f t="shared" si="4"/>
        <v>343.1</v>
      </c>
      <c r="S27" s="145"/>
      <c r="T27" s="147"/>
      <c r="U27" s="145"/>
      <c r="V27" s="145"/>
    </row>
    <row r="28" spans="1:44" ht="24" customHeight="1" x14ac:dyDescent="0.25">
      <c r="A28" s="169" t="s">
        <v>47</v>
      </c>
      <c r="B28" s="215"/>
      <c r="C28" s="180"/>
      <c r="D28" s="180"/>
      <c r="E28" s="180"/>
      <c r="F28" s="180"/>
      <c r="G28" s="182"/>
      <c r="H28" s="216">
        <f t="shared" si="3"/>
        <v>0</v>
      </c>
      <c r="I28" s="158"/>
      <c r="J28" s="145"/>
      <c r="K28" s="169" t="s">
        <v>47</v>
      </c>
      <c r="L28" s="177"/>
      <c r="M28" s="217"/>
      <c r="N28" s="217"/>
      <c r="O28" s="217"/>
      <c r="P28" s="217"/>
      <c r="Q28" s="218"/>
      <c r="R28" s="216">
        <f t="shared" si="4"/>
        <v>0</v>
      </c>
      <c r="S28" s="145"/>
      <c r="T28" s="147"/>
      <c r="U28" s="145"/>
      <c r="V28" s="145"/>
    </row>
    <row r="29" spans="1:44" ht="24" customHeight="1" x14ac:dyDescent="0.25">
      <c r="A29" s="169" t="s">
        <v>48</v>
      </c>
      <c r="B29" s="215">
        <v>34.138987037037026</v>
      </c>
      <c r="C29" s="180">
        <v>62.483970370370365</v>
      </c>
      <c r="D29" s="180">
        <v>64.172759259259252</v>
      </c>
      <c r="E29" s="180">
        <v>44.110564814814808</v>
      </c>
      <c r="F29" s="180">
        <v>27.668199999999995</v>
      </c>
      <c r="G29" s="182">
        <v>16.966224074074077</v>
      </c>
      <c r="H29" s="216">
        <f t="shared" si="3"/>
        <v>1086.1459969135801</v>
      </c>
      <c r="I29" s="158"/>
      <c r="J29" s="145"/>
      <c r="K29" s="169" t="s">
        <v>48</v>
      </c>
      <c r="L29" s="177">
        <v>28.889999999999997</v>
      </c>
      <c r="M29" s="217">
        <v>63.274000000000001</v>
      </c>
      <c r="N29" s="217">
        <v>70.060000000000016</v>
      </c>
      <c r="O29" s="217">
        <v>59.066499999999998</v>
      </c>
      <c r="P29" s="217">
        <v>68.184333333333328</v>
      </c>
      <c r="Q29" s="218">
        <v>67.332499999999996</v>
      </c>
      <c r="R29" s="216">
        <f t="shared" si="4"/>
        <v>356.8073333333333</v>
      </c>
      <c r="S29" s="145"/>
      <c r="T29" s="147"/>
      <c r="U29" s="145"/>
      <c r="V29" s="145"/>
    </row>
    <row r="30" spans="1:44" ht="24" customHeight="1" x14ac:dyDescent="0.25">
      <c r="A30" s="169" t="s">
        <v>49</v>
      </c>
      <c r="B30" s="215">
        <v>34.138987037037026</v>
      </c>
      <c r="C30" s="180">
        <v>62.483970370370365</v>
      </c>
      <c r="D30" s="180">
        <v>64.172759259259252</v>
      </c>
      <c r="E30" s="180">
        <v>44.110564814814808</v>
      </c>
      <c r="F30" s="180">
        <v>27.668199999999995</v>
      </c>
      <c r="G30" s="182">
        <v>16.966224074074077</v>
      </c>
      <c r="H30" s="216">
        <f t="shared" si="3"/>
        <v>918.37556481481465</v>
      </c>
      <c r="I30" s="158"/>
      <c r="J30" s="145"/>
      <c r="K30" s="169" t="s">
        <v>49</v>
      </c>
      <c r="L30" s="177">
        <v>28.889999999999997</v>
      </c>
      <c r="M30" s="217">
        <v>63.274000000000001</v>
      </c>
      <c r="N30" s="217">
        <v>70.060000000000016</v>
      </c>
      <c r="O30" s="217">
        <v>59.066499999999998</v>
      </c>
      <c r="P30" s="217">
        <v>68.184333333333328</v>
      </c>
      <c r="Q30" s="218">
        <v>67.332499999999996</v>
      </c>
      <c r="R30" s="216">
        <f t="shared" si="4"/>
        <v>356.8073333333333</v>
      </c>
      <c r="S30" s="145"/>
      <c r="T30" s="147"/>
      <c r="U30" s="145"/>
      <c r="V30" s="145"/>
    </row>
    <row r="31" spans="1:44" ht="24" customHeight="1" x14ac:dyDescent="0.25">
      <c r="A31" s="169" t="s">
        <v>50</v>
      </c>
      <c r="B31" s="215"/>
      <c r="C31" s="180"/>
      <c r="D31" s="180"/>
      <c r="E31" s="180"/>
      <c r="F31" s="180"/>
      <c r="G31" s="182"/>
      <c r="H31" s="216">
        <f t="shared" si="3"/>
        <v>167.79999999999998</v>
      </c>
      <c r="I31" s="158"/>
      <c r="J31" s="145"/>
      <c r="K31" s="169" t="s">
        <v>50</v>
      </c>
      <c r="L31" s="177"/>
      <c r="M31" s="217"/>
      <c r="N31" s="217"/>
      <c r="O31" s="217"/>
      <c r="P31" s="217"/>
      <c r="Q31" s="218"/>
      <c r="R31" s="216">
        <f t="shared" si="4"/>
        <v>0</v>
      </c>
      <c r="S31" s="145"/>
      <c r="T31" s="147"/>
      <c r="U31" s="145"/>
      <c r="V31" s="145"/>
    </row>
    <row r="32" spans="1:44" ht="24" customHeight="1" thickBot="1" x14ac:dyDescent="0.3">
      <c r="A32" s="183" t="s">
        <v>51</v>
      </c>
      <c r="B32" s="219">
        <v>34.138987037037026</v>
      </c>
      <c r="C32" s="220">
        <v>62.483970370370365</v>
      </c>
      <c r="D32" s="220">
        <v>64.172759259259252</v>
      </c>
      <c r="E32" s="220">
        <v>44.110564814814808</v>
      </c>
      <c r="F32" s="220">
        <v>27.668199999999995</v>
      </c>
      <c r="G32" s="221">
        <v>16.966224074074077</v>
      </c>
      <c r="H32" s="216">
        <f t="shared" si="3"/>
        <v>1086.1844043209876</v>
      </c>
      <c r="I32" s="158"/>
      <c r="J32" s="145"/>
      <c r="K32" s="183" t="s">
        <v>51</v>
      </c>
      <c r="L32" s="186">
        <v>28.889999999999997</v>
      </c>
      <c r="M32" s="222">
        <v>63.274000000000001</v>
      </c>
      <c r="N32" s="222">
        <v>70.060000000000016</v>
      </c>
      <c r="O32" s="222">
        <v>59.066499999999998</v>
      </c>
      <c r="P32" s="222">
        <v>68.184333333333328</v>
      </c>
      <c r="Q32" s="223">
        <v>67.332499999999996</v>
      </c>
      <c r="R32" s="216">
        <f t="shared" si="4"/>
        <v>356.8073333333333</v>
      </c>
      <c r="S32" s="145"/>
      <c r="T32" s="147"/>
      <c r="U32" s="145"/>
      <c r="V32" s="145"/>
    </row>
    <row r="33" spans="1:25" ht="24" customHeight="1" thickBot="1" x14ac:dyDescent="0.3">
      <c r="A33" s="190" t="s">
        <v>11</v>
      </c>
      <c r="B33" s="193">
        <f t="shared" ref="B33:G33" si="5">SUM(B26:B32)</f>
        <v>166.69800000000001</v>
      </c>
      <c r="C33" s="194">
        <f t="shared" si="5"/>
        <v>305.8125</v>
      </c>
      <c r="D33" s="194">
        <f t="shared" si="5"/>
        <v>313.404</v>
      </c>
      <c r="E33" s="194">
        <f t="shared" si="5"/>
        <v>216.48899999999998</v>
      </c>
      <c r="F33" s="194">
        <f t="shared" si="5"/>
        <v>136.08000000000001</v>
      </c>
      <c r="G33" s="195">
        <f t="shared" si="5"/>
        <v>83.58</v>
      </c>
      <c r="H33" s="195">
        <f>SUM(H26:H32)</f>
        <v>5317.5864753086416</v>
      </c>
      <c r="I33" s="152"/>
      <c r="J33" s="145"/>
      <c r="K33" s="224" t="s">
        <v>11</v>
      </c>
      <c r="L33" s="225">
        <f t="shared" ref="L33:R33" si="6">SUM(L26:L32)</f>
        <v>138.66999999999999</v>
      </c>
      <c r="M33" s="226">
        <f t="shared" si="6"/>
        <v>306.22199999999998</v>
      </c>
      <c r="N33" s="226">
        <f t="shared" si="6"/>
        <v>343.98</v>
      </c>
      <c r="O33" s="226">
        <f t="shared" si="6"/>
        <v>292.79949999999997</v>
      </c>
      <c r="P33" s="226">
        <f t="shared" si="6"/>
        <v>337.95299999999997</v>
      </c>
      <c r="Q33" s="227">
        <f t="shared" si="6"/>
        <v>336.99749999999995</v>
      </c>
      <c r="R33" s="228">
        <f t="shared" si="6"/>
        <v>1756.6219999999998</v>
      </c>
      <c r="S33" s="145"/>
      <c r="T33" s="147"/>
      <c r="U33" s="145"/>
      <c r="V33" s="145"/>
    </row>
    <row r="34" spans="1:25" ht="24" customHeight="1" x14ac:dyDescent="0.25">
      <c r="A34" s="229"/>
      <c r="B34" s="158">
        <v>378</v>
      </c>
      <c r="C34" s="158">
        <v>699</v>
      </c>
      <c r="D34" s="158">
        <v>728</v>
      </c>
      <c r="E34" s="158">
        <v>507</v>
      </c>
      <c r="F34" s="158">
        <v>324</v>
      </c>
      <c r="G34" s="158">
        <v>199</v>
      </c>
      <c r="H34" s="158"/>
      <c r="I34" s="158"/>
      <c r="J34" s="158"/>
      <c r="K34" s="158"/>
      <c r="L34" s="230">
        <v>283</v>
      </c>
      <c r="M34" s="230">
        <v>634</v>
      </c>
      <c r="N34" s="230">
        <v>728</v>
      </c>
      <c r="O34" s="230">
        <v>629</v>
      </c>
      <c r="P34" s="230">
        <v>726</v>
      </c>
      <c r="Q34" s="230">
        <v>735</v>
      </c>
      <c r="R34" s="158"/>
      <c r="S34" s="145"/>
      <c r="T34" s="147"/>
      <c r="U34" s="145"/>
      <c r="V34" s="145"/>
    </row>
    <row r="35" spans="1:25" ht="24" customHeight="1" x14ac:dyDescent="0.25">
      <c r="A35" s="231"/>
      <c r="B35" s="230"/>
      <c r="C35" s="230"/>
      <c r="D35" s="230"/>
      <c r="E35" s="230"/>
      <c r="F35" s="230"/>
      <c r="G35" s="230"/>
      <c r="H35" s="230"/>
      <c r="I35" s="152"/>
      <c r="J35" s="152"/>
      <c r="K35" s="152"/>
      <c r="L35" s="152"/>
      <c r="M35" s="152"/>
      <c r="N35" s="152"/>
      <c r="O35" s="152"/>
      <c r="P35" s="152"/>
      <c r="Q35" s="145"/>
      <c r="R35" s="145"/>
      <c r="S35" s="145"/>
      <c r="T35" s="147"/>
      <c r="U35" s="145"/>
      <c r="V35" s="145"/>
      <c r="W35" s="145"/>
    </row>
    <row r="36" spans="1:25" ht="24" customHeight="1" thickBot="1" x14ac:dyDescent="0.3">
      <c r="A36" s="232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45"/>
      <c r="R36" s="145"/>
      <c r="S36" s="145"/>
      <c r="T36" s="147"/>
      <c r="U36" s="145"/>
      <c r="V36" s="145"/>
      <c r="W36" s="145"/>
    </row>
    <row r="37" spans="1:25" ht="24" customHeight="1" thickBot="1" x14ac:dyDescent="0.3">
      <c r="A37" s="160" t="s">
        <v>53</v>
      </c>
      <c r="B37" s="330" t="s">
        <v>26</v>
      </c>
      <c r="C37" s="331"/>
      <c r="D37" s="331"/>
      <c r="E37" s="331"/>
      <c r="F37" s="331"/>
      <c r="G37" s="332"/>
      <c r="H37" s="161"/>
      <c r="I37" s="161"/>
      <c r="J37" s="161"/>
      <c r="K37" s="233" t="s">
        <v>54</v>
      </c>
      <c r="L37" s="330" t="s">
        <v>8</v>
      </c>
      <c r="M37" s="331"/>
      <c r="N37" s="331"/>
      <c r="O37" s="331"/>
      <c r="P37" s="331"/>
      <c r="Q37" s="331"/>
      <c r="R37" s="277"/>
      <c r="S37" s="145"/>
      <c r="T37" s="147"/>
      <c r="U37" s="145"/>
      <c r="V37" s="145"/>
      <c r="W37" s="145"/>
      <c r="X37" s="145"/>
      <c r="Y37" s="145"/>
    </row>
    <row r="38" spans="1:25" ht="24" customHeight="1" x14ac:dyDescent="0.25">
      <c r="A38" s="162" t="s">
        <v>43</v>
      </c>
      <c r="B38" s="234">
        <v>1</v>
      </c>
      <c r="C38" s="235">
        <v>2</v>
      </c>
      <c r="D38" s="235">
        <v>3</v>
      </c>
      <c r="E38" s="235">
        <v>4</v>
      </c>
      <c r="F38" s="235">
        <v>5</v>
      </c>
      <c r="G38" s="236" t="s">
        <v>11</v>
      </c>
      <c r="H38" s="161"/>
      <c r="I38" s="161"/>
      <c r="J38" s="161"/>
      <c r="K38" s="237" t="s">
        <v>43</v>
      </c>
      <c r="L38" s="238">
        <v>1</v>
      </c>
      <c r="M38" s="235">
        <v>2</v>
      </c>
      <c r="N38" s="235">
        <v>3</v>
      </c>
      <c r="O38" s="235">
        <v>4</v>
      </c>
      <c r="P38" s="235">
        <v>5</v>
      </c>
      <c r="Q38" s="235"/>
      <c r="R38" s="236" t="s">
        <v>11</v>
      </c>
      <c r="S38" s="145"/>
      <c r="T38" s="147"/>
      <c r="U38" s="145"/>
      <c r="V38" s="145"/>
      <c r="W38" s="145"/>
      <c r="X38" s="145"/>
      <c r="Y38" s="145"/>
    </row>
    <row r="39" spans="1:25" ht="24" customHeight="1" x14ac:dyDescent="0.25">
      <c r="A39" s="169" t="s">
        <v>44</v>
      </c>
      <c r="B39" s="170">
        <v>1</v>
      </c>
      <c r="C39" s="171">
        <v>2</v>
      </c>
      <c r="D39" s="172">
        <v>3</v>
      </c>
      <c r="E39" s="239" t="s">
        <v>64</v>
      </c>
      <c r="F39" s="239"/>
      <c r="G39" s="240"/>
      <c r="H39" s="161"/>
      <c r="I39" s="161"/>
      <c r="J39" s="161"/>
      <c r="K39" s="241" t="s">
        <v>44</v>
      </c>
      <c r="L39" s="170">
        <v>1</v>
      </c>
      <c r="M39" s="171">
        <v>2</v>
      </c>
      <c r="N39" s="172">
        <v>3</v>
      </c>
      <c r="O39" s="173">
        <v>4</v>
      </c>
      <c r="P39" s="278">
        <v>5</v>
      </c>
      <c r="Q39" s="242" t="s">
        <v>64</v>
      </c>
      <c r="R39" s="243"/>
      <c r="S39" s="145"/>
      <c r="T39" s="147"/>
      <c r="U39" s="145"/>
      <c r="V39" s="145"/>
      <c r="W39" s="145"/>
      <c r="X39" s="145"/>
      <c r="Y39" s="145"/>
    </row>
    <row r="40" spans="1:25" s="145" customFormat="1" ht="24" customHeight="1" x14ac:dyDescent="0.25">
      <c r="A40" s="169" t="s">
        <v>45</v>
      </c>
      <c r="B40" s="177">
        <v>14.3</v>
      </c>
      <c r="C40" s="179">
        <v>20.399999999999999</v>
      </c>
      <c r="D40" s="179">
        <v>14.4</v>
      </c>
      <c r="E40" s="179"/>
      <c r="F40" s="179"/>
      <c r="G40" s="244">
        <f t="shared" ref="G40:G47" si="7">SUM(B40:F40)</f>
        <v>49.1</v>
      </c>
      <c r="H40" s="161"/>
      <c r="I40" s="161"/>
      <c r="J40" s="161"/>
      <c r="K40" s="241" t="s">
        <v>45</v>
      </c>
      <c r="L40" s="178">
        <v>17.100000000000001</v>
      </c>
      <c r="M40" s="217">
        <v>48.4</v>
      </c>
      <c r="N40" s="187">
        <v>36.9</v>
      </c>
      <c r="O40" s="187">
        <v>42.3</v>
      </c>
      <c r="P40" s="187">
        <v>36.200000000000003</v>
      </c>
      <c r="Q40" s="187"/>
      <c r="R40" s="244">
        <f t="shared" ref="R40:R47" si="8">SUM(L40:Q40)</f>
        <v>180.89999999999998</v>
      </c>
      <c r="T40" s="147"/>
    </row>
    <row r="41" spans="1:25" s="145" customFormat="1" ht="24" customHeight="1" x14ac:dyDescent="0.25">
      <c r="A41" s="169" t="s">
        <v>46</v>
      </c>
      <c r="B41" s="177">
        <v>14.3</v>
      </c>
      <c r="C41" s="179">
        <v>20.399999999999999</v>
      </c>
      <c r="D41" s="179">
        <v>14.4</v>
      </c>
      <c r="E41" s="179"/>
      <c r="F41" s="179"/>
      <c r="G41" s="244">
        <f t="shared" si="7"/>
        <v>49.1</v>
      </c>
      <c r="H41" s="245"/>
      <c r="I41" s="245"/>
      <c r="J41" s="161"/>
      <c r="K41" s="241" t="s">
        <v>46</v>
      </c>
      <c r="L41" s="246">
        <v>17.100000000000001</v>
      </c>
      <c r="M41" s="180">
        <v>48.4</v>
      </c>
      <c r="N41" s="180">
        <v>36.9</v>
      </c>
      <c r="O41" s="180">
        <v>42.3</v>
      </c>
      <c r="P41" s="180">
        <v>36.200000000000003</v>
      </c>
      <c r="Q41" s="180"/>
      <c r="R41" s="244">
        <f t="shared" si="8"/>
        <v>180.89999999999998</v>
      </c>
      <c r="T41" s="147"/>
    </row>
    <row r="42" spans="1:25" s="145" customFormat="1" ht="24" customHeight="1" x14ac:dyDescent="0.25">
      <c r="A42" s="169" t="s">
        <v>47</v>
      </c>
      <c r="B42" s="177"/>
      <c r="C42" s="179"/>
      <c r="D42" s="179"/>
      <c r="E42" s="179"/>
      <c r="F42" s="179"/>
      <c r="G42" s="244">
        <f t="shared" si="7"/>
        <v>0</v>
      </c>
      <c r="H42" s="245"/>
      <c r="I42" s="245"/>
      <c r="J42" s="161"/>
      <c r="K42" s="241" t="s">
        <v>47</v>
      </c>
      <c r="L42" s="246"/>
      <c r="M42" s="180"/>
      <c r="N42" s="180"/>
      <c r="O42" s="180"/>
      <c r="P42" s="180"/>
      <c r="Q42" s="180"/>
      <c r="R42" s="244">
        <f t="shared" si="8"/>
        <v>0</v>
      </c>
      <c r="T42" s="147"/>
    </row>
    <row r="43" spans="1:25" s="145" customFormat="1" ht="24" customHeight="1" x14ac:dyDescent="0.25">
      <c r="A43" s="169" t="s">
        <v>48</v>
      </c>
      <c r="B43" s="177">
        <v>13</v>
      </c>
      <c r="C43" s="179">
        <v>15.9</v>
      </c>
      <c r="D43" s="179">
        <v>12.2</v>
      </c>
      <c r="E43" s="179">
        <v>9.9</v>
      </c>
      <c r="F43" s="179"/>
      <c r="G43" s="244">
        <f t="shared" si="7"/>
        <v>50.999999999999993</v>
      </c>
      <c r="H43" s="245"/>
      <c r="I43" s="245"/>
      <c r="J43" s="161"/>
      <c r="K43" s="241" t="s">
        <v>48</v>
      </c>
      <c r="L43" s="178">
        <v>17.7</v>
      </c>
      <c r="M43" s="217">
        <v>49.5</v>
      </c>
      <c r="N43" s="180">
        <v>37.6</v>
      </c>
      <c r="O43" s="180">
        <v>42.9</v>
      </c>
      <c r="P43" s="180">
        <v>36.9</v>
      </c>
      <c r="Q43" s="180"/>
      <c r="R43" s="244">
        <f t="shared" si="8"/>
        <v>184.60000000000002</v>
      </c>
      <c r="T43" s="147"/>
    </row>
    <row r="44" spans="1:25" s="145" customFormat="1" ht="24" customHeight="1" x14ac:dyDescent="0.25">
      <c r="A44" s="169" t="s">
        <v>49</v>
      </c>
      <c r="B44" s="177">
        <v>13</v>
      </c>
      <c r="C44" s="179">
        <v>15.9</v>
      </c>
      <c r="D44" s="179">
        <v>12.2</v>
      </c>
      <c r="E44" s="179">
        <v>9.6999999999999993</v>
      </c>
      <c r="F44" s="179"/>
      <c r="G44" s="244">
        <f t="shared" si="7"/>
        <v>50.8</v>
      </c>
      <c r="H44" s="245"/>
      <c r="I44" s="245"/>
      <c r="J44" s="161"/>
      <c r="K44" s="241" t="s">
        <v>49</v>
      </c>
      <c r="L44" s="246"/>
      <c r="M44" s="180"/>
      <c r="N44" s="180"/>
      <c r="O44" s="180"/>
      <c r="P44" s="180"/>
      <c r="Q44" s="180"/>
      <c r="R44" s="244">
        <f t="shared" si="8"/>
        <v>0</v>
      </c>
      <c r="T44" s="147"/>
    </row>
    <row r="45" spans="1:25" s="145" customFormat="1" ht="24" customHeight="1" x14ac:dyDescent="0.25">
      <c r="A45" s="169" t="s">
        <v>50</v>
      </c>
      <c r="B45" s="177"/>
      <c r="C45" s="179"/>
      <c r="D45" s="179"/>
      <c r="E45" s="179"/>
      <c r="F45" s="179"/>
      <c r="G45" s="244">
        <f t="shared" si="7"/>
        <v>0</v>
      </c>
      <c r="H45" s="245"/>
      <c r="I45" s="245"/>
      <c r="J45" s="161"/>
      <c r="K45" s="241" t="s">
        <v>50</v>
      </c>
      <c r="L45" s="246">
        <v>28.4</v>
      </c>
      <c r="M45" s="180">
        <v>36</v>
      </c>
      <c r="N45" s="180">
        <v>32.1</v>
      </c>
      <c r="O45" s="180">
        <v>28.6</v>
      </c>
      <c r="P45" s="180">
        <v>24.2</v>
      </c>
      <c r="Q45" s="180">
        <v>35.299999999999997</v>
      </c>
      <c r="R45" s="244">
        <f t="shared" si="8"/>
        <v>184.59999999999997</v>
      </c>
      <c r="T45" s="147"/>
    </row>
    <row r="46" spans="1:25" s="145" customFormat="1" ht="24" customHeight="1" thickBot="1" x14ac:dyDescent="0.3">
      <c r="A46" s="183" t="s">
        <v>51</v>
      </c>
      <c r="B46" s="186">
        <v>13</v>
      </c>
      <c r="C46" s="247">
        <v>15.9</v>
      </c>
      <c r="D46" s="247">
        <v>12.2</v>
      </c>
      <c r="E46" s="247">
        <v>9.6</v>
      </c>
      <c r="F46" s="247"/>
      <c r="G46" s="248">
        <f t="shared" si="7"/>
        <v>50.699999999999996</v>
      </c>
      <c r="H46" s="245"/>
      <c r="I46" s="245"/>
      <c r="J46" s="161"/>
      <c r="K46" s="249" t="s">
        <v>51</v>
      </c>
      <c r="L46" s="250">
        <v>28.4</v>
      </c>
      <c r="M46" s="187">
        <v>36</v>
      </c>
      <c r="N46" s="187">
        <v>32.1</v>
      </c>
      <c r="O46" s="187">
        <v>28.6</v>
      </c>
      <c r="P46" s="187">
        <v>24.2</v>
      </c>
      <c r="Q46" s="187">
        <v>35.299999999999997</v>
      </c>
      <c r="R46" s="248">
        <f t="shared" si="8"/>
        <v>184.59999999999997</v>
      </c>
      <c r="T46" s="147"/>
    </row>
    <row r="47" spans="1:25" s="145" customFormat="1" ht="24" customHeight="1" thickBot="1" x14ac:dyDescent="0.3">
      <c r="A47" s="251" t="s">
        <v>11</v>
      </c>
      <c r="B47" s="252">
        <f>SUM(B40:B46)</f>
        <v>67.599999999999994</v>
      </c>
      <c r="C47" s="253">
        <f>SUM(C40:C46)</f>
        <v>88.5</v>
      </c>
      <c r="D47" s="253">
        <f t="shared" ref="D47:E47" si="9">SUM(D40:D46)</f>
        <v>65.400000000000006</v>
      </c>
      <c r="E47" s="253">
        <f t="shared" si="9"/>
        <v>29.200000000000003</v>
      </c>
      <c r="F47" s="253">
        <f t="shared" ref="F47" si="10">SUM(F40:F46)</f>
        <v>0</v>
      </c>
      <c r="G47" s="254">
        <f t="shared" si="7"/>
        <v>250.7</v>
      </c>
      <c r="H47" s="255"/>
      <c r="I47" s="255"/>
      <c r="J47" s="161"/>
      <c r="K47" s="256" t="s">
        <v>11</v>
      </c>
      <c r="L47" s="193">
        <f>SUM(L40:L46)</f>
        <v>108.70000000000002</v>
      </c>
      <c r="M47" s="257">
        <f t="shared" ref="M47:Q47" si="11">SUM(M40:M46)</f>
        <v>218.3</v>
      </c>
      <c r="N47" s="257">
        <f t="shared" si="11"/>
        <v>175.6</v>
      </c>
      <c r="O47" s="257">
        <f t="shared" si="11"/>
        <v>184.7</v>
      </c>
      <c r="P47" s="257">
        <f t="shared" si="11"/>
        <v>157.69999999999999</v>
      </c>
      <c r="Q47" s="257">
        <f t="shared" si="11"/>
        <v>70.599999999999994</v>
      </c>
      <c r="R47" s="254">
        <f t="shared" si="8"/>
        <v>915.6</v>
      </c>
      <c r="T47" s="147"/>
    </row>
    <row r="48" spans="1:25" s="259" customFormat="1" ht="20.25" customHeight="1" x14ac:dyDescent="0.25">
      <c r="A48" s="258"/>
      <c r="B48" s="259">
        <v>124</v>
      </c>
      <c r="C48" s="259">
        <v>150</v>
      </c>
      <c r="D48" s="259">
        <v>116</v>
      </c>
      <c r="E48" s="259">
        <v>94</v>
      </c>
      <c r="L48" s="259">
        <v>247</v>
      </c>
      <c r="M48" s="259">
        <v>313</v>
      </c>
      <c r="N48" s="259">
        <v>279</v>
      </c>
      <c r="O48" s="259">
        <v>249</v>
      </c>
      <c r="P48" s="259">
        <v>211</v>
      </c>
      <c r="Q48" s="259">
        <v>307</v>
      </c>
      <c r="T48" s="260"/>
    </row>
    <row r="49" spans="1:23" ht="20.25" customHeight="1" thickBot="1" x14ac:dyDescent="0.3">
      <c r="A49" s="261"/>
      <c r="B49" s="262"/>
      <c r="C49" s="262"/>
      <c r="D49" s="262"/>
      <c r="E49" s="262"/>
      <c r="F49" s="262"/>
      <c r="G49" s="262"/>
      <c r="H49" s="262"/>
      <c r="I49" s="262"/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3"/>
      <c r="U49" s="145"/>
      <c r="V49" s="145"/>
      <c r="W49" s="145"/>
    </row>
    <row r="50" spans="1:23" ht="20.25" customHeight="1" x14ac:dyDescent="0.2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</row>
    <row r="51" spans="1:23" ht="14.1" customHeight="1" x14ac:dyDescent="0.2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</row>
    <row r="52" spans="1:23" ht="14.1" customHeight="1" x14ac:dyDescent="0.2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</row>
    <row r="53" spans="1:23" ht="14.1" customHeight="1" x14ac:dyDescent="0.25"/>
  </sheetData>
  <mergeCells count="20">
    <mergeCell ref="B5:C5"/>
    <mergeCell ref="G5:H5"/>
    <mergeCell ref="K5:L5"/>
    <mergeCell ref="G7:H7"/>
    <mergeCell ref="L7:N7"/>
    <mergeCell ref="B7:C7"/>
    <mergeCell ref="B37:G37"/>
    <mergeCell ref="L37:Q37"/>
    <mergeCell ref="B21:C21"/>
    <mergeCell ref="M9:R9"/>
    <mergeCell ref="B23:G23"/>
    <mergeCell ref="B9:E9"/>
    <mergeCell ref="L23:Q23"/>
    <mergeCell ref="F9:L9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44" orientation="landscape" horizontalDpi="0" verticalDpi="0" r:id="rId1"/>
  <rowBreaks count="1" manualBreakCount="1">
    <brk id="49" max="19" man="1"/>
  </rowBreaks>
  <colBreaks count="1" manualBreakCount="1">
    <brk id="20" max="4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D88D-D6B4-428B-B6FC-8F7FD3B040C8}">
  <dimension ref="A1:AD239"/>
  <sheetViews>
    <sheetView topLeftCell="A40" zoomScale="30" zoomScaleNormal="30" workbookViewId="0">
      <selection activeCell="G21" sqref="G2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9" t="s">
        <v>0</v>
      </c>
      <c r="B3" s="299"/>
      <c r="C3" s="299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3" t="s">
        <v>1</v>
      </c>
      <c r="B9" s="123"/>
      <c r="C9" s="123"/>
      <c r="D9" s="1"/>
      <c r="E9" s="300" t="s">
        <v>2</v>
      </c>
      <c r="F9" s="300"/>
      <c r="G9" s="3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0"/>
      <c r="S9" s="3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301" t="s">
        <v>57</v>
      </c>
      <c r="L11" s="301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7" thickBot="1" x14ac:dyDescent="0.3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2" t="s">
        <v>55</v>
      </c>
      <c r="C15" s="313"/>
      <c r="D15" s="313"/>
      <c r="E15" s="313"/>
      <c r="F15" s="313"/>
      <c r="G15" s="313"/>
      <c r="H15" s="313"/>
      <c r="I15" s="313"/>
      <c r="J15" s="314"/>
      <c r="K15" s="315" t="s">
        <v>9</v>
      </c>
      <c r="L15" s="307"/>
      <c r="M15" s="307"/>
      <c r="N15" s="307"/>
      <c r="O15" s="308"/>
      <c r="P15" s="309" t="s">
        <v>30</v>
      </c>
      <c r="Q15" s="310"/>
      <c r="R15" s="310"/>
      <c r="S15" s="311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2" t="s">
        <v>26</v>
      </c>
      <c r="C36" s="303"/>
      <c r="D36" s="303"/>
      <c r="E36" s="303"/>
      <c r="F36" s="303"/>
      <c r="G36" s="303"/>
      <c r="H36" s="102"/>
      <c r="I36" s="55" t="s">
        <v>27</v>
      </c>
      <c r="J36" s="110"/>
      <c r="K36" s="305" t="s">
        <v>26</v>
      </c>
      <c r="L36" s="305"/>
      <c r="M36" s="305"/>
      <c r="N36" s="305"/>
      <c r="O36" s="302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2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2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3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6"/>
      <c r="K54" s="30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4" t="s">
        <v>8</v>
      </c>
      <c r="C55" s="305"/>
      <c r="D55" s="305"/>
      <c r="E55" s="305"/>
      <c r="F55" s="30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B15:J15"/>
    <mergeCell ref="A3:C3"/>
    <mergeCell ref="E9:G9"/>
    <mergeCell ref="R9:S9"/>
    <mergeCell ref="K11:L11"/>
    <mergeCell ref="P15:S15"/>
    <mergeCell ref="K15:O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52AB-CDD4-426A-B4BE-8436096A5450}">
  <dimension ref="A1:AD239"/>
  <sheetViews>
    <sheetView topLeftCell="A17" zoomScale="30" zoomScaleNormal="30" workbookViewId="0">
      <selection activeCell="M64" sqref="M6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9" t="s">
        <v>0</v>
      </c>
      <c r="B3" s="299"/>
      <c r="C3" s="299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8" t="s">
        <v>1</v>
      </c>
      <c r="B9" s="128"/>
      <c r="C9" s="128"/>
      <c r="D9" s="1"/>
      <c r="E9" s="300" t="s">
        <v>2</v>
      </c>
      <c r="F9" s="300"/>
      <c r="G9" s="3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0"/>
      <c r="S9" s="3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301" t="s">
        <v>58</v>
      </c>
      <c r="L11" s="301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7" thickBot="1" x14ac:dyDescent="0.3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2" t="s">
        <v>55</v>
      </c>
      <c r="C15" s="313"/>
      <c r="D15" s="313"/>
      <c r="E15" s="313"/>
      <c r="F15" s="313"/>
      <c r="G15" s="313"/>
      <c r="H15" s="313"/>
      <c r="I15" s="313"/>
      <c r="J15" s="314"/>
      <c r="K15" s="315" t="s">
        <v>9</v>
      </c>
      <c r="L15" s="307"/>
      <c r="M15" s="307"/>
      <c r="N15" s="307"/>
      <c r="O15" s="308"/>
      <c r="P15" s="309" t="s">
        <v>30</v>
      </c>
      <c r="Q15" s="310"/>
      <c r="R15" s="310"/>
      <c r="S15" s="311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39.950000000000003" customHeight="1" x14ac:dyDescent="0.2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2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39.950000000000003" customHeight="1" x14ac:dyDescent="0.2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39.950000000000003" customHeight="1" x14ac:dyDescent="0.2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39.950000000000003" customHeight="1" x14ac:dyDescent="0.2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39.950000000000003" customHeight="1" x14ac:dyDescent="0.2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2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2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2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2" t="s">
        <v>26</v>
      </c>
      <c r="C36" s="303"/>
      <c r="D36" s="303"/>
      <c r="E36" s="303"/>
      <c r="F36" s="303"/>
      <c r="G36" s="303"/>
      <c r="H36" s="102"/>
      <c r="I36" s="55" t="s">
        <v>27</v>
      </c>
      <c r="J36" s="110"/>
      <c r="K36" s="305" t="s">
        <v>26</v>
      </c>
      <c r="L36" s="305"/>
      <c r="M36" s="305"/>
      <c r="N36" s="305"/>
      <c r="O36" s="302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2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6"/>
      <c r="K54" s="30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4" t="s">
        <v>8</v>
      </c>
      <c r="C55" s="305"/>
      <c r="D55" s="305"/>
      <c r="E55" s="305"/>
      <c r="F55" s="30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55E7-D68B-4722-A134-6400F8299C14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1" width="22.5703125" style="19" bestFit="1" customWidth="1"/>
    <col min="12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9" t="s">
        <v>0</v>
      </c>
      <c r="B3" s="299"/>
      <c r="C3" s="299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1" t="s">
        <v>1</v>
      </c>
      <c r="B9" s="131"/>
      <c r="C9" s="131"/>
      <c r="D9" s="1"/>
      <c r="E9" s="300" t="s">
        <v>2</v>
      </c>
      <c r="F9" s="300"/>
      <c r="G9" s="3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0"/>
      <c r="S9" s="3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301" t="s">
        <v>58</v>
      </c>
      <c r="L11" s="301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2" t="s">
        <v>55</v>
      </c>
      <c r="C15" s="313"/>
      <c r="D15" s="313"/>
      <c r="E15" s="313"/>
      <c r="F15" s="313"/>
      <c r="G15" s="313"/>
      <c r="H15" s="313"/>
      <c r="I15" s="313"/>
      <c r="J15" s="314"/>
      <c r="K15" s="315" t="s">
        <v>9</v>
      </c>
      <c r="L15" s="307"/>
      <c r="M15" s="307"/>
      <c r="N15" s="307"/>
      <c r="O15" s="308"/>
      <c r="P15" s="309" t="s">
        <v>30</v>
      </c>
      <c r="Q15" s="310"/>
      <c r="R15" s="310"/>
      <c r="S15" s="311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39.950000000000003" customHeight="1" x14ac:dyDescent="0.2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2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39.950000000000003" customHeight="1" x14ac:dyDescent="0.2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39.950000000000003" customHeight="1" x14ac:dyDescent="0.2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39.950000000000003" customHeight="1" x14ac:dyDescent="0.2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39.950000000000003" customHeight="1" x14ac:dyDescent="0.2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2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2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2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2" t="s">
        <v>26</v>
      </c>
      <c r="C36" s="303"/>
      <c r="D36" s="303"/>
      <c r="E36" s="303"/>
      <c r="F36" s="303"/>
      <c r="G36" s="303"/>
      <c r="H36" s="102"/>
      <c r="I36" s="55" t="s">
        <v>27</v>
      </c>
      <c r="J36" s="110"/>
      <c r="K36" s="305" t="s">
        <v>26</v>
      </c>
      <c r="L36" s="305"/>
      <c r="M36" s="305"/>
      <c r="N36" s="305"/>
      <c r="O36" s="302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2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6"/>
      <c r="K54" s="30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4" t="s">
        <v>8</v>
      </c>
      <c r="C55" s="305"/>
      <c r="D55" s="305"/>
      <c r="E55" s="305"/>
      <c r="F55" s="30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45D7-8E69-4640-BBA4-1CDD61F0150A}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9" t="s">
        <v>0</v>
      </c>
      <c r="B3" s="299"/>
      <c r="C3" s="299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300" t="s">
        <v>2</v>
      </c>
      <c r="F9" s="300"/>
      <c r="G9" s="3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0"/>
      <c r="S9" s="3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301" t="s">
        <v>59</v>
      </c>
      <c r="L11" s="301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2" t="s">
        <v>55</v>
      </c>
      <c r="C15" s="313"/>
      <c r="D15" s="313"/>
      <c r="E15" s="313"/>
      <c r="F15" s="313"/>
      <c r="G15" s="313"/>
      <c r="H15" s="313"/>
      <c r="I15" s="313"/>
      <c r="J15" s="313"/>
      <c r="K15" s="313"/>
      <c r="L15" s="313"/>
      <c r="M15" s="314"/>
      <c r="N15" s="307" t="s">
        <v>9</v>
      </c>
      <c r="O15" s="307"/>
      <c r="P15" s="307"/>
      <c r="Q15" s="307"/>
      <c r="R15" s="307"/>
      <c r="S15" s="308"/>
      <c r="T15" s="309" t="s">
        <v>30</v>
      </c>
      <c r="U15" s="310"/>
      <c r="V15" s="310"/>
      <c r="W15" s="310"/>
      <c r="X15" s="310"/>
      <c r="Y15" s="311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39.950000000000003" customHeight="1" x14ac:dyDescent="0.2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2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39.950000000000003" customHeight="1" x14ac:dyDescent="0.2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39.950000000000003" customHeight="1" x14ac:dyDescent="0.2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39.950000000000003" customHeight="1" x14ac:dyDescent="0.2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39.950000000000003" customHeight="1" x14ac:dyDescent="0.2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2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2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2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2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3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4" t="s">
        <v>26</v>
      </c>
      <c r="C36" s="305"/>
      <c r="D36" s="305"/>
      <c r="E36" s="305"/>
      <c r="F36" s="305"/>
      <c r="G36" s="305"/>
      <c r="H36" s="302"/>
      <c r="I36" s="102"/>
      <c r="J36" s="55" t="s">
        <v>27</v>
      </c>
      <c r="K36" s="110"/>
      <c r="L36" s="305" t="s">
        <v>26</v>
      </c>
      <c r="M36" s="305"/>
      <c r="N36" s="305"/>
      <c r="O36" s="305"/>
      <c r="P36" s="30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2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2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6"/>
      <c r="K54" s="30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4" t="s">
        <v>8</v>
      </c>
      <c r="C55" s="305"/>
      <c r="D55" s="305"/>
      <c r="E55" s="305"/>
      <c r="F55" s="30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36:H36"/>
    <mergeCell ref="R9:S9"/>
    <mergeCell ref="K11:L11"/>
    <mergeCell ref="T15:Y15"/>
    <mergeCell ref="B15:M15"/>
    <mergeCell ref="L36:P36"/>
    <mergeCell ref="N15:S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BE50-EAED-4496-955E-DE26DC7124B1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9" t="s">
        <v>0</v>
      </c>
      <c r="B3" s="299"/>
      <c r="C3" s="299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7" t="s">
        <v>1</v>
      </c>
      <c r="B9" s="137"/>
      <c r="C9" s="137"/>
      <c r="D9" s="1"/>
      <c r="E9" s="300" t="s">
        <v>2</v>
      </c>
      <c r="F9" s="300"/>
      <c r="G9" s="3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0"/>
      <c r="S9" s="3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301" t="s">
        <v>59</v>
      </c>
      <c r="L11" s="301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7" thickBot="1" x14ac:dyDescent="0.3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2" t="s">
        <v>55</v>
      </c>
      <c r="C15" s="313"/>
      <c r="D15" s="313"/>
      <c r="E15" s="313"/>
      <c r="F15" s="313"/>
      <c r="G15" s="313"/>
      <c r="H15" s="313"/>
      <c r="I15" s="313"/>
      <c r="J15" s="313"/>
      <c r="K15" s="313"/>
      <c r="L15" s="313"/>
      <c r="M15" s="314"/>
      <c r="N15" s="307" t="s">
        <v>9</v>
      </c>
      <c r="O15" s="307"/>
      <c r="P15" s="307"/>
      <c r="Q15" s="307"/>
      <c r="R15" s="307"/>
      <c r="S15" s="308"/>
      <c r="T15" s="309" t="s">
        <v>30</v>
      </c>
      <c r="U15" s="310"/>
      <c r="V15" s="310"/>
      <c r="W15" s="310"/>
      <c r="X15" s="310"/>
      <c r="Y15" s="311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39.950000000000003" customHeight="1" x14ac:dyDescent="0.2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39.950000000000003" customHeight="1" x14ac:dyDescent="0.2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2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2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2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2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4" t="s">
        <v>26</v>
      </c>
      <c r="C36" s="305"/>
      <c r="D36" s="305"/>
      <c r="E36" s="305"/>
      <c r="F36" s="305"/>
      <c r="G36" s="305"/>
      <c r="H36" s="302"/>
      <c r="I36" s="102"/>
      <c r="J36" s="55" t="s">
        <v>27</v>
      </c>
      <c r="K36" s="110"/>
      <c r="L36" s="305" t="s">
        <v>26</v>
      </c>
      <c r="M36" s="305"/>
      <c r="N36" s="305"/>
      <c r="O36" s="305"/>
      <c r="P36" s="30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6"/>
      <c r="K54" s="30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4" t="s">
        <v>8</v>
      </c>
      <c r="C55" s="305"/>
      <c r="D55" s="305"/>
      <c r="E55" s="305"/>
      <c r="F55" s="30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4897-551F-49C6-AB58-A943D7A55D81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9" t="s">
        <v>0</v>
      </c>
      <c r="B3" s="299"/>
      <c r="C3" s="29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0" t="s">
        <v>1</v>
      </c>
      <c r="B9" s="140"/>
      <c r="C9" s="140"/>
      <c r="D9" s="1"/>
      <c r="E9" s="300" t="s">
        <v>2</v>
      </c>
      <c r="F9" s="300"/>
      <c r="G9" s="3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0"/>
      <c r="S9" s="3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301" t="s">
        <v>60</v>
      </c>
      <c r="L11" s="301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7" thickBot="1" x14ac:dyDescent="0.3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2" t="s">
        <v>55</v>
      </c>
      <c r="C15" s="313"/>
      <c r="D15" s="313"/>
      <c r="E15" s="313"/>
      <c r="F15" s="313"/>
      <c r="G15" s="313"/>
      <c r="H15" s="313"/>
      <c r="I15" s="313"/>
      <c r="J15" s="313"/>
      <c r="K15" s="313"/>
      <c r="L15" s="313"/>
      <c r="M15" s="314"/>
      <c r="N15" s="307" t="s">
        <v>9</v>
      </c>
      <c r="O15" s="307"/>
      <c r="P15" s="307"/>
      <c r="Q15" s="307"/>
      <c r="R15" s="307"/>
      <c r="S15" s="308"/>
      <c r="T15" s="309" t="s">
        <v>30</v>
      </c>
      <c r="U15" s="310"/>
      <c r="V15" s="310"/>
      <c r="W15" s="310"/>
      <c r="X15" s="310"/>
      <c r="Y15" s="311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39.950000000000003" customHeight="1" x14ac:dyDescent="0.2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39.950000000000003" customHeight="1" x14ac:dyDescent="0.2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2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2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2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4" t="s">
        <v>26</v>
      </c>
      <c r="C36" s="305"/>
      <c r="D36" s="305"/>
      <c r="E36" s="305"/>
      <c r="F36" s="305"/>
      <c r="G36" s="305"/>
      <c r="H36" s="302"/>
      <c r="I36" s="102"/>
      <c r="J36" s="55" t="s">
        <v>27</v>
      </c>
      <c r="K36" s="110"/>
      <c r="L36" s="305" t="s">
        <v>26</v>
      </c>
      <c r="M36" s="305"/>
      <c r="N36" s="305"/>
      <c r="O36" s="305"/>
      <c r="P36" s="30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6"/>
      <c r="K54" s="30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4" t="s">
        <v>8</v>
      </c>
      <c r="C55" s="305"/>
      <c r="D55" s="305"/>
      <c r="E55" s="305"/>
      <c r="F55" s="30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6C11-3B59-4314-9080-39852E651F25}">
  <dimension ref="A1:AD239"/>
  <sheetViews>
    <sheetView topLeftCell="A35" zoomScale="30" zoomScaleNormal="30" workbookViewId="0">
      <selection activeCell="S24" sqref="S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9" t="s">
        <v>0</v>
      </c>
      <c r="B3" s="299"/>
      <c r="C3" s="299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"/>
      <c r="Z3" s="2"/>
      <c r="AA3" s="2"/>
      <c r="AB3" s="2"/>
      <c r="AC3" s="2"/>
      <c r="AD3" s="26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64" t="s">
        <v>1</v>
      </c>
      <c r="B9" s="264"/>
      <c r="C9" s="264"/>
      <c r="D9" s="1"/>
      <c r="E9" s="300" t="s">
        <v>2</v>
      </c>
      <c r="F9" s="300"/>
      <c r="G9" s="3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0"/>
      <c r="S9" s="3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64"/>
      <c r="B10" s="264"/>
      <c r="C10" s="26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64" t="s">
        <v>4</v>
      </c>
      <c r="B11" s="264"/>
      <c r="C11" s="264"/>
      <c r="D11" s="1"/>
      <c r="E11" s="265">
        <v>1</v>
      </c>
      <c r="F11" s="1"/>
      <c r="G11" s="1"/>
      <c r="H11" s="1"/>
      <c r="I11" s="1"/>
      <c r="J11" s="1"/>
      <c r="K11" s="301" t="s">
        <v>62</v>
      </c>
      <c r="L11" s="301"/>
      <c r="M11" s="266"/>
      <c r="N11" s="26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64"/>
      <c r="B12" s="264"/>
      <c r="C12" s="264"/>
      <c r="D12" s="1"/>
      <c r="E12" s="5"/>
      <c r="F12" s="1"/>
      <c r="G12" s="1"/>
      <c r="H12" s="1"/>
      <c r="I12" s="1"/>
      <c r="J12" s="1"/>
      <c r="K12" s="266"/>
      <c r="L12" s="266"/>
      <c r="M12" s="266"/>
      <c r="N12" s="26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64"/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1"/>
      <c r="X13" s="1"/>
      <c r="Y13" s="1"/>
    </row>
    <row r="14" spans="1:30" s="3" customFormat="1" ht="27" thickBot="1" x14ac:dyDescent="0.3">
      <c r="A14" s="26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2" t="s">
        <v>8</v>
      </c>
      <c r="C15" s="313"/>
      <c r="D15" s="314"/>
      <c r="E15" s="312" t="s">
        <v>55</v>
      </c>
      <c r="F15" s="313"/>
      <c r="G15" s="313"/>
      <c r="H15" s="313"/>
      <c r="I15" s="313"/>
      <c r="J15" s="313"/>
      <c r="K15" s="313"/>
      <c r="L15" s="313"/>
      <c r="M15" s="314"/>
      <c r="N15" s="307" t="s">
        <v>9</v>
      </c>
      <c r="O15" s="307"/>
      <c r="P15" s="307"/>
      <c r="Q15" s="307"/>
      <c r="R15" s="307"/>
      <c r="S15" s="308"/>
      <c r="T15" s="309" t="s">
        <v>30</v>
      </c>
      <c r="U15" s="310"/>
      <c r="V15" s="310"/>
      <c r="W15" s="310"/>
      <c r="X15" s="310"/>
      <c r="Y15" s="311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67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39.950000000000003" customHeight="1" x14ac:dyDescent="0.2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39.950000000000003" customHeight="1" x14ac:dyDescent="0.2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2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2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2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4" t="s">
        <v>26</v>
      </c>
      <c r="C36" s="305"/>
      <c r="D36" s="305"/>
      <c r="E36" s="305"/>
      <c r="F36" s="305"/>
      <c r="G36" s="305"/>
      <c r="H36" s="302"/>
      <c r="I36" s="102"/>
      <c r="J36" s="55" t="s">
        <v>27</v>
      </c>
      <c r="K36" s="110"/>
      <c r="L36" s="305" t="s">
        <v>26</v>
      </c>
      <c r="M36" s="305"/>
      <c r="N36" s="305"/>
      <c r="O36" s="305"/>
      <c r="P36" s="30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6"/>
      <c r="K54" s="30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4" t="s">
        <v>8</v>
      </c>
      <c r="C55" s="305"/>
      <c r="D55" s="305"/>
      <c r="E55" s="305"/>
      <c r="F55" s="30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T15:Y15"/>
    <mergeCell ref="B36:H36"/>
    <mergeCell ref="L36:P36"/>
    <mergeCell ref="J54:K54"/>
    <mergeCell ref="B55:F55"/>
    <mergeCell ref="B15:D15"/>
    <mergeCell ref="E15:M15"/>
    <mergeCell ref="A3:C3"/>
    <mergeCell ref="E9:G9"/>
    <mergeCell ref="R9:S9"/>
    <mergeCell ref="K11:L11"/>
    <mergeCell ref="N15:S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63F93-EB17-4C3B-A1B2-1809C35AD6B9}">
  <dimension ref="A1:AE239"/>
  <sheetViews>
    <sheetView topLeftCell="B33" zoomScale="30" zoomScaleNormal="30" workbookViewId="0">
      <selection activeCell="Q39" sqref="Q3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9" t="s">
        <v>0</v>
      </c>
      <c r="B3" s="299"/>
      <c r="C3" s="299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"/>
      <c r="Z3" s="2"/>
      <c r="AA3" s="2"/>
      <c r="AB3" s="2"/>
      <c r="AC3" s="2"/>
      <c r="AD3" s="2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1" t="s">
        <v>1</v>
      </c>
      <c r="B9" s="271"/>
      <c r="C9" s="271"/>
      <c r="D9" s="1"/>
      <c r="E9" s="300" t="s">
        <v>2</v>
      </c>
      <c r="F9" s="300"/>
      <c r="G9" s="3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0"/>
      <c r="S9" s="3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1"/>
      <c r="B10" s="271"/>
      <c r="C10" s="2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1" t="s">
        <v>4</v>
      </c>
      <c r="B11" s="271"/>
      <c r="C11" s="271"/>
      <c r="D11" s="1"/>
      <c r="E11" s="272">
        <v>1</v>
      </c>
      <c r="F11" s="1"/>
      <c r="G11" s="1"/>
      <c r="H11" s="1"/>
      <c r="I11" s="1"/>
      <c r="J11" s="1"/>
      <c r="K11" s="301" t="s">
        <v>63</v>
      </c>
      <c r="L11" s="301"/>
      <c r="M11" s="273"/>
      <c r="N11" s="27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1"/>
      <c r="B12" s="271"/>
      <c r="C12" s="271"/>
      <c r="D12" s="1"/>
      <c r="E12" s="5"/>
      <c r="F12" s="1"/>
      <c r="G12" s="1"/>
      <c r="H12" s="1"/>
      <c r="I12" s="1"/>
      <c r="J12" s="1"/>
      <c r="K12" s="273"/>
      <c r="L12" s="273"/>
      <c r="M12" s="273"/>
      <c r="N12" s="27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1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1"/>
      <c r="X13" s="1"/>
      <c r="Y13" s="1"/>
    </row>
    <row r="14" spans="1:30" s="3" customFormat="1" ht="27" thickBot="1" x14ac:dyDescent="0.3">
      <c r="A14" s="2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2" t="s">
        <v>8</v>
      </c>
      <c r="C15" s="313"/>
      <c r="D15" s="313"/>
      <c r="E15" s="314"/>
      <c r="F15" s="312" t="s">
        <v>55</v>
      </c>
      <c r="G15" s="313"/>
      <c r="H15" s="313"/>
      <c r="I15" s="313"/>
      <c r="J15" s="313"/>
      <c r="K15" s="313"/>
      <c r="L15" s="313"/>
      <c r="M15" s="313"/>
      <c r="N15" s="314"/>
      <c r="O15" s="307" t="s">
        <v>9</v>
      </c>
      <c r="P15" s="307"/>
      <c r="Q15" s="307"/>
      <c r="R15" s="307"/>
      <c r="S15" s="307"/>
      <c r="T15" s="308"/>
      <c r="U15" s="309" t="s">
        <v>30</v>
      </c>
      <c r="V15" s="310"/>
      <c r="W15" s="310"/>
      <c r="X15" s="310"/>
      <c r="Y15" s="310"/>
      <c r="Z15" s="311"/>
      <c r="AA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78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26"/>
      <c r="M16" s="15"/>
      <c r="N16" s="17"/>
      <c r="O16" s="127">
        <v>1</v>
      </c>
      <c r="P16" s="15">
        <v>2</v>
      </c>
      <c r="Q16" s="15">
        <v>3</v>
      </c>
      <c r="R16" s="15">
        <v>4</v>
      </c>
      <c r="S16" s="15">
        <v>5</v>
      </c>
      <c r="T16" s="15">
        <v>6</v>
      </c>
      <c r="U16" s="16">
        <v>1</v>
      </c>
      <c r="V16" s="15">
        <v>2</v>
      </c>
      <c r="W16" s="78">
        <v>3</v>
      </c>
      <c r="X16" s="78">
        <v>4</v>
      </c>
      <c r="Y16" s="78">
        <v>5</v>
      </c>
      <c r="Z16" s="17">
        <v>6</v>
      </c>
      <c r="AA16" s="18" t="s">
        <v>11</v>
      </c>
      <c r="AC16" s="20"/>
      <c r="AD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81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1">
        <v>10</v>
      </c>
      <c r="M17" s="21">
        <v>11</v>
      </c>
      <c r="N17" s="22">
        <v>12</v>
      </c>
      <c r="O17" s="81">
        <v>1</v>
      </c>
      <c r="P17" s="21">
        <v>2</v>
      </c>
      <c r="Q17" s="21">
        <v>3</v>
      </c>
      <c r="R17" s="21">
        <v>4</v>
      </c>
      <c r="S17" s="21">
        <v>5</v>
      </c>
      <c r="T17" s="21">
        <v>6</v>
      </c>
      <c r="U17" s="14">
        <v>1</v>
      </c>
      <c r="V17" s="21">
        <v>2</v>
      </c>
      <c r="W17" s="21">
        <v>3</v>
      </c>
      <c r="X17" s="21">
        <v>4</v>
      </c>
      <c r="Y17" s="21">
        <v>5</v>
      </c>
      <c r="Z17" s="22">
        <v>6</v>
      </c>
      <c r="AA17" s="18"/>
      <c r="AC17" s="2"/>
      <c r="AD17" s="20"/>
    </row>
    <row r="18" spans="1:30" ht="39.950000000000003" customHeight="1" x14ac:dyDescent="0.25">
      <c r="A18" s="94" t="s">
        <v>13</v>
      </c>
      <c r="B18" s="23">
        <v>47.117500000000007</v>
      </c>
      <c r="C18" s="24">
        <v>38.767812499999998</v>
      </c>
      <c r="D18" s="24">
        <v>38.767812499999998</v>
      </c>
      <c r="E18" s="25"/>
      <c r="F18" s="82">
        <v>42.473695312499999</v>
      </c>
      <c r="G18" s="24">
        <v>42.413320312500005</v>
      </c>
      <c r="H18" s="24">
        <v>40.540398437500002</v>
      </c>
      <c r="I18" s="24">
        <v>41.180023437499997</v>
      </c>
      <c r="J18" s="24">
        <v>32.697135416666669</v>
      </c>
      <c r="K18" s="24">
        <v>32.996968750000001</v>
      </c>
      <c r="L18" s="24">
        <v>41.7527890625</v>
      </c>
      <c r="M18" s="24">
        <v>20.113291666666665</v>
      </c>
      <c r="N18" s="25">
        <v>16.000687499999998</v>
      </c>
      <c r="O18" s="82"/>
      <c r="P18" s="24"/>
      <c r="Q18" s="24"/>
      <c r="R18" s="24"/>
      <c r="S18" s="24"/>
      <c r="T18" s="24"/>
      <c r="U18" s="23"/>
      <c r="V18" s="24"/>
      <c r="W18" s="24"/>
      <c r="X18" s="24"/>
      <c r="Y18" s="24"/>
      <c r="Z18" s="25"/>
      <c r="AA18" s="26">
        <f t="shared" ref="AA18:AA25" si="0">SUM(B18:Z18)</f>
        <v>434.82143489583336</v>
      </c>
      <c r="AC18" s="2"/>
      <c r="AD18" s="20"/>
    </row>
    <row r="19" spans="1:30" ht="39.950000000000003" customHeight="1" x14ac:dyDescent="0.25">
      <c r="A19" s="95" t="s">
        <v>14</v>
      </c>
      <c r="B19" s="23">
        <v>49.204625</v>
      </c>
      <c r="C19" s="24">
        <v>40.214546875000003</v>
      </c>
      <c r="D19" s="24">
        <v>40.214546875000003</v>
      </c>
      <c r="E19" s="25"/>
      <c r="F19" s="82">
        <v>44.295701171874995</v>
      </c>
      <c r="G19" s="24">
        <v>44.310794921875001</v>
      </c>
      <c r="H19" s="24">
        <v>41.944900390624994</v>
      </c>
      <c r="I19" s="24">
        <v>42.988119140625003</v>
      </c>
      <c r="J19" s="24">
        <v>33.571091145833336</v>
      </c>
      <c r="K19" s="24">
        <v>33.945007812499995</v>
      </c>
      <c r="L19" s="24">
        <v>43.517802734375003</v>
      </c>
      <c r="M19" s="24">
        <v>20.930302083333334</v>
      </c>
      <c r="N19" s="25">
        <v>16.506328125</v>
      </c>
      <c r="O19" s="82">
        <v>26.342399999999998</v>
      </c>
      <c r="P19" s="24">
        <v>38.499299999999998</v>
      </c>
      <c r="Q19" s="24">
        <v>37.430399999999999</v>
      </c>
      <c r="R19" s="24">
        <v>38.969000000000001</v>
      </c>
      <c r="S19" s="24">
        <v>27.701799999999999</v>
      </c>
      <c r="T19" s="24">
        <v>24.987200000000001</v>
      </c>
      <c r="U19" s="23">
        <v>26.936700000000002</v>
      </c>
      <c r="V19" s="24">
        <v>48.648600000000002</v>
      </c>
      <c r="W19" s="24">
        <v>49.567</v>
      </c>
      <c r="X19" s="24">
        <v>33.715499999999999</v>
      </c>
      <c r="Y19" s="24">
        <v>21.319200000000002</v>
      </c>
      <c r="Z19" s="25">
        <v>12.9549</v>
      </c>
      <c r="AA19" s="26">
        <f t="shared" si="0"/>
        <v>838.71576627604168</v>
      </c>
      <c r="AC19" s="2"/>
      <c r="AD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82"/>
      <c r="G20" s="24"/>
      <c r="H20" s="24"/>
      <c r="I20" s="24"/>
      <c r="J20" s="24"/>
      <c r="K20" s="24"/>
      <c r="L20" s="24"/>
      <c r="M20" s="24"/>
      <c r="N20" s="25"/>
      <c r="O20" s="83"/>
      <c r="P20" s="24"/>
      <c r="Q20" s="24"/>
      <c r="R20" s="24"/>
      <c r="S20" s="24"/>
      <c r="T20" s="24"/>
      <c r="U20" s="79"/>
      <c r="V20" s="24"/>
      <c r="W20" s="24"/>
      <c r="X20" s="24"/>
      <c r="Y20" s="24"/>
      <c r="Z20" s="25"/>
      <c r="AA20" s="26">
        <f t="shared" si="0"/>
        <v>0</v>
      </c>
      <c r="AC20" s="2"/>
      <c r="AD20" s="20"/>
    </row>
    <row r="21" spans="1:30" ht="39.950000000000003" customHeight="1" x14ac:dyDescent="0.25">
      <c r="A21" s="95" t="s">
        <v>16</v>
      </c>
      <c r="B21" s="23">
        <v>49.204625</v>
      </c>
      <c r="C21" s="24">
        <v>40.214546875000003</v>
      </c>
      <c r="D21" s="24">
        <v>40.214546875000003</v>
      </c>
      <c r="E21" s="25"/>
      <c r="F21" s="82">
        <v>44.295701171874995</v>
      </c>
      <c r="G21" s="24">
        <v>44.310794921875001</v>
      </c>
      <c r="H21" s="24">
        <v>41.944900390624994</v>
      </c>
      <c r="I21" s="24">
        <v>42.988119140625003</v>
      </c>
      <c r="J21" s="24">
        <v>33.571091145833336</v>
      </c>
      <c r="K21" s="24">
        <v>33.945007812499995</v>
      </c>
      <c r="L21" s="24">
        <v>43.517802734375003</v>
      </c>
      <c r="M21" s="24">
        <v>20.930302083333334</v>
      </c>
      <c r="N21" s="25">
        <v>16.506328125</v>
      </c>
      <c r="O21" s="82">
        <v>26.342399999999998</v>
      </c>
      <c r="P21" s="24">
        <v>38.499299999999998</v>
      </c>
      <c r="Q21" s="24">
        <v>37.430399999999999</v>
      </c>
      <c r="R21" s="24">
        <v>38.969000000000001</v>
      </c>
      <c r="S21" s="24">
        <v>27.701799999999999</v>
      </c>
      <c r="T21" s="24">
        <v>24.987200000000001</v>
      </c>
      <c r="U21" s="23">
        <v>26.936700000000002</v>
      </c>
      <c r="V21" s="24">
        <v>48.648600000000002</v>
      </c>
      <c r="W21" s="24">
        <v>49.567</v>
      </c>
      <c r="X21" s="24">
        <v>33.715499999999999</v>
      </c>
      <c r="Y21" s="24">
        <v>21.319200000000002</v>
      </c>
      <c r="Z21" s="25">
        <v>12.9549</v>
      </c>
      <c r="AA21" s="26">
        <f t="shared" si="0"/>
        <v>838.71576627604168</v>
      </c>
      <c r="AC21" s="2"/>
      <c r="AD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82"/>
      <c r="G22" s="24"/>
      <c r="H22" s="24"/>
      <c r="I22" s="24"/>
      <c r="J22" s="24"/>
      <c r="K22" s="24"/>
      <c r="L22" s="24"/>
      <c r="M22" s="24"/>
      <c r="N22" s="25"/>
      <c r="O22" s="82">
        <v>26.342399999999998</v>
      </c>
      <c r="P22" s="24">
        <v>38.499299999999998</v>
      </c>
      <c r="Q22" s="24">
        <v>37.430399999999999</v>
      </c>
      <c r="R22" s="24">
        <v>38.969000000000001</v>
      </c>
      <c r="S22" s="24">
        <v>27.701799999999999</v>
      </c>
      <c r="T22" s="24">
        <v>24.987200000000001</v>
      </c>
      <c r="U22" s="23">
        <v>26.936700000000002</v>
      </c>
      <c r="V22" s="24">
        <v>48.648600000000002</v>
      </c>
      <c r="W22" s="24">
        <v>49.567</v>
      </c>
      <c r="X22" s="24">
        <v>33.715499999999999</v>
      </c>
      <c r="Y22" s="24">
        <v>21.319200000000002</v>
      </c>
      <c r="Z22" s="25">
        <v>12.9549</v>
      </c>
      <c r="AA22" s="26">
        <f t="shared" si="0"/>
        <v>387.07200000000006</v>
      </c>
      <c r="AC22" s="2"/>
      <c r="AD22" s="20"/>
    </row>
    <row r="23" spans="1:30" ht="39.950000000000003" customHeight="1" x14ac:dyDescent="0.25">
      <c r="A23" s="95" t="s">
        <v>18</v>
      </c>
      <c r="B23" s="23">
        <v>49.204625</v>
      </c>
      <c r="C23" s="24">
        <v>40.214546875000003</v>
      </c>
      <c r="D23" s="24">
        <v>40.214546875000003</v>
      </c>
      <c r="E23" s="25"/>
      <c r="F23" s="82">
        <v>20.3</v>
      </c>
      <c r="G23" s="24">
        <v>43.1</v>
      </c>
      <c r="H23" s="24">
        <v>54.1</v>
      </c>
      <c r="I23" s="24">
        <v>50.1</v>
      </c>
      <c r="J23" s="24">
        <v>48.9</v>
      </c>
      <c r="K23" s="24">
        <v>54.8</v>
      </c>
      <c r="L23" s="24">
        <v>50.7</v>
      </c>
      <c r="M23" s="24"/>
      <c r="N23" s="25"/>
      <c r="O23" s="82">
        <v>26.342399999999998</v>
      </c>
      <c r="P23" s="24">
        <v>38.499299999999998</v>
      </c>
      <c r="Q23" s="24">
        <v>37.430399999999999</v>
      </c>
      <c r="R23" s="24">
        <v>38.969000000000001</v>
      </c>
      <c r="S23" s="24">
        <v>27.701799999999999</v>
      </c>
      <c r="T23" s="24">
        <v>24.987200000000001</v>
      </c>
      <c r="U23" s="23">
        <v>26.936700000000002</v>
      </c>
      <c r="V23" s="24">
        <v>48.648600000000002</v>
      </c>
      <c r="W23" s="24">
        <v>49.567</v>
      </c>
      <c r="X23" s="24">
        <v>33.715499999999999</v>
      </c>
      <c r="Y23" s="24">
        <v>21.319200000000002</v>
      </c>
      <c r="Z23" s="25">
        <v>12.9549</v>
      </c>
      <c r="AA23" s="26">
        <f t="shared" si="0"/>
        <v>838.70571875000007</v>
      </c>
      <c r="AC23" s="2"/>
      <c r="AD23" s="20"/>
    </row>
    <row r="24" spans="1:30" ht="39.950000000000003" customHeight="1" x14ac:dyDescent="0.25">
      <c r="A24" s="94" t="s">
        <v>19</v>
      </c>
      <c r="B24" s="23">
        <v>20.6</v>
      </c>
      <c r="C24" s="24">
        <v>37.299999999999997</v>
      </c>
      <c r="D24" s="24">
        <v>46.5</v>
      </c>
      <c r="E24" s="25">
        <v>25.2</v>
      </c>
      <c r="F24" s="82">
        <v>20.3</v>
      </c>
      <c r="G24" s="24">
        <v>43.1</v>
      </c>
      <c r="H24" s="24">
        <v>54.1</v>
      </c>
      <c r="I24" s="24">
        <v>50.1</v>
      </c>
      <c r="J24" s="24">
        <v>48.9</v>
      </c>
      <c r="K24" s="24">
        <v>54.8</v>
      </c>
      <c r="L24" s="24">
        <v>50.7</v>
      </c>
      <c r="M24" s="24"/>
      <c r="N24" s="25"/>
      <c r="O24" s="82">
        <v>26.342399999999998</v>
      </c>
      <c r="P24" s="24">
        <v>38.499299999999998</v>
      </c>
      <c r="Q24" s="24">
        <v>37.430399999999999</v>
      </c>
      <c r="R24" s="24">
        <v>38.969000000000001</v>
      </c>
      <c r="S24" s="24">
        <v>27.701799999999999</v>
      </c>
      <c r="T24" s="24">
        <v>24.987200000000001</v>
      </c>
      <c r="U24" s="23">
        <v>26.936700000000002</v>
      </c>
      <c r="V24" s="24">
        <v>48.648600000000002</v>
      </c>
      <c r="W24" s="24">
        <v>49.567</v>
      </c>
      <c r="X24" s="24">
        <v>33.715499999999999</v>
      </c>
      <c r="Y24" s="24">
        <v>21.319200000000002</v>
      </c>
      <c r="Z24" s="25">
        <v>12.9549</v>
      </c>
      <c r="AA24" s="26">
        <f t="shared" si="0"/>
        <v>838.67200000000003</v>
      </c>
      <c r="AC24" s="2"/>
    </row>
    <row r="25" spans="1:30" ht="41.45" customHeight="1" x14ac:dyDescent="0.25">
      <c r="A25" s="95" t="s">
        <v>11</v>
      </c>
      <c r="B25" s="27">
        <f t="shared" ref="B25:C25" si="1">SUM(B18:B24)</f>
        <v>215.33137499999998</v>
      </c>
      <c r="C25" s="28">
        <f t="shared" si="1"/>
        <v>196.71145312499999</v>
      </c>
      <c r="D25" s="28">
        <f t="shared" ref="D25" si="2">SUM(D18:D24)</f>
        <v>205.91145312500001</v>
      </c>
      <c r="E25" s="29">
        <f>SUM(E18:E24)</f>
        <v>25.2</v>
      </c>
      <c r="F25" s="84">
        <f t="shared" ref="F25:H25" si="3">SUM(F18:F24)</f>
        <v>171.66509765625</v>
      </c>
      <c r="G25" s="28">
        <f t="shared" si="3"/>
        <v>217.23491015625001</v>
      </c>
      <c r="H25" s="28">
        <f t="shared" si="3"/>
        <v>232.63019921874999</v>
      </c>
      <c r="I25" s="28">
        <f>SUM(I18:I24)</f>
        <v>227.35626171875001</v>
      </c>
      <c r="J25" s="28">
        <f t="shared" ref="J25:N25" si="4">SUM(J18:J24)</f>
        <v>197.63931770833335</v>
      </c>
      <c r="K25" s="28">
        <f t="shared" si="4"/>
        <v>210.48698437500002</v>
      </c>
      <c r="L25" s="28">
        <f t="shared" si="4"/>
        <v>230.18839453125003</v>
      </c>
      <c r="M25" s="28">
        <f t="shared" si="4"/>
        <v>61.97389583333333</v>
      </c>
      <c r="N25" s="29">
        <f t="shared" si="4"/>
        <v>49.01334374999999</v>
      </c>
      <c r="O25" s="84">
        <f>SUM(O18:O24)</f>
        <v>131.71199999999999</v>
      </c>
      <c r="P25" s="28">
        <f t="shared" ref="P25:T25" si="5">SUM(P18:P24)</f>
        <v>192.4965</v>
      </c>
      <c r="Q25" s="28">
        <f t="shared" si="5"/>
        <v>187.15199999999999</v>
      </c>
      <c r="R25" s="28">
        <f t="shared" si="5"/>
        <v>194.845</v>
      </c>
      <c r="S25" s="28">
        <f t="shared" si="5"/>
        <v>138.50899999999999</v>
      </c>
      <c r="T25" s="28">
        <f t="shared" si="5"/>
        <v>124.93600000000001</v>
      </c>
      <c r="U25" s="27">
        <f>SUM(U18:U24)</f>
        <v>134.68350000000001</v>
      </c>
      <c r="V25" s="28">
        <f t="shared" ref="V25:Z25" si="6">SUM(V18:V24)</f>
        <v>243.24299999999999</v>
      </c>
      <c r="W25" s="28">
        <f t="shared" si="6"/>
        <v>247.83500000000001</v>
      </c>
      <c r="X25" s="28">
        <f t="shared" si="6"/>
        <v>168.57749999999999</v>
      </c>
      <c r="Y25" s="28">
        <f t="shared" si="6"/>
        <v>106.596</v>
      </c>
      <c r="Z25" s="29">
        <f t="shared" si="6"/>
        <v>64.774500000000003</v>
      </c>
      <c r="AA25" s="26">
        <f t="shared" si="0"/>
        <v>4176.7026861979166</v>
      </c>
    </row>
    <row r="26" spans="1:30" s="2" customFormat="1" ht="36.75" customHeight="1" x14ac:dyDescent="0.25">
      <c r="A26" s="96" t="s">
        <v>20</v>
      </c>
      <c r="B26" s="30">
        <v>49.5</v>
      </c>
      <c r="C26" s="31">
        <v>49</v>
      </c>
      <c r="D26" s="31">
        <v>49</v>
      </c>
      <c r="E26" s="32">
        <v>49</v>
      </c>
      <c r="F26" s="85"/>
      <c r="G26" s="31"/>
      <c r="H26" s="31"/>
      <c r="I26" s="31"/>
      <c r="J26" s="31"/>
      <c r="K26" s="31"/>
      <c r="L26" s="31"/>
      <c r="M26" s="31"/>
      <c r="N26" s="32"/>
      <c r="O26" s="85">
        <v>49</v>
      </c>
      <c r="P26" s="31">
        <v>48.5</v>
      </c>
      <c r="Q26" s="31">
        <v>48</v>
      </c>
      <c r="R26" s="31">
        <v>47.5</v>
      </c>
      <c r="S26" s="31">
        <v>47</v>
      </c>
      <c r="T26" s="31">
        <v>46</v>
      </c>
      <c r="U26" s="30">
        <v>50.5</v>
      </c>
      <c r="V26" s="31">
        <v>49.5</v>
      </c>
      <c r="W26" s="31">
        <v>48.5</v>
      </c>
      <c r="X26" s="31">
        <v>47.5</v>
      </c>
      <c r="Y26" s="31">
        <v>47</v>
      </c>
      <c r="Z26" s="32">
        <v>46.5</v>
      </c>
      <c r="AA26" s="33">
        <f>+((AA25/AA27)/7)*1000</f>
        <v>48.010284222239143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667</v>
      </c>
      <c r="E27" s="36">
        <v>361</v>
      </c>
      <c r="F27" s="86">
        <v>302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5">
        <v>760</v>
      </c>
      <c r="M27" s="35"/>
      <c r="N27" s="36"/>
      <c r="O27" s="86">
        <v>384</v>
      </c>
      <c r="P27" s="35">
        <v>567</v>
      </c>
      <c r="Q27" s="35">
        <v>557</v>
      </c>
      <c r="R27" s="35">
        <v>586</v>
      </c>
      <c r="S27" s="35">
        <v>421</v>
      </c>
      <c r="T27" s="35">
        <v>388</v>
      </c>
      <c r="U27" s="34">
        <v>381</v>
      </c>
      <c r="V27" s="35">
        <v>702</v>
      </c>
      <c r="W27" s="35">
        <v>730</v>
      </c>
      <c r="X27" s="35">
        <v>507</v>
      </c>
      <c r="Y27" s="35">
        <v>324</v>
      </c>
      <c r="Z27" s="36">
        <v>199</v>
      </c>
      <c r="AA27" s="37">
        <f>SUM(B27:Z27)</f>
        <v>12428</v>
      </c>
      <c r="AB27" s="2">
        <f>((AA25*1000)/AA27)/7</f>
        <v>48.010284222239143</v>
      </c>
    </row>
    <row r="28" spans="1:30" s="2" customFormat="1" ht="33" customHeight="1" x14ac:dyDescent="0.25">
      <c r="A28" s="98" t="s">
        <v>22</v>
      </c>
      <c r="B28" s="38">
        <f>((B27*B26)*7/1000-B18)/4</f>
        <v>13.861624999999997</v>
      </c>
      <c r="C28" s="39">
        <f t="shared" ref="C28:N28" si="7">((C27*C26)*7/1000-C18)/4</f>
        <v>36.184296875000001</v>
      </c>
      <c r="D28" s="39">
        <f t="shared" ref="D28" si="8">((D27*D26)*7/1000-D18)/4</f>
        <v>47.503296875000004</v>
      </c>
      <c r="E28" s="40">
        <f t="shared" si="7"/>
        <v>30.955749999999998</v>
      </c>
      <c r="F28" s="87">
        <f t="shared" si="7"/>
        <v>-10.618423828125</v>
      </c>
      <c r="G28" s="39">
        <f t="shared" si="7"/>
        <v>-10.603330078125001</v>
      </c>
      <c r="H28" s="39">
        <f t="shared" si="7"/>
        <v>-10.135099609375001</v>
      </c>
      <c r="I28" s="39">
        <f t="shared" si="7"/>
        <v>-10.295005859374999</v>
      </c>
      <c r="J28" s="39">
        <f t="shared" si="7"/>
        <v>-8.1742838541666671</v>
      </c>
      <c r="K28" s="39">
        <f t="shared" si="7"/>
        <v>-8.2492421875000002</v>
      </c>
      <c r="L28" s="39">
        <f t="shared" si="7"/>
        <v>-10.438197265625</v>
      </c>
      <c r="M28" s="39">
        <f t="shared" si="7"/>
        <v>-5.0283229166666663</v>
      </c>
      <c r="N28" s="40">
        <f t="shared" si="7"/>
        <v>-4.0001718749999995</v>
      </c>
      <c r="O28" s="87">
        <f t="shared" ref="O28:T28" si="9">((O27*O26)*7/1000)/5</f>
        <v>26.342399999999998</v>
      </c>
      <c r="P28" s="39">
        <f t="shared" si="9"/>
        <v>38.499299999999998</v>
      </c>
      <c r="Q28" s="39">
        <f t="shared" si="9"/>
        <v>37.430399999999999</v>
      </c>
      <c r="R28" s="39">
        <f t="shared" si="9"/>
        <v>38.969000000000001</v>
      </c>
      <c r="S28" s="39">
        <f t="shared" si="9"/>
        <v>27.701799999999999</v>
      </c>
      <c r="T28" s="39">
        <f t="shared" si="9"/>
        <v>24.987200000000001</v>
      </c>
      <c r="U28" s="38">
        <f>((U27*U26)*7/1000)/5</f>
        <v>26.936700000000002</v>
      </c>
      <c r="V28" s="39">
        <f t="shared" ref="V28:Z28" si="10">((V27*V26)*7/1000)/5</f>
        <v>48.648600000000002</v>
      </c>
      <c r="W28" s="39">
        <f t="shared" si="10"/>
        <v>49.567</v>
      </c>
      <c r="X28" s="39">
        <f t="shared" si="10"/>
        <v>33.715499999999999</v>
      </c>
      <c r="Y28" s="39">
        <f t="shared" si="10"/>
        <v>21.319200000000002</v>
      </c>
      <c r="Z28" s="40">
        <f t="shared" si="10"/>
        <v>12.9549</v>
      </c>
      <c r="AA28" s="41"/>
    </row>
    <row r="29" spans="1:30" ht="33.75" customHeight="1" x14ac:dyDescent="0.25">
      <c r="A29" s="99" t="s">
        <v>23</v>
      </c>
      <c r="B29" s="42">
        <f t="shared" ref="B29:C29" si="11">((B27*B26)*7)/1000</f>
        <v>102.56399999999999</v>
      </c>
      <c r="C29" s="43">
        <f t="shared" si="11"/>
        <v>183.505</v>
      </c>
      <c r="D29" s="43">
        <f t="shared" ref="D29" si="12">((D27*D26)*7)/1000</f>
        <v>228.78100000000001</v>
      </c>
      <c r="E29" s="90">
        <f>((E27*E26)*7)/1000</f>
        <v>123.82299999999999</v>
      </c>
      <c r="F29" s="88">
        <f>((F27*F26)*7)/1000</f>
        <v>0</v>
      </c>
      <c r="G29" s="43">
        <f t="shared" ref="G29:H29" si="13">((G27*G26)*7)/1000</f>
        <v>0</v>
      </c>
      <c r="H29" s="43">
        <f t="shared" si="13"/>
        <v>0</v>
      </c>
      <c r="I29" s="43">
        <f>((I27*I26)*7)/1000</f>
        <v>0</v>
      </c>
      <c r="J29" s="43">
        <f>((J27*J26)*7)/1000</f>
        <v>0</v>
      </c>
      <c r="K29" s="43">
        <f t="shared" ref="K29:N29" si="14">((K27*K26)*7)/1000</f>
        <v>0</v>
      </c>
      <c r="L29" s="43">
        <f t="shared" si="14"/>
        <v>0</v>
      </c>
      <c r="M29" s="43">
        <f t="shared" si="14"/>
        <v>0</v>
      </c>
      <c r="N29" s="90">
        <f t="shared" si="14"/>
        <v>0</v>
      </c>
      <c r="O29" s="88">
        <f>((O27*O26)*7)/1000</f>
        <v>131.71199999999999</v>
      </c>
      <c r="P29" s="43">
        <f>((P27*P26)*7)/1000</f>
        <v>192.4965</v>
      </c>
      <c r="Q29" s="43">
        <f>((Q27*Q26)*7)/1000</f>
        <v>187.15199999999999</v>
      </c>
      <c r="R29" s="43">
        <f t="shared" ref="R29:Z29" si="15">((R27*R26)*7)/1000</f>
        <v>194.845</v>
      </c>
      <c r="S29" s="43">
        <f t="shared" si="15"/>
        <v>138.50899999999999</v>
      </c>
      <c r="T29" s="43">
        <f t="shared" si="15"/>
        <v>124.93600000000001</v>
      </c>
      <c r="U29" s="44">
        <f t="shared" si="15"/>
        <v>134.68350000000001</v>
      </c>
      <c r="V29" s="45">
        <f t="shared" si="15"/>
        <v>243.24299999999999</v>
      </c>
      <c r="W29" s="45">
        <f t="shared" si="15"/>
        <v>247.83500000000001</v>
      </c>
      <c r="X29" s="45">
        <f t="shared" si="15"/>
        <v>168.57749999999999</v>
      </c>
      <c r="Y29" s="45">
        <f t="shared" si="15"/>
        <v>106.596</v>
      </c>
      <c r="Z29" s="46">
        <f t="shared" si="15"/>
        <v>64.774500000000003</v>
      </c>
      <c r="AA29" s="47"/>
    </row>
    <row r="30" spans="1:30" ht="33.75" customHeight="1" thickBot="1" x14ac:dyDescent="0.3">
      <c r="A30" s="100" t="s">
        <v>24</v>
      </c>
      <c r="B30" s="48">
        <f t="shared" ref="B30:C30" si="16">+(B25/B27)/7*1000</f>
        <v>103.92440878378378</v>
      </c>
      <c r="C30" s="49">
        <f t="shared" si="16"/>
        <v>52.526422730307068</v>
      </c>
      <c r="D30" s="49">
        <f t="shared" ref="D30" si="17">+(D25/D27)/7*1000</f>
        <v>44.101831896551722</v>
      </c>
      <c r="E30" s="50">
        <f>+(E25/E27)/7*1000</f>
        <v>9.9722991689750682</v>
      </c>
      <c r="F30" s="89">
        <f t="shared" ref="F30:H30" si="18">+(F25/F27)/7*1000</f>
        <v>81.203925097563868</v>
      </c>
      <c r="G30" s="49">
        <f t="shared" si="18"/>
        <v>48.114044331395355</v>
      </c>
      <c r="H30" s="49">
        <f t="shared" si="18"/>
        <v>40.977664121675183</v>
      </c>
      <c r="I30" s="49">
        <f>+(I25/I27)/7*1000</f>
        <v>43.248290226127068</v>
      </c>
      <c r="J30" s="49">
        <f t="shared" ref="J30:N30" si="19">+(J25/J27)/7*1000</f>
        <v>38.518674275644777</v>
      </c>
      <c r="K30" s="49">
        <f t="shared" si="19"/>
        <v>36.62554104315295</v>
      </c>
      <c r="L30" s="49">
        <f t="shared" si="19"/>
        <v>43.268495212640985</v>
      </c>
      <c r="M30" s="49" t="e">
        <f t="shared" si="19"/>
        <v>#DIV/0!</v>
      </c>
      <c r="N30" s="50" t="e">
        <f t="shared" si="19"/>
        <v>#DIV/0!</v>
      </c>
      <c r="O30" s="89">
        <f>+(O25/O27)/7*1000</f>
        <v>48.999999999999993</v>
      </c>
      <c r="P30" s="49">
        <f t="shared" ref="P30:Z30" si="20">+(P25/P27)/7*1000</f>
        <v>48.499999999999993</v>
      </c>
      <c r="Q30" s="49">
        <f t="shared" si="20"/>
        <v>47.999999999999993</v>
      </c>
      <c r="R30" s="49">
        <f t="shared" si="20"/>
        <v>47.5</v>
      </c>
      <c r="S30" s="49">
        <f t="shared" si="20"/>
        <v>46.999999999999993</v>
      </c>
      <c r="T30" s="49">
        <f t="shared" si="20"/>
        <v>46</v>
      </c>
      <c r="U30" s="48">
        <f t="shared" si="20"/>
        <v>50.5</v>
      </c>
      <c r="V30" s="49">
        <f t="shared" si="20"/>
        <v>49.499999999999993</v>
      </c>
      <c r="W30" s="49">
        <f t="shared" si="20"/>
        <v>48.5</v>
      </c>
      <c r="X30" s="49">
        <f t="shared" si="20"/>
        <v>47.499999999999993</v>
      </c>
      <c r="Y30" s="49">
        <f t="shared" si="20"/>
        <v>47</v>
      </c>
      <c r="Z30" s="50">
        <f t="shared" si="20"/>
        <v>46.5</v>
      </c>
      <c r="AA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4" t="s">
        <v>26</v>
      </c>
      <c r="C36" s="305"/>
      <c r="D36" s="305"/>
      <c r="E36" s="305"/>
      <c r="F36" s="305"/>
      <c r="G36" s="305"/>
      <c r="H36" s="302"/>
      <c r="I36" s="102"/>
      <c r="J36" s="55" t="s">
        <v>27</v>
      </c>
      <c r="K36" s="110"/>
      <c r="L36" s="305" t="s">
        <v>26</v>
      </c>
      <c r="M36" s="305"/>
      <c r="N36" s="305"/>
      <c r="O36" s="305"/>
      <c r="P36" s="30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29.441257812499998</v>
      </c>
      <c r="C39" s="82">
        <v>42.565464062499998</v>
      </c>
      <c r="D39" s="82">
        <v>42.705464062499999</v>
      </c>
      <c r="E39" s="82">
        <v>61.488906249999999</v>
      </c>
      <c r="F39" s="82">
        <v>51.461812500000008</v>
      </c>
      <c r="G39" s="82">
        <v>31.40961875</v>
      </c>
      <c r="H39" s="82">
        <v>14.013512500000001</v>
      </c>
      <c r="I39" s="104">
        <f t="shared" ref="I39:I46" si="21">SUM(B39:H39)</f>
        <v>273.08603593750001</v>
      </c>
      <c r="J39" s="2"/>
      <c r="K39" s="94" t="s">
        <v>13</v>
      </c>
      <c r="L39" s="82">
        <v>13.4</v>
      </c>
      <c r="M39" s="82">
        <v>17.5</v>
      </c>
      <c r="N39" s="82">
        <v>16.3</v>
      </c>
      <c r="O39" s="82"/>
      <c r="P39" s="82"/>
      <c r="Q39" s="104">
        <f t="shared" ref="Q39:Q46" si="22">SUM(L39:P39)</f>
        <v>47.2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30.761685546875</v>
      </c>
      <c r="C40" s="82">
        <v>44.509883984374994</v>
      </c>
      <c r="D40" s="82">
        <v>44.667383984375</v>
      </c>
      <c r="E40" s="82">
        <v>64.385773437499992</v>
      </c>
      <c r="F40" s="82">
        <v>53.914546874999999</v>
      </c>
      <c r="G40" s="82">
        <v>32.940095312499999</v>
      </c>
      <c r="H40" s="82">
        <v>14.701871874999998</v>
      </c>
      <c r="I40" s="104">
        <f t="shared" si="21"/>
        <v>285.88124101562494</v>
      </c>
      <c r="J40" s="2"/>
      <c r="K40" s="95" t="s">
        <v>14</v>
      </c>
      <c r="L40" s="82">
        <v>13.4</v>
      </c>
      <c r="M40" s="82">
        <v>17.600000000000001</v>
      </c>
      <c r="N40" s="82">
        <v>16.3</v>
      </c>
      <c r="O40" s="82"/>
      <c r="P40" s="82"/>
      <c r="Q40" s="104">
        <f t="shared" si="22"/>
        <v>47.3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21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22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30.761685546875</v>
      </c>
      <c r="C42" s="82">
        <v>44.509883984374994</v>
      </c>
      <c r="D42" s="82">
        <v>44.667383984375</v>
      </c>
      <c r="E42" s="82">
        <v>64.385773437499992</v>
      </c>
      <c r="F42" s="82">
        <v>53.914546874999999</v>
      </c>
      <c r="G42" s="82">
        <v>32.940095312499999</v>
      </c>
      <c r="H42" s="82">
        <v>14.701871874999998</v>
      </c>
      <c r="I42" s="104">
        <f t="shared" si="21"/>
        <v>285.88124101562494</v>
      </c>
      <c r="J42" s="2"/>
      <c r="K42" s="95" t="s">
        <v>16</v>
      </c>
      <c r="L42" s="82">
        <v>13.4</v>
      </c>
      <c r="M42" s="82">
        <v>17.600000000000001</v>
      </c>
      <c r="N42" s="82">
        <v>16.399999999999999</v>
      </c>
      <c r="O42" s="82"/>
      <c r="P42" s="82"/>
      <c r="Q42" s="104">
        <f t="shared" si="22"/>
        <v>47.4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30.761685546875</v>
      </c>
      <c r="C43" s="82">
        <v>44.509883984374994</v>
      </c>
      <c r="D43" s="82">
        <v>44.667383984375</v>
      </c>
      <c r="E43" s="82">
        <v>64.385773437499992</v>
      </c>
      <c r="F43" s="82">
        <v>53.914546874999999</v>
      </c>
      <c r="G43" s="82">
        <v>32.940095312499999</v>
      </c>
      <c r="H43" s="82">
        <v>14.701871874999998</v>
      </c>
      <c r="I43" s="104">
        <f t="shared" si="21"/>
        <v>285.88124101562494</v>
      </c>
      <c r="J43" s="2"/>
      <c r="K43" s="94" t="s">
        <v>17</v>
      </c>
      <c r="L43" s="82">
        <v>13.4</v>
      </c>
      <c r="M43" s="82">
        <v>17.600000000000001</v>
      </c>
      <c r="N43" s="82">
        <v>16.399999999999999</v>
      </c>
      <c r="O43" s="82"/>
      <c r="P43" s="82"/>
      <c r="Q43" s="104">
        <f t="shared" si="22"/>
        <v>47.4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21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22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28.5</v>
      </c>
      <c r="C45" s="82">
        <v>54</v>
      </c>
      <c r="D45" s="82">
        <v>66.599999999999994</v>
      </c>
      <c r="E45" s="82">
        <v>46.3</v>
      </c>
      <c r="F45" s="82">
        <v>54.8</v>
      </c>
      <c r="G45" s="82">
        <v>35.700000000000003</v>
      </c>
      <c r="H45" s="82"/>
      <c r="I45" s="104">
        <f t="shared" si="21"/>
        <v>285.89999999999998</v>
      </c>
      <c r="J45" s="2"/>
      <c r="K45" s="94" t="s">
        <v>19</v>
      </c>
      <c r="L45" s="82">
        <v>12.6</v>
      </c>
      <c r="M45" s="82">
        <v>18.100000000000001</v>
      </c>
      <c r="N45" s="82">
        <v>12.7</v>
      </c>
      <c r="O45" s="82">
        <v>4.2</v>
      </c>
      <c r="P45" s="82"/>
      <c r="Q45" s="104">
        <f t="shared" si="22"/>
        <v>47.600000000000009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150.22631445312498</v>
      </c>
      <c r="C46" s="28">
        <f t="shared" si="23"/>
        <v>230.09511601562497</v>
      </c>
      <c r="D46" s="28">
        <f t="shared" si="23"/>
        <v>243.30761601562497</v>
      </c>
      <c r="E46" s="28">
        <f t="shared" si="23"/>
        <v>300.94622656249999</v>
      </c>
      <c r="F46" s="28">
        <f t="shared" si="23"/>
        <v>268.00545312500003</v>
      </c>
      <c r="G46" s="28">
        <f t="shared" si="23"/>
        <v>165.92990468750003</v>
      </c>
      <c r="H46" s="28">
        <f t="shared" si="23"/>
        <v>58.119128124999989</v>
      </c>
      <c r="I46" s="104">
        <f t="shared" si="21"/>
        <v>1416.6297589843753</v>
      </c>
      <c r="K46" s="80" t="s">
        <v>11</v>
      </c>
      <c r="L46" s="84">
        <f>SUM(L39:L45)</f>
        <v>66.2</v>
      </c>
      <c r="M46" s="28">
        <f>SUM(M39:M45)</f>
        <v>88.4</v>
      </c>
      <c r="N46" s="28">
        <f>SUM(N39:N45)</f>
        <v>78.100000000000009</v>
      </c>
      <c r="O46" s="28">
        <f>SUM(O39:O45)</f>
        <v>4.2</v>
      </c>
      <c r="P46" s="28">
        <f>SUM(P39:P45)</f>
        <v>0</v>
      </c>
      <c r="Q46" s="104">
        <f t="shared" si="22"/>
        <v>236.90000000000003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56</v>
      </c>
      <c r="C47" s="31">
        <v>55</v>
      </c>
      <c r="D47" s="31">
        <v>55</v>
      </c>
      <c r="E47" s="31">
        <v>54</v>
      </c>
      <c r="F47" s="31">
        <v>53</v>
      </c>
      <c r="G47" s="31">
        <v>52.5</v>
      </c>
      <c r="H47" s="31">
        <v>51.5</v>
      </c>
      <c r="I47" s="105">
        <f>+((I46/I48)/7)*1000</f>
        <v>54.038899827746526</v>
      </c>
      <c r="K47" s="113" t="s">
        <v>20</v>
      </c>
      <c r="L47" s="85">
        <v>63.5</v>
      </c>
      <c r="M47" s="31">
        <v>63.5</v>
      </c>
      <c r="N47" s="31">
        <v>63.5</v>
      </c>
      <c r="O47" s="31">
        <v>63.5</v>
      </c>
      <c r="P47" s="31"/>
      <c r="Q47" s="105">
        <f>+((Q46/Q48)/7)*1000</f>
        <v>63.614393125671327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607</v>
      </c>
      <c r="F48" s="35">
        <v>718</v>
      </c>
      <c r="G48" s="35">
        <v>468</v>
      </c>
      <c r="H48" s="35"/>
      <c r="I48" s="106">
        <f>SUM(B48:H48)</f>
        <v>3745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>
        <v>47</v>
      </c>
      <c r="P48" s="67"/>
      <c r="Q48" s="115">
        <f>SUM(L48:P48)</f>
        <v>532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((B48*B47)*7/1000-B39)/4</f>
        <v>29.095685546875004</v>
      </c>
      <c r="C49" s="39">
        <f t="shared" si="24"/>
        <v>57.407383984375002</v>
      </c>
      <c r="D49" s="39">
        <f t="shared" si="24"/>
        <v>73.349883984374998</v>
      </c>
      <c r="E49" s="39">
        <f t="shared" si="24"/>
        <v>41.989273437500003</v>
      </c>
      <c r="F49" s="39">
        <f t="shared" si="24"/>
        <v>53.729046874999995</v>
      </c>
      <c r="G49" s="39">
        <f t="shared" si="24"/>
        <v>35.145095312500004</v>
      </c>
      <c r="H49" s="39">
        <f t="shared" si="24"/>
        <v>-3.5033781250000002</v>
      </c>
      <c r="I49" s="107">
        <f>((I46*1000)/I48)/7</f>
        <v>54.038899827746533</v>
      </c>
      <c r="K49" s="98" t="s">
        <v>22</v>
      </c>
      <c r="L49" s="87">
        <f t="shared" ref="L49:P49" si="25">((L48*L47)*7/1000-L39)/4</f>
        <v>12.318625000000001</v>
      </c>
      <c r="M49" s="39">
        <f t="shared" si="25"/>
        <v>18.07225</v>
      </c>
      <c r="N49" s="39">
        <f t="shared" si="25"/>
        <v>11.704750000000001</v>
      </c>
      <c r="O49" s="39">
        <f t="shared" si="25"/>
        <v>5.2228750000000002</v>
      </c>
      <c r="P49" s="39">
        <f t="shared" si="25"/>
        <v>0</v>
      </c>
      <c r="Q49" s="116">
        <f>((Q46*1000)/Q48)/7</f>
        <v>63.614393125671327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145.82400000000001</v>
      </c>
      <c r="C50" s="43">
        <f t="shared" si="26"/>
        <v>272.19499999999999</v>
      </c>
      <c r="D50" s="43">
        <f t="shared" si="26"/>
        <v>336.10500000000002</v>
      </c>
      <c r="E50" s="43">
        <f t="shared" si="26"/>
        <v>229.446</v>
      </c>
      <c r="F50" s="43">
        <f t="shared" si="26"/>
        <v>266.37799999999999</v>
      </c>
      <c r="G50" s="43">
        <f t="shared" si="26"/>
        <v>171.99</v>
      </c>
      <c r="H50" s="43">
        <f t="shared" si="26"/>
        <v>0</v>
      </c>
      <c r="I50" s="90"/>
      <c r="K50" s="99" t="s">
        <v>23</v>
      </c>
      <c r="L50" s="88">
        <f>((L48*L47)*7)/1000</f>
        <v>62.674500000000002</v>
      </c>
      <c r="M50" s="43">
        <f>((M48*M47)*7)/1000</f>
        <v>89.789000000000001</v>
      </c>
      <c r="N50" s="43">
        <f>((N48*N47)*7)/1000</f>
        <v>63.119</v>
      </c>
      <c r="O50" s="43">
        <f>((O48*O47)*7)/1000</f>
        <v>20.891500000000001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57.690596948204679</v>
      </c>
      <c r="C51" s="49">
        <f t="shared" si="27"/>
        <v>46.49325439798443</v>
      </c>
      <c r="D51" s="49">
        <f t="shared" si="27"/>
        <v>39.814697433419241</v>
      </c>
      <c r="E51" s="49">
        <f t="shared" si="27"/>
        <v>70.827542142268754</v>
      </c>
      <c r="F51" s="49">
        <f t="shared" si="27"/>
        <v>53.323806829486678</v>
      </c>
      <c r="G51" s="49">
        <f t="shared" si="27"/>
        <v>50.650154056013442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67.071935157041551</v>
      </c>
      <c r="M51" s="49">
        <f>+(M46/M48)/7*1000</f>
        <v>62.517680339462522</v>
      </c>
      <c r="N51" s="49">
        <f>+(N46/N48)/7*1000</f>
        <v>78.571428571428584</v>
      </c>
      <c r="O51" s="49">
        <f>+(O46/O48)/7*1000</f>
        <v>12.765957446808512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6"/>
      <c r="K54" s="30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4" t="s">
        <v>8</v>
      </c>
      <c r="C55" s="305"/>
      <c r="D55" s="305"/>
      <c r="E55" s="305"/>
      <c r="F55" s="305"/>
      <c r="G55" s="30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64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47.8</v>
      </c>
      <c r="C58" s="82">
        <v>45.3</v>
      </c>
      <c r="D58" s="82">
        <v>38.700000000000003</v>
      </c>
      <c r="E58" s="82">
        <v>52.3</v>
      </c>
      <c r="F58" s="82"/>
      <c r="G58" s="82"/>
      <c r="H58" s="104">
        <f t="shared" ref="H58:H65" si="28">SUM(B58:G58)</f>
        <v>184.10000000000002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48.5</v>
      </c>
      <c r="C59" s="82">
        <v>46</v>
      </c>
      <c r="D59" s="82">
        <v>39</v>
      </c>
      <c r="E59" s="82">
        <v>52.9</v>
      </c>
      <c r="F59" s="82"/>
      <c r="G59" s="82"/>
      <c r="H59" s="104">
        <f t="shared" si="28"/>
        <v>186.4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8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48.5</v>
      </c>
      <c r="C61" s="82">
        <v>46</v>
      </c>
      <c r="D61" s="82">
        <v>39</v>
      </c>
      <c r="E61" s="82">
        <v>52.9</v>
      </c>
      <c r="F61" s="82"/>
      <c r="G61" s="82"/>
      <c r="H61" s="104">
        <f t="shared" si="28"/>
        <v>186.4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48.5</v>
      </c>
      <c r="C62" s="82">
        <v>46</v>
      </c>
      <c r="D62" s="82">
        <v>39</v>
      </c>
      <c r="E62" s="82">
        <v>52.9</v>
      </c>
      <c r="F62" s="82"/>
      <c r="G62" s="82"/>
      <c r="H62" s="104">
        <f t="shared" si="28"/>
        <v>186.4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8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15.3</v>
      </c>
      <c r="C64" s="82">
        <v>43.4</v>
      </c>
      <c r="D64" s="82">
        <v>33.299999999999997</v>
      </c>
      <c r="E64" s="82">
        <v>38</v>
      </c>
      <c r="F64" s="82">
        <v>32.6</v>
      </c>
      <c r="G64" s="82">
        <v>23.8</v>
      </c>
      <c r="H64" s="104">
        <f t="shared" si="28"/>
        <v>186.4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9">SUM(B58:B64)</f>
        <v>208.60000000000002</v>
      </c>
      <c r="C65" s="28">
        <f t="shared" si="29"/>
        <v>226.70000000000002</v>
      </c>
      <c r="D65" s="28">
        <f t="shared" si="29"/>
        <v>189</v>
      </c>
      <c r="E65" s="28">
        <f t="shared" si="29"/>
        <v>249</v>
      </c>
      <c r="F65" s="28">
        <f t="shared" si="29"/>
        <v>32.6</v>
      </c>
      <c r="G65" s="28">
        <f t="shared" si="29"/>
        <v>23.8</v>
      </c>
      <c r="H65" s="104">
        <f t="shared" si="28"/>
        <v>929.7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71.5</v>
      </c>
      <c r="C66" s="31">
        <v>71.5</v>
      </c>
      <c r="D66" s="31">
        <v>71.5</v>
      </c>
      <c r="E66" s="31">
        <v>71.5</v>
      </c>
      <c r="F66" s="31">
        <v>71.5</v>
      </c>
      <c r="G66" s="31">
        <v>71.5</v>
      </c>
      <c r="H66" s="105">
        <f>+((H65/H67)/7)*1000</f>
        <v>71.675275614833097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>
        <v>237</v>
      </c>
      <c r="H67" s="115">
        <f>SUM(B67:G67)</f>
        <v>1853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30">((B67*B66)*7/1000-B58)/4</f>
        <v>7.0689999999999991</v>
      </c>
      <c r="C68" s="39">
        <f t="shared" si="30"/>
        <v>42.603875000000002</v>
      </c>
      <c r="D68" s="39">
        <f t="shared" si="30"/>
        <v>31.741375000000001</v>
      </c>
      <c r="E68" s="39">
        <f t="shared" si="30"/>
        <v>34.222250000000003</v>
      </c>
      <c r="F68" s="39">
        <f t="shared" ref="F68" si="31">((F67*F66)*7/1000-F58)/4</f>
        <v>40.540500000000002</v>
      </c>
      <c r="G68" s="39">
        <f t="shared" si="30"/>
        <v>29.654624999999999</v>
      </c>
      <c r="H68" s="119">
        <f>((H65*1000)/H67)/7</f>
        <v>71.675275614833097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2">((B67*B66)*7)/1000</f>
        <v>76.075999999999993</v>
      </c>
      <c r="C69" s="43">
        <f t="shared" si="32"/>
        <v>215.71549999999999</v>
      </c>
      <c r="D69" s="43">
        <f t="shared" si="32"/>
        <v>165.66550000000001</v>
      </c>
      <c r="E69" s="43">
        <f t="shared" si="32"/>
        <v>189.18899999999999</v>
      </c>
      <c r="F69" s="43">
        <f t="shared" si="32"/>
        <v>162.16200000000001</v>
      </c>
      <c r="G69" s="43">
        <f t="shared" si="32"/>
        <v>118.6185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3">+(B65/B67)/7*1000</f>
        <v>196.0526315789474</v>
      </c>
      <c r="C70" s="49">
        <f t="shared" si="33"/>
        <v>75.140868412330136</v>
      </c>
      <c r="D70" s="49">
        <f t="shared" si="33"/>
        <v>81.570996978851966</v>
      </c>
      <c r="E70" s="49">
        <f t="shared" si="33"/>
        <v>94.10430839002268</v>
      </c>
      <c r="F70" s="49">
        <f t="shared" si="33"/>
        <v>14.373897707231043</v>
      </c>
      <c r="G70" s="49">
        <f t="shared" si="33"/>
        <v>14.345991561181435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55:G55"/>
    <mergeCell ref="B15:E15"/>
    <mergeCell ref="U15:Z15"/>
    <mergeCell ref="B36:H36"/>
    <mergeCell ref="L36:P36"/>
    <mergeCell ref="J54:K54"/>
    <mergeCell ref="A3:C3"/>
    <mergeCell ref="E9:G9"/>
    <mergeCell ref="R9:S9"/>
    <mergeCell ref="K11:L11"/>
    <mergeCell ref="F15:N15"/>
    <mergeCell ref="O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2021-06-08T19:57:37Z</cp:lastPrinted>
  <dcterms:created xsi:type="dcterms:W3CDTF">2021-03-04T08:17:33Z</dcterms:created>
  <dcterms:modified xsi:type="dcterms:W3CDTF">2021-06-09T19:43:01Z</dcterms:modified>
</cp:coreProperties>
</file>