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D39CF6CC-FA18-46F8-BECB-DC41AD25A560}" xr6:coauthVersionLast="36" xr6:coauthVersionMax="36" xr10:uidLastSave="{00000000-0000-0000-0000-000000000000}"/>
  <bookViews>
    <workbookView xWindow="0" yWindow="0" windowWidth="20490" windowHeight="7545" tabRatio="808" firstSheet="6" activeTab="18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IMPRIMIR" sheetId="2" r:id="rId19"/>
  </sheets>
  <definedNames>
    <definedName name="_xlnm.Print_Area" localSheetId="18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2" l="1"/>
  <c r="G49" i="22"/>
  <c r="F49" i="22"/>
  <c r="E49" i="22"/>
  <c r="D49" i="22"/>
  <c r="C49" i="22"/>
  <c r="B49" i="22"/>
  <c r="X28" i="22" l="1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G68" i="22" l="1"/>
  <c r="F68" i="22"/>
  <c r="E68" i="22"/>
  <c r="D68" i="22"/>
  <c r="C68" i="22"/>
  <c r="B68" i="22"/>
  <c r="P49" i="22"/>
  <c r="O49" i="22"/>
  <c r="N49" i="22"/>
  <c r="M49" i="22"/>
  <c r="L49" i="22"/>
  <c r="G69" i="22"/>
  <c r="F69" i="22"/>
  <c r="E69" i="22"/>
  <c r="D69" i="22"/>
  <c r="C69" i="22"/>
  <c r="B69" i="22"/>
  <c r="H67" i="22"/>
  <c r="G65" i="22"/>
  <c r="G70" i="22" s="1"/>
  <c r="F65" i="22"/>
  <c r="F70" i="22" s="1"/>
  <c r="E65" i="22"/>
  <c r="E70" i="22" s="1"/>
  <c r="D65" i="22"/>
  <c r="D70" i="22" s="1"/>
  <c r="C65" i="22"/>
  <c r="C70" i="22" s="1"/>
  <c r="B65" i="22"/>
  <c r="B70" i="22" s="1"/>
  <c r="H64" i="22"/>
  <c r="H63" i="22"/>
  <c r="H62" i="22"/>
  <c r="H61" i="22"/>
  <c r="H60" i="22"/>
  <c r="H59" i="22"/>
  <c r="H58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Q48" i="22"/>
  <c r="I48" i="22"/>
  <c r="P46" i="22"/>
  <c r="P51" i="22" s="1"/>
  <c r="O46" i="22"/>
  <c r="O51" i="22" s="1"/>
  <c r="N46" i="22"/>
  <c r="N51" i="22" s="1"/>
  <c r="M46" i="22"/>
  <c r="L46" i="22"/>
  <c r="L51" i="22" s="1"/>
  <c r="H46" i="22"/>
  <c r="H51" i="22" s="1"/>
  <c r="G46" i="22"/>
  <c r="G51" i="22" s="1"/>
  <c r="F46" i="22"/>
  <c r="F51" i="22" s="1"/>
  <c r="E46" i="22"/>
  <c r="E51" i="22" s="1"/>
  <c r="D46" i="22"/>
  <c r="D51" i="22" s="1"/>
  <c r="C46" i="22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B25" i="22"/>
  <c r="B30" i="22" s="1"/>
  <c r="Y24" i="22"/>
  <c r="Y23" i="22"/>
  <c r="Y22" i="22"/>
  <c r="Y21" i="22"/>
  <c r="Y20" i="22"/>
  <c r="Y19" i="22"/>
  <c r="Y18" i="22"/>
  <c r="Q46" i="22" l="1"/>
  <c r="Q49" i="22" s="1"/>
  <c r="I46" i="22"/>
  <c r="I49" i="22" s="1"/>
  <c r="Y25" i="22"/>
  <c r="Y26" i="22" s="1"/>
  <c r="C30" i="22"/>
  <c r="M51" i="22"/>
  <c r="C51" i="22"/>
  <c r="H65" i="22"/>
  <c r="G68" i="20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I47" i="22" l="1"/>
  <c r="Q47" i="22"/>
  <c r="Z27" i="22"/>
  <c r="H66" i="22"/>
  <c r="H68" i="22"/>
  <c r="P49" i="20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H51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W30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<sst xmlns="http://schemas.openxmlformats.org/spreadsheetml/2006/main" count="1544" uniqueCount="74">
  <si>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</si>
  <si>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</si>
  <si>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</si>
  <si>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</si>
  <si>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</si>
  <si>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</si>
  <si>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</si>
  <si>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</si>
  <si>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</si>
  <si>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</si>
  <si>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</si>
  <si>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</si>
  <si>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</si>
  <si>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</si>
  <si>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</si>
  <si>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</si>
  <si>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</si>
  <si>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</si>
  <si>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</si>
  <si>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</si>
  <si>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</si>
  <si>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</si>
  <si>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</si>
  <si>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</si>
  <si>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</si>
  <si>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</si>
  <si>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</si>
  <si>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</si>
  <si>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</si>
  <si>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</si>
  <si>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</si>
  <si>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</si>
  <si>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</si>
  <si>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</si>
  <si>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</si>
  <si>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</si>
  <si>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</si>
  <si>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</si>
  <si>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</si>
  <si>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</si>
  <si>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</si>
  <si>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</si>
  <si>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</si>
  <si>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</si>
  <si>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</si>
  <si>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</si>
  <si>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</si>
  <si>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</si>
  <si>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</si>
  <si>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</si>
  <si>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</si>
  <si>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</si>
  <si>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</si>
  <si>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</si>
  <si>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</si>
  <si>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</si>
  <si>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</si>
  <si>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</si>
  <si>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</si>
  <si>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</si>
  <si>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</si>
  <si>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</si>
  <si>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</si>
  <si>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</si>
  <si>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</si>
  <si>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</si>
  <si>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</si>
  <si>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</si>
  <si>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Prepostura - Levante</t>
  </si>
  <si>
    <t>SEMANA 17</t>
  </si>
  <si>
    <t>SEMANA 18</t>
  </si>
  <si>
    <t>2 AL 08 DE JULIO</t>
  </si>
  <si>
    <t>contar</t>
  </si>
  <si>
    <t>contar y revisar este corral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</si>
</sst>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26" fillId="0" borderId="4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15" t="s">
        <v>5</v>
      </c>
      <c r="L11" s="315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55</v>
      </c>
      <c r="C15" s="327"/>
      <c r="D15" s="327"/>
      <c r="E15" s="327"/>
      <c r="F15" s="327"/>
      <c r="G15" s="327"/>
      <c r="H15" s="327"/>
      <c r="I15" s="327"/>
      <c r="J15" s="327"/>
      <c r="K15" s="328"/>
      <c r="L15" s="321" t="s">
        <v>9</v>
      </c>
      <c r="M15" s="321"/>
      <c r="N15" s="321"/>
      <c r="O15" s="322"/>
      <c r="P15" s="323" t="s">
        <v>30</v>
      </c>
      <c r="Q15" s="324"/>
      <c r="R15" s="324"/>
      <c r="S15" s="325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6" t="s">
        <v>26</v>
      </c>
      <c r="C36" s="317"/>
      <c r="D36" s="317"/>
      <c r="E36" s="317"/>
      <c r="F36" s="317"/>
      <c r="G36" s="317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1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315" t="s">
        <v>64</v>
      </c>
      <c r="L11" s="315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1</v>
      </c>
      <c r="F11" s="1"/>
      <c r="G11" s="1"/>
      <c r="H11" s="1"/>
      <c r="I11" s="1"/>
      <c r="J11" s="1"/>
      <c r="K11" s="315" t="s">
        <v>64</v>
      </c>
      <c r="L11" s="315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2EE-1724-46A5-8234-65E40F2EF2EF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1</v>
      </c>
      <c r="F11" s="1"/>
      <c r="G11" s="1"/>
      <c r="H11" s="1"/>
      <c r="I11" s="1"/>
      <c r="J11" s="1"/>
      <c r="K11" s="315" t="s">
        <v>65</v>
      </c>
      <c r="L11" s="315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D7CB-70CA-4805-8464-4879653AD578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  <c r="X3" s="292"/>
      <c r="Y3" s="2"/>
      <c r="Z3" s="2"/>
      <c r="AA3" s="2"/>
      <c r="AB3" s="2"/>
      <c r="AC3" s="2"/>
      <c r="AD3" s="2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2" t="s">
        <v>1</v>
      </c>
      <c r="B9" s="292"/>
      <c r="C9" s="292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2"/>
      <c r="B10" s="292"/>
      <c r="C10" s="2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2" t="s">
        <v>4</v>
      </c>
      <c r="B11" s="292"/>
      <c r="C11" s="292"/>
      <c r="D11" s="1"/>
      <c r="E11" s="293">
        <v>1</v>
      </c>
      <c r="F11" s="1"/>
      <c r="G11" s="1"/>
      <c r="H11" s="1"/>
      <c r="I11" s="1"/>
      <c r="J11" s="1"/>
      <c r="K11" s="315" t="s">
        <v>65</v>
      </c>
      <c r="L11" s="315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2"/>
      <c r="B12" s="292"/>
      <c r="C12" s="292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2"/>
      <c r="B13" s="292"/>
      <c r="C13" s="292"/>
      <c r="D13" s="292"/>
      <c r="E13" s="292"/>
      <c r="F13" s="292"/>
      <c r="G13" s="292"/>
      <c r="H13" s="292"/>
      <c r="I13" s="292"/>
      <c r="J13" s="292"/>
      <c r="K13" s="292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BB81-FCEF-4989-B4BB-BB60320C1FEF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6">
        <v>1</v>
      </c>
      <c r="F11" s="1"/>
      <c r="G11" s="1"/>
      <c r="H11" s="1"/>
      <c r="I11" s="1"/>
      <c r="J11" s="1"/>
      <c r="K11" s="315" t="s">
        <v>65</v>
      </c>
      <c r="L11" s="315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C08B-29CA-4015-9F49-F004D4CDBDEB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"/>
      <c r="Z3" s="2"/>
      <c r="AA3" s="2"/>
      <c r="AB3" s="2"/>
      <c r="AC3" s="2"/>
      <c r="AD3" s="2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8" t="s">
        <v>1</v>
      </c>
      <c r="B9" s="298"/>
      <c r="C9" s="298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8"/>
      <c r="B10" s="298"/>
      <c r="C10" s="2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8" t="s">
        <v>4</v>
      </c>
      <c r="B11" s="298"/>
      <c r="C11" s="298"/>
      <c r="D11" s="1"/>
      <c r="E11" s="299">
        <v>1</v>
      </c>
      <c r="F11" s="1"/>
      <c r="G11" s="1"/>
      <c r="H11" s="1"/>
      <c r="I11" s="1"/>
      <c r="J11" s="1"/>
      <c r="K11" s="315" t="s">
        <v>66</v>
      </c>
      <c r="L11" s="315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8"/>
      <c r="B12" s="298"/>
      <c r="C12" s="298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8"/>
      <c r="B13" s="298"/>
      <c r="C13" s="298"/>
      <c r="D13" s="298"/>
      <c r="E13" s="298"/>
      <c r="F13" s="298"/>
      <c r="G13" s="298"/>
      <c r="H13" s="298"/>
      <c r="I13" s="298"/>
      <c r="J13" s="298"/>
      <c r="K13" s="298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2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1086-8B0E-4BDE-829D-6654C6BB858F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302">
        <v>1</v>
      </c>
      <c r="F11" s="1"/>
      <c r="G11" s="1"/>
      <c r="H11" s="1"/>
      <c r="I11" s="1"/>
      <c r="J11" s="1"/>
      <c r="K11" s="315" t="s">
        <v>67</v>
      </c>
      <c r="L11" s="315"/>
      <c r="M11" s="303"/>
      <c r="N11" s="30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3"/>
      <c r="L12" s="303"/>
      <c r="M12" s="303"/>
      <c r="N12" s="30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D6F-721A-474B-8CC1-5E5407F2B114}">
  <dimension ref="A1:AE239"/>
  <sheetViews>
    <sheetView topLeftCell="A25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2"/>
      <c r="Z3" s="2"/>
      <c r="AA3" s="2"/>
      <c r="AB3" s="2"/>
      <c r="AC3" s="2"/>
      <c r="AD3" s="30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4" t="s">
        <v>1</v>
      </c>
      <c r="B9" s="304"/>
      <c r="C9" s="304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4"/>
      <c r="B10" s="304"/>
      <c r="C10" s="30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4" t="s">
        <v>4</v>
      </c>
      <c r="B11" s="304"/>
      <c r="C11" s="304"/>
      <c r="D11" s="1"/>
      <c r="E11" s="305">
        <v>1</v>
      </c>
      <c r="F11" s="1"/>
      <c r="G11" s="1"/>
      <c r="H11" s="1"/>
      <c r="I11" s="1"/>
      <c r="J11" s="1"/>
      <c r="K11" s="315" t="s">
        <v>69</v>
      </c>
      <c r="L11" s="315"/>
      <c r="M11" s="306"/>
      <c r="N11" s="30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4"/>
      <c r="B12" s="304"/>
      <c r="C12" s="304"/>
      <c r="D12" s="1"/>
      <c r="E12" s="5"/>
      <c r="F12" s="1"/>
      <c r="G12" s="1"/>
      <c r="H12" s="1"/>
      <c r="I12" s="1"/>
      <c r="J12" s="1"/>
      <c r="K12" s="306"/>
      <c r="L12" s="306"/>
      <c r="M12" s="306"/>
      <c r="N12" s="30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4"/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1"/>
      <c r="X13" s="1"/>
      <c r="Y13" s="1"/>
    </row>
    <row r="14" spans="1:30" s="3" customFormat="1" ht="27" thickBot="1" x14ac:dyDescent="0.3">
      <c r="A14" s="30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D1F0-E807-4CC6-80E7-154F8E44905B}">
  <dimension ref="A1:AE239"/>
  <sheetViews>
    <sheetView topLeftCell="A23" zoomScale="30" zoomScaleNormal="30" workbookViewId="0">
      <selection activeCell="B48" sqref="B48:G48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2"/>
      <c r="Z3" s="2"/>
      <c r="AA3" s="2"/>
      <c r="AB3" s="2"/>
      <c r="AC3" s="2"/>
      <c r="AD3" s="3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8" t="s">
        <v>1</v>
      </c>
      <c r="B9" s="308"/>
      <c r="C9" s="308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8"/>
      <c r="B10" s="308"/>
      <c r="C10" s="3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8" t="s">
        <v>4</v>
      </c>
      <c r="B11" s="308"/>
      <c r="C11" s="308"/>
      <c r="D11" s="1"/>
      <c r="E11" s="309">
        <v>1</v>
      </c>
      <c r="F11" s="1"/>
      <c r="G11" s="1"/>
      <c r="H11" s="1"/>
      <c r="I11" s="1"/>
      <c r="J11" s="1"/>
      <c r="K11" s="315" t="s">
        <v>70</v>
      </c>
      <c r="L11" s="315"/>
      <c r="M11" s="310"/>
      <c r="N11" s="31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8"/>
      <c r="B12" s="308"/>
      <c r="C12" s="308"/>
      <c r="D12" s="1"/>
      <c r="E12" s="5"/>
      <c r="F12" s="1"/>
      <c r="G12" s="1"/>
      <c r="H12" s="1"/>
      <c r="I12" s="1"/>
      <c r="J12" s="1"/>
      <c r="K12" s="310"/>
      <c r="L12" s="310"/>
      <c r="M12" s="310"/>
      <c r="N12" s="31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8"/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1"/>
      <c r="X13" s="1"/>
      <c r="Y13" s="1"/>
    </row>
    <row r="14" spans="1:30" s="3" customFormat="1" ht="27" thickBot="1" x14ac:dyDescent="0.3">
      <c r="A14" s="3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8"/>
      <c r="M15" s="321" t="s">
        <v>9</v>
      </c>
      <c r="N15" s="321"/>
      <c r="O15" s="321"/>
      <c r="P15" s="321"/>
      <c r="Q15" s="321"/>
      <c r="R15" s="322"/>
      <c r="S15" s="323" t="s">
        <v>30</v>
      </c>
      <c r="T15" s="324"/>
      <c r="U15" s="324"/>
      <c r="V15" s="324"/>
      <c r="W15" s="324"/>
      <c r="X15" s="325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21.654136111111111</v>
      </c>
      <c r="G18" s="24">
        <v>84.785822222222222</v>
      </c>
      <c r="H18" s="24">
        <v>63.792777777777779</v>
      </c>
      <c r="I18" s="24">
        <v>83.747066666666655</v>
      </c>
      <c r="J18" s="24">
        <v>64.114894444444445</v>
      </c>
      <c r="K18" s="24">
        <v>66.124155555555561</v>
      </c>
      <c r="L18" s="25">
        <v>41.861555555555555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1097.9770361111111</v>
      </c>
      <c r="AA18" s="2"/>
      <c r="AB18" s="20"/>
    </row>
    <row r="19" spans="1:30" ht="39.950000000000003" customHeight="1" x14ac:dyDescent="0.2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20.074310648148145</v>
      </c>
      <c r="G19" s="24">
        <v>80.162529629629617</v>
      </c>
      <c r="H19" s="24">
        <v>60.403870370370377</v>
      </c>
      <c r="I19" s="24">
        <v>79.655488888888883</v>
      </c>
      <c r="J19" s="24">
        <v>60.787100925925927</v>
      </c>
      <c r="K19" s="24">
        <v>63.210807407407408</v>
      </c>
      <c r="L19" s="25">
        <v>39.800574074074078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1040.841827314815</v>
      </c>
      <c r="AA19" s="2"/>
      <c r="AB19" s="20"/>
    </row>
    <row r="20" spans="1:30" ht="39.75" customHeight="1" x14ac:dyDescent="0.2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20.236710648148151</v>
      </c>
      <c r="G20" s="24">
        <v>80.162529629629631</v>
      </c>
      <c r="H20" s="24">
        <v>60.40387037037037</v>
      </c>
      <c r="I20" s="24">
        <v>79.655488888888868</v>
      </c>
      <c r="J20" s="24">
        <v>60.787100925925927</v>
      </c>
      <c r="K20" s="24">
        <v>63.210807407407415</v>
      </c>
      <c r="L20" s="25">
        <v>40.140774074074066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1043.013927314815</v>
      </c>
      <c r="AA20" s="2"/>
      <c r="AB20" s="20"/>
    </row>
    <row r="21" spans="1:30" ht="39.950000000000003" customHeight="1" x14ac:dyDescent="0.2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20.236710648148151</v>
      </c>
      <c r="G21" s="24">
        <v>80.162529629629631</v>
      </c>
      <c r="H21" s="24">
        <v>60.40387037037037</v>
      </c>
      <c r="I21" s="24">
        <v>79.655488888888868</v>
      </c>
      <c r="J21" s="24">
        <v>60.787100925925927</v>
      </c>
      <c r="K21" s="24">
        <v>63.210807407407415</v>
      </c>
      <c r="L21" s="25">
        <v>40.140774074074066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1043.013927314815</v>
      </c>
      <c r="AA21" s="2"/>
      <c r="AB21" s="20"/>
    </row>
    <row r="22" spans="1:30" ht="39.950000000000003" customHeight="1" x14ac:dyDescent="0.2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20.236710648148151</v>
      </c>
      <c r="G22" s="24">
        <v>80.162529629629631</v>
      </c>
      <c r="H22" s="24">
        <v>60.40387037037037</v>
      </c>
      <c r="I22" s="24">
        <v>79.655488888888868</v>
      </c>
      <c r="J22" s="24">
        <v>60.787100925925927</v>
      </c>
      <c r="K22" s="24">
        <v>63.210807407407415</v>
      </c>
      <c r="L22" s="25">
        <v>40.140774074074066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22.047604166666666</v>
      </c>
      <c r="T22" s="24">
        <v>37.358478240740737</v>
      </c>
      <c r="U22" s="24">
        <v>50.911770370370377</v>
      </c>
      <c r="V22" s="24">
        <v>37.104166666666671</v>
      </c>
      <c r="W22" s="24">
        <v>43.699418981481486</v>
      </c>
      <c r="X22" s="25">
        <v>45.680137037037028</v>
      </c>
      <c r="Y22" s="26">
        <f t="shared" si="0"/>
        <v>1043.013927314815</v>
      </c>
      <c r="AA22" s="2"/>
      <c r="AB22" s="20"/>
    </row>
    <row r="23" spans="1:30" ht="39.950000000000003" customHeight="1" x14ac:dyDescent="0.2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20.236710648148151</v>
      </c>
      <c r="G23" s="24">
        <v>80.162529629629631</v>
      </c>
      <c r="H23" s="24">
        <v>60.40387037037037</v>
      </c>
      <c r="I23" s="24">
        <v>79.655488888888868</v>
      </c>
      <c r="J23" s="24">
        <v>60.787100925925927</v>
      </c>
      <c r="K23" s="24">
        <v>63.210807407407415</v>
      </c>
      <c r="L23" s="25">
        <v>40.140774074074066</v>
      </c>
      <c r="M23" s="82">
        <v>28.841853703703702</v>
      </c>
      <c r="N23" s="24">
        <v>46.52619814814814</v>
      </c>
      <c r="O23" s="24">
        <v>48.687125925925926</v>
      </c>
      <c r="P23" s="24">
        <v>36.259740740740739</v>
      </c>
      <c r="Q23" s="24">
        <v>43.644888888888886</v>
      </c>
      <c r="R23" s="24">
        <v>37.131538888888898</v>
      </c>
      <c r="S23" s="23">
        <v>22.047604166666666</v>
      </c>
      <c r="T23" s="24">
        <v>37.358478240740737</v>
      </c>
      <c r="U23" s="24">
        <v>50.911770370370377</v>
      </c>
      <c r="V23" s="24">
        <v>37.104166666666671</v>
      </c>
      <c r="W23" s="24">
        <v>43.699418981481486</v>
      </c>
      <c r="X23" s="25">
        <v>45.680137037037028</v>
      </c>
      <c r="Y23" s="26">
        <f t="shared" si="0"/>
        <v>1043.013927314815</v>
      </c>
      <c r="AA23" s="2"/>
      <c r="AB23" s="20"/>
    </row>
    <row r="24" spans="1:30" ht="39.950000000000003" customHeight="1" x14ac:dyDescent="0.25">
      <c r="A24" s="94" t="s">
        <v>19</v>
      </c>
      <c r="B24" s="23">
        <v>24.852116203703698</v>
      </c>
      <c r="C24" s="24">
        <v>51.767892592592602</v>
      </c>
      <c r="D24" s="24">
        <v>50.860781481481482</v>
      </c>
      <c r="E24" s="25">
        <v>33.042933333333337</v>
      </c>
      <c r="F24" s="23">
        <v>20.236710648148151</v>
      </c>
      <c r="G24" s="24">
        <v>80.162529629629631</v>
      </c>
      <c r="H24" s="24">
        <v>60.40387037037037</v>
      </c>
      <c r="I24" s="24">
        <v>79.655488888888868</v>
      </c>
      <c r="J24" s="24">
        <v>60.787100925925927</v>
      </c>
      <c r="K24" s="24">
        <v>63.210807407407415</v>
      </c>
      <c r="L24" s="25">
        <v>40.140774074074066</v>
      </c>
      <c r="M24" s="82">
        <v>28.841853703703702</v>
      </c>
      <c r="N24" s="24">
        <v>46.52619814814814</v>
      </c>
      <c r="O24" s="24">
        <v>48.687125925925926</v>
      </c>
      <c r="P24" s="24">
        <v>36.259740740740739</v>
      </c>
      <c r="Q24" s="24">
        <v>43.644888888888886</v>
      </c>
      <c r="R24" s="24">
        <v>37.131538888888898</v>
      </c>
      <c r="S24" s="23">
        <v>22.047604166666666</v>
      </c>
      <c r="T24" s="24">
        <v>37.358478240740737</v>
      </c>
      <c r="U24" s="24">
        <v>50.911770370370377</v>
      </c>
      <c r="V24" s="24">
        <v>37.104166666666671</v>
      </c>
      <c r="W24" s="24">
        <v>43.699418981481486</v>
      </c>
      <c r="X24" s="25">
        <v>45.680137037037028</v>
      </c>
      <c r="Y24" s="26">
        <f t="shared" si="0"/>
        <v>1043.013927314815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175.14</v>
      </c>
      <c r="C25" s="28">
        <f t="shared" si="1"/>
        <v>364.26600000000008</v>
      </c>
      <c r="D25" s="28">
        <f t="shared" si="1"/>
        <v>357.69999999999993</v>
      </c>
      <c r="E25" s="29">
        <f>SUM(E18:E24)</f>
        <v>232.37200000000001</v>
      </c>
      <c r="F25" s="27">
        <f t="shared" ref="F25:H25" si="2">SUM(F18:F24)</f>
        <v>142.91200000000001</v>
      </c>
      <c r="G25" s="28">
        <f t="shared" si="2"/>
        <v>565.76099999999997</v>
      </c>
      <c r="H25" s="28">
        <f t="shared" si="2"/>
        <v>426.21600000000007</v>
      </c>
      <c r="I25" s="28">
        <f>SUM(I18:I24)</f>
        <v>561.67999999999984</v>
      </c>
      <c r="J25" s="28">
        <f t="shared" ref="J25:L25" si="3">SUM(J18:J24)</f>
        <v>428.83749999999998</v>
      </c>
      <c r="K25" s="28">
        <f t="shared" si="3"/>
        <v>445.38900000000001</v>
      </c>
      <c r="L25" s="29">
        <f t="shared" si="3"/>
        <v>282.36599999999999</v>
      </c>
      <c r="M25" s="84">
        <f>SUM(M18:M24)</f>
        <v>204.65899999999996</v>
      </c>
      <c r="N25" s="28">
        <f t="shared" ref="N25:R25" si="4">SUM(N18:N24)</f>
        <v>328.08999999999992</v>
      </c>
      <c r="O25" s="28">
        <f t="shared" si="4"/>
        <v>343.31499999999994</v>
      </c>
      <c r="P25" s="28">
        <f t="shared" si="4"/>
        <v>255.78</v>
      </c>
      <c r="Q25" s="28">
        <f t="shared" si="4"/>
        <v>307.447</v>
      </c>
      <c r="R25" s="28">
        <f t="shared" si="4"/>
        <v>261.60750000000002</v>
      </c>
      <c r="S25" s="27">
        <f>SUM(S18:S24)</f>
        <v>157.41250000000002</v>
      </c>
      <c r="T25" s="28">
        <f t="shared" ref="T25:X25" si="5">SUM(T18:T24)</f>
        <v>263.39249999999998</v>
      </c>
      <c r="U25" s="28">
        <f t="shared" si="5"/>
        <v>359.10000000000008</v>
      </c>
      <c r="V25" s="28">
        <f t="shared" si="5"/>
        <v>261.44300000000004</v>
      </c>
      <c r="W25" s="28">
        <f t="shared" si="5"/>
        <v>308.11199999999997</v>
      </c>
      <c r="X25" s="29">
        <f t="shared" si="5"/>
        <v>320.89049999999992</v>
      </c>
      <c r="Y25" s="26">
        <f t="shared" si="0"/>
        <v>7353.8885</v>
      </c>
    </row>
    <row r="26" spans="1:30" s="2" customFormat="1" ht="36.75" customHeight="1" x14ac:dyDescent="0.2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86</v>
      </c>
      <c r="I26" s="31">
        <v>85</v>
      </c>
      <c r="J26" s="31">
        <v>84.5</v>
      </c>
      <c r="K26" s="31">
        <v>83.5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85.390189384702907</v>
      </c>
    </row>
    <row r="27" spans="1:30" s="2" customFormat="1" ht="33" customHeight="1" x14ac:dyDescent="0.2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232</v>
      </c>
      <c r="G27" s="35">
        <v>929</v>
      </c>
      <c r="H27" s="35">
        <v>708</v>
      </c>
      <c r="I27" s="35">
        <v>944</v>
      </c>
      <c r="J27" s="35">
        <v>725</v>
      </c>
      <c r="K27" s="35">
        <v>762</v>
      </c>
      <c r="L27" s="36">
        <v>486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257</v>
      </c>
      <c r="T27" s="35">
        <v>435</v>
      </c>
      <c r="U27" s="35">
        <v>600</v>
      </c>
      <c r="V27" s="35">
        <v>442</v>
      </c>
      <c r="W27" s="35">
        <v>524</v>
      </c>
      <c r="X27" s="36">
        <v>549</v>
      </c>
      <c r="Y27" s="37">
        <f>SUM(B27:X27)</f>
        <v>12303</v>
      </c>
      <c r="Z27" s="2">
        <f>((Y25*1000)/Y27)/7</f>
        <v>85.390189384702921</v>
      </c>
    </row>
    <row r="28" spans="1:30" s="2" customFormat="1" ht="33" customHeight="1" x14ac:dyDescent="0.2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 t="shared" si="6"/>
        <v>20.236710648148151</v>
      </c>
      <c r="G28" s="39">
        <f t="shared" si="6"/>
        <v>80.162529629629631</v>
      </c>
      <c r="H28" s="39">
        <f t="shared" si="6"/>
        <v>60.40387037037037</v>
      </c>
      <c r="I28" s="39">
        <f t="shared" si="6"/>
        <v>79.655488888888868</v>
      </c>
      <c r="J28" s="39">
        <f t="shared" si="6"/>
        <v>60.787100925925927</v>
      </c>
      <c r="K28" s="39">
        <f t="shared" si="6"/>
        <v>63.210807407407415</v>
      </c>
      <c r="L28" s="40">
        <f t="shared" si="6"/>
        <v>40.140774074074066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22.047604166666666</v>
      </c>
      <c r="T28" s="39">
        <f t="shared" si="6"/>
        <v>37.358478240740737</v>
      </c>
      <c r="U28" s="39">
        <f t="shared" si="6"/>
        <v>50.911770370370377</v>
      </c>
      <c r="V28" s="39">
        <f t="shared" si="6"/>
        <v>37.104166666666671</v>
      </c>
      <c r="W28" s="39">
        <f t="shared" si="6"/>
        <v>43.699418981481486</v>
      </c>
      <c r="X28" s="40">
        <f t="shared" si="6"/>
        <v>45.680137037037028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175.14</v>
      </c>
      <c r="C29" s="43">
        <f t="shared" si="7"/>
        <v>364.26600000000002</v>
      </c>
      <c r="D29" s="43">
        <f t="shared" si="7"/>
        <v>357.7</v>
      </c>
      <c r="E29" s="90">
        <f>((E27*E26)*7)/1000</f>
        <v>232.37200000000001</v>
      </c>
      <c r="F29" s="42">
        <f>((F27*F26)*7)/1000</f>
        <v>142.91200000000001</v>
      </c>
      <c r="G29" s="43">
        <f t="shared" ref="G29:H29" si="8">((G27*G26)*7)/1000</f>
        <v>565.76099999999997</v>
      </c>
      <c r="H29" s="43">
        <f t="shared" si="8"/>
        <v>426.21600000000001</v>
      </c>
      <c r="I29" s="43">
        <f>((I27*I26)*7)/1000</f>
        <v>561.67999999999995</v>
      </c>
      <c r="J29" s="43">
        <f>((J27*J26)*7)/1000</f>
        <v>428.83749999999998</v>
      </c>
      <c r="K29" s="43">
        <f t="shared" ref="K29:L29" si="9">((K27*K26)*7)/1000</f>
        <v>445.38900000000001</v>
      </c>
      <c r="L29" s="90">
        <f t="shared" si="9"/>
        <v>282.36599999999999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0">((P27*P26)*7)/1000</f>
        <v>255.78</v>
      </c>
      <c r="Q29" s="43">
        <f t="shared" si="10"/>
        <v>307.447</v>
      </c>
      <c r="R29" s="43">
        <f t="shared" si="10"/>
        <v>261.60750000000002</v>
      </c>
      <c r="S29" s="44">
        <f t="shared" si="10"/>
        <v>157.41249999999999</v>
      </c>
      <c r="T29" s="45">
        <f t="shared" si="10"/>
        <v>263.39249999999998</v>
      </c>
      <c r="U29" s="45">
        <f t="shared" si="10"/>
        <v>359.1</v>
      </c>
      <c r="V29" s="45">
        <f t="shared" si="10"/>
        <v>261.44299999999998</v>
      </c>
      <c r="W29" s="45">
        <f t="shared" si="10"/>
        <v>308.11200000000002</v>
      </c>
      <c r="X29" s="46">
        <f t="shared" si="10"/>
        <v>320.89049999999997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90</v>
      </c>
      <c r="C30" s="49">
        <f t="shared" si="11"/>
        <v>88.500000000000028</v>
      </c>
      <c r="D30" s="49">
        <f t="shared" si="11"/>
        <v>87.5</v>
      </c>
      <c r="E30" s="50">
        <f>+(E25/E27)/7*1000</f>
        <v>86</v>
      </c>
      <c r="F30" s="48">
        <f t="shared" ref="F30:H30" si="12">+(F25/F27)/7*1000</f>
        <v>88</v>
      </c>
      <c r="G30" s="49">
        <f t="shared" si="12"/>
        <v>87</v>
      </c>
      <c r="H30" s="49">
        <f t="shared" si="12"/>
        <v>86</v>
      </c>
      <c r="I30" s="49">
        <f>+(I25/I27)/7*1000</f>
        <v>84.999999999999972</v>
      </c>
      <c r="J30" s="49">
        <f t="shared" ref="J30:L30" si="13">+(J25/J27)/7*1000</f>
        <v>84.499999999999986</v>
      </c>
      <c r="K30" s="49">
        <f t="shared" si="13"/>
        <v>83.5</v>
      </c>
      <c r="L30" s="50">
        <f t="shared" si="13"/>
        <v>82.999999999999986</v>
      </c>
      <c r="M30" s="89">
        <f>+(M25/M27)/7*1000</f>
        <v>86.5</v>
      </c>
      <c r="N30" s="49">
        <f t="shared" ref="N30:X30" si="14">+(N25/N27)/7*1000</f>
        <v>85.999999999999986</v>
      </c>
      <c r="O30" s="49">
        <f t="shared" si="14"/>
        <v>84.999999999999972</v>
      </c>
      <c r="P30" s="49">
        <f t="shared" si="14"/>
        <v>83.999999999999986</v>
      </c>
      <c r="Q30" s="49">
        <f t="shared" si="14"/>
        <v>83.5</v>
      </c>
      <c r="R30" s="49">
        <f t="shared" si="14"/>
        <v>82.5</v>
      </c>
      <c r="S30" s="48">
        <f t="shared" si="14"/>
        <v>87.500000000000014</v>
      </c>
      <c r="T30" s="49">
        <f t="shared" si="14"/>
        <v>86.5</v>
      </c>
      <c r="U30" s="49">
        <f t="shared" si="14"/>
        <v>85.500000000000014</v>
      </c>
      <c r="V30" s="49">
        <f t="shared" si="14"/>
        <v>84.500000000000014</v>
      </c>
      <c r="W30" s="49">
        <f t="shared" si="14"/>
        <v>83.999999999999986</v>
      </c>
      <c r="X30" s="50">
        <f t="shared" si="14"/>
        <v>83.499999999999972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5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6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5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6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5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6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5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6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5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6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5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6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5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6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156.04750000000004</v>
      </c>
      <c r="C46" s="28">
        <f t="shared" si="17"/>
        <v>429.33800000000014</v>
      </c>
      <c r="D46" s="28">
        <f t="shared" si="17"/>
        <v>398.78999999999996</v>
      </c>
      <c r="E46" s="28">
        <f t="shared" si="17"/>
        <v>437.36700000000002</v>
      </c>
      <c r="F46" s="28">
        <f t="shared" si="17"/>
        <v>467.54399999999998</v>
      </c>
      <c r="G46" s="28">
        <f t="shared" si="17"/>
        <v>423.24450000000007</v>
      </c>
      <c r="H46" s="28">
        <f t="shared" si="17"/>
        <v>0</v>
      </c>
      <c r="I46" s="104">
        <f t="shared" si="15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6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2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((B48*B47)*7/1000-B39-B40)/5</f>
        <v>22.369500000000006</v>
      </c>
      <c r="C49" s="39">
        <f t="shared" si="18"/>
        <v>61.307600000000015</v>
      </c>
      <c r="D49" s="39">
        <f t="shared" si="18"/>
        <v>56.677999999999997</v>
      </c>
      <c r="E49" s="39">
        <f t="shared" si="18"/>
        <v>61.733399999999996</v>
      </c>
      <c r="F49" s="39">
        <f t="shared" si="18"/>
        <v>65.848800000000011</v>
      </c>
      <c r="G49" s="39">
        <f t="shared" si="18"/>
        <v>59.148900000000005</v>
      </c>
      <c r="H49" s="39">
        <f t="shared" si="18"/>
        <v>0</v>
      </c>
      <c r="I49" s="107">
        <f>((I46*1000)/I48)/7</f>
        <v>88.990571120689665</v>
      </c>
      <c r="K49" s="98" t="s">
        <v>22</v>
      </c>
      <c r="L49" s="87">
        <f t="shared" ref="L49" si="19">((L48*L47)*7/1000-L39)/6</f>
        <v>11.203666666666665</v>
      </c>
      <c r="M49" s="39">
        <f t="shared" ref="M49" si="20">((M48*M47)*7/1000-M39)/6</f>
        <v>13.491666666666667</v>
      </c>
      <c r="N49" s="39">
        <f t="shared" ref="N49" si="21">((N48*N47)*7/1000-N39)/6</f>
        <v>10.236333333333333</v>
      </c>
      <c r="O49" s="39">
        <f t="shared" ref="O49" si="22">((O48*O47)*7/1000-O39)/6</f>
        <v>0</v>
      </c>
      <c r="P49" s="39">
        <f t="shared" ref="P49" si="23">((P48*P47)*7/1000-P39)/6</f>
        <v>0</v>
      </c>
      <c r="Q49" s="116">
        <f>((Q46*1000)/Q48)/7</f>
        <v>91.163475699558177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156.04750000000001</v>
      </c>
      <c r="C50" s="43">
        <f t="shared" si="24"/>
        <v>429.33800000000002</v>
      </c>
      <c r="D50" s="43">
        <f t="shared" si="24"/>
        <v>398.79</v>
      </c>
      <c r="E50" s="43">
        <f t="shared" si="24"/>
        <v>437.36700000000002</v>
      </c>
      <c r="F50" s="43">
        <f t="shared" si="24"/>
        <v>467.54399999999998</v>
      </c>
      <c r="G50" s="43">
        <f t="shared" si="24"/>
        <v>423.24450000000002</v>
      </c>
      <c r="H50" s="43">
        <f t="shared" si="24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92.500000000000028</v>
      </c>
      <c r="C51" s="49">
        <f t="shared" si="25"/>
        <v>91.000000000000043</v>
      </c>
      <c r="D51" s="49">
        <f t="shared" si="25"/>
        <v>89.999999999999986</v>
      </c>
      <c r="E51" s="49">
        <f t="shared" si="25"/>
        <v>88.500000000000014</v>
      </c>
      <c r="F51" s="49">
        <f t="shared" si="25"/>
        <v>88</v>
      </c>
      <c r="G51" s="49">
        <f t="shared" si="25"/>
        <v>86.500000000000028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6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6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6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6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6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6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6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170.39999999999998</v>
      </c>
      <c r="C65" s="28">
        <f t="shared" si="27"/>
        <v>213.69999999999996</v>
      </c>
      <c r="D65" s="28">
        <f t="shared" si="27"/>
        <v>189.70000000000002</v>
      </c>
      <c r="E65" s="28">
        <f t="shared" si="27"/>
        <v>167.9</v>
      </c>
      <c r="F65" s="28">
        <f t="shared" si="27"/>
        <v>142.60000000000002</v>
      </c>
      <c r="G65" s="28">
        <f t="shared" si="27"/>
        <v>0</v>
      </c>
      <c r="H65" s="104">
        <f t="shared" si="26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((B67*B66)*7/1000-B58)/6</f>
        <v>24.063000000000002</v>
      </c>
      <c r="C68" s="39">
        <f t="shared" ref="C68" si="29">((C67*C66)*7/1000-C58)/6</f>
        <v>30.157499999999999</v>
      </c>
      <c r="D68" s="39">
        <f t="shared" ref="D68" si="30">((D67*D66)*7/1000-D58)/6</f>
        <v>26.805833333333336</v>
      </c>
      <c r="E68" s="39">
        <f t="shared" ref="E68" si="31">((E67*E66)*7/1000-E58)/6</f>
        <v>23.715833333333336</v>
      </c>
      <c r="F68" s="39">
        <f t="shared" ref="F68" si="32">((F67*F66)*7/1000-F58)/6</f>
        <v>20.14041666666667</v>
      </c>
      <c r="G68" s="39">
        <f t="shared" ref="G68" si="33">((G67*G66)*7/1000-G58)/6</f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170.47800000000001</v>
      </c>
      <c r="C69" s="43">
        <f t="shared" si="34"/>
        <v>213.745</v>
      </c>
      <c r="D69" s="43">
        <f t="shared" si="34"/>
        <v>189.73500000000001</v>
      </c>
      <c r="E69" s="43">
        <f t="shared" si="34"/>
        <v>167.89500000000001</v>
      </c>
      <c r="F69" s="43">
        <f t="shared" si="34"/>
        <v>142.64250000000001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98.954703832752614</v>
      </c>
      <c r="C70" s="49">
        <f t="shared" si="35"/>
        <v>98.479262672811046</v>
      </c>
      <c r="D70" s="49">
        <f t="shared" si="35"/>
        <v>97.482014388489219</v>
      </c>
      <c r="E70" s="49">
        <f t="shared" si="35"/>
        <v>97.502903600464563</v>
      </c>
      <c r="F70" s="49">
        <f t="shared" si="35"/>
        <v>97.470950102529073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J14" sqref="J14"/>
    </sheetView>
  </sheetViews>
  <sheetFormatPr baseColWidth="10" defaultRowHeight="18.75" x14ac:dyDescent="0.25"/>
  <cols>
    <col min="1" max="1" width="37" style="146" customWidth="1"/>
    <col min="2" max="5" width="11.28515625" style="146" customWidth="1"/>
    <col min="6" max="6" width="11.7109375" style="146" bestFit="1" customWidth="1"/>
    <col min="7" max="7" width="12.5703125" style="146" customWidth="1"/>
    <col min="8" max="8" width="13.57031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30"/>
      <c r="B1" s="333" t="s">
        <v>31</v>
      </c>
      <c r="C1" s="334"/>
      <c r="D1" s="334"/>
      <c r="E1" s="334"/>
      <c r="F1" s="334"/>
      <c r="G1" s="334"/>
      <c r="H1" s="334"/>
      <c r="I1" s="334"/>
      <c r="J1" s="334"/>
      <c r="K1" s="334"/>
      <c r="L1" s="335"/>
      <c r="M1" s="336" t="s">
        <v>32</v>
      </c>
      <c r="N1" s="336"/>
      <c r="O1" s="336"/>
      <c r="P1" s="336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31"/>
      <c r="B2" s="337" t="s">
        <v>33</v>
      </c>
      <c r="C2" s="338"/>
      <c r="D2" s="338"/>
      <c r="E2" s="338"/>
      <c r="F2" s="338"/>
      <c r="G2" s="338"/>
      <c r="H2" s="338"/>
      <c r="I2" s="338"/>
      <c r="J2" s="338"/>
      <c r="K2" s="338"/>
      <c r="L2" s="339"/>
      <c r="M2" s="343" t="s">
        <v>34</v>
      </c>
      <c r="N2" s="343"/>
      <c r="O2" s="343"/>
      <c r="P2" s="343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32"/>
      <c r="B3" s="340"/>
      <c r="C3" s="341"/>
      <c r="D3" s="341"/>
      <c r="E3" s="341"/>
      <c r="F3" s="341"/>
      <c r="G3" s="341"/>
      <c r="H3" s="341"/>
      <c r="I3" s="341"/>
      <c r="J3" s="341"/>
      <c r="K3" s="341"/>
      <c r="L3" s="342"/>
      <c r="M3" s="343" t="s">
        <v>35</v>
      </c>
      <c r="N3" s="343"/>
      <c r="O3" s="343"/>
      <c r="P3" s="343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40">
        <v>1</v>
      </c>
      <c r="C5" s="341"/>
      <c r="D5" s="152"/>
      <c r="E5" s="152"/>
      <c r="F5" s="152" t="s">
        <v>37</v>
      </c>
      <c r="G5" s="349" t="s">
        <v>56</v>
      </c>
      <c r="H5" s="349"/>
      <c r="I5" s="153"/>
      <c r="J5" s="152" t="s">
        <v>38</v>
      </c>
      <c r="K5" s="341">
        <v>18</v>
      </c>
      <c r="L5" s="341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50" t="s">
        <v>2</v>
      </c>
      <c r="C7" s="351"/>
      <c r="D7" s="157"/>
      <c r="E7" s="157"/>
      <c r="F7" s="152" t="s">
        <v>40</v>
      </c>
      <c r="G7" s="349" t="s">
        <v>71</v>
      </c>
      <c r="H7" s="349"/>
      <c r="I7" s="158"/>
      <c r="J7" s="152" t="s">
        <v>41</v>
      </c>
      <c r="K7" s="154"/>
      <c r="L7" s="341" t="s">
        <v>68</v>
      </c>
      <c r="M7" s="341"/>
      <c r="N7" s="341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44" t="s">
        <v>8</v>
      </c>
      <c r="C9" s="345"/>
      <c r="D9" s="345"/>
      <c r="E9" s="346"/>
      <c r="F9" s="344" t="s">
        <v>55</v>
      </c>
      <c r="G9" s="345"/>
      <c r="H9" s="345"/>
      <c r="I9" s="345"/>
      <c r="J9" s="345"/>
      <c r="K9" s="345"/>
      <c r="L9" s="346"/>
      <c r="M9" s="344" t="s">
        <v>9</v>
      </c>
      <c r="N9" s="345"/>
      <c r="O9" s="345"/>
      <c r="P9" s="345"/>
      <c r="Q9" s="345"/>
      <c r="R9" s="346"/>
      <c r="S9" s="161"/>
      <c r="T9" s="285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2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3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26.221902777777778</v>
      </c>
      <c r="C12" s="178">
        <v>54.070244444444448</v>
      </c>
      <c r="D12" s="178">
        <v>52.944111111111113</v>
      </c>
      <c r="E12" s="268">
        <v>34.384599999999999</v>
      </c>
      <c r="F12" s="178">
        <v>21.654136111111111</v>
      </c>
      <c r="G12" s="178">
        <v>84.785822222222222</v>
      </c>
      <c r="H12" s="178">
        <v>63.792777777777779</v>
      </c>
      <c r="I12" s="178">
        <v>83.747066666666655</v>
      </c>
      <c r="J12" s="179">
        <v>64.114894444444445</v>
      </c>
      <c r="K12" s="179">
        <v>66.124155555555561</v>
      </c>
      <c r="L12" s="179">
        <v>41.861555555555555</v>
      </c>
      <c r="M12" s="177">
        <v>31.60787777777778</v>
      </c>
      <c r="N12" s="180">
        <v>48.932811111111114</v>
      </c>
      <c r="O12" s="180">
        <v>51.192244444444448</v>
      </c>
      <c r="P12" s="180">
        <v>38.221555555555554</v>
      </c>
      <c r="Q12" s="181">
        <v>45.577666666666666</v>
      </c>
      <c r="R12" s="182">
        <v>38.818266666666666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24.657516203703704</v>
      </c>
      <c r="C13" s="178">
        <v>51.356292592592602</v>
      </c>
      <c r="D13" s="178">
        <v>50.451981481481482</v>
      </c>
      <c r="E13" s="268">
        <v>32.772733333333328</v>
      </c>
      <c r="F13" s="178">
        <v>20.074310648148145</v>
      </c>
      <c r="G13" s="178">
        <v>80.162529629629617</v>
      </c>
      <c r="H13" s="178">
        <v>60.403870370370377</v>
      </c>
      <c r="I13" s="178">
        <v>79.655488888888883</v>
      </c>
      <c r="J13" s="179">
        <v>60.787100925925927</v>
      </c>
      <c r="K13" s="179">
        <v>63.210807407407408</v>
      </c>
      <c r="L13" s="179">
        <v>39.800574074074078</v>
      </c>
      <c r="M13" s="177">
        <v>28.841853703703702</v>
      </c>
      <c r="N13" s="180">
        <v>46.526198148148147</v>
      </c>
      <c r="O13" s="180">
        <v>48.687125925925926</v>
      </c>
      <c r="P13" s="180">
        <v>36.259740740740739</v>
      </c>
      <c r="Q13" s="181">
        <v>43.644888888888886</v>
      </c>
      <c r="R13" s="182">
        <v>37.13153888888889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>
        <v>24.852116203703698</v>
      </c>
      <c r="C14" s="178">
        <v>51.767892592592602</v>
      </c>
      <c r="D14" s="178">
        <v>50.860781481481482</v>
      </c>
      <c r="E14" s="268">
        <v>33.042933333333337</v>
      </c>
      <c r="F14" s="178">
        <v>20.236710648148151</v>
      </c>
      <c r="G14" s="178">
        <v>80.162529629629631</v>
      </c>
      <c r="H14" s="178">
        <v>60.40387037037037</v>
      </c>
      <c r="I14" s="178">
        <v>79.655488888888868</v>
      </c>
      <c r="J14" s="179">
        <v>60.787100925925927</v>
      </c>
      <c r="K14" s="179">
        <v>63.210807407407415</v>
      </c>
      <c r="L14" s="179">
        <v>40.140774074074066</v>
      </c>
      <c r="M14" s="177">
        <v>28.841853703703702</v>
      </c>
      <c r="N14" s="180">
        <v>46.52619814814814</v>
      </c>
      <c r="O14" s="180">
        <v>48.687125925925926</v>
      </c>
      <c r="P14" s="180">
        <v>36.259740740740739</v>
      </c>
      <c r="Q14" s="181">
        <v>43.644888888888886</v>
      </c>
      <c r="R14" s="182">
        <v>37.131538888888898</v>
      </c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24.852116203703698</v>
      </c>
      <c r="C15" s="178">
        <v>51.767892592592602</v>
      </c>
      <c r="D15" s="178">
        <v>50.860781481481482</v>
      </c>
      <c r="E15" s="268">
        <v>33.042933333333337</v>
      </c>
      <c r="F15" s="178">
        <v>20.236710648148151</v>
      </c>
      <c r="G15" s="178">
        <v>80.162529629629631</v>
      </c>
      <c r="H15" s="178">
        <v>60.40387037037037</v>
      </c>
      <c r="I15" s="178">
        <v>79.655488888888868</v>
      </c>
      <c r="J15" s="179">
        <v>60.787100925925927</v>
      </c>
      <c r="K15" s="179">
        <v>63.210807407407415</v>
      </c>
      <c r="L15" s="179">
        <v>40.140774074074066</v>
      </c>
      <c r="M15" s="177">
        <v>28.841853703703702</v>
      </c>
      <c r="N15" s="180">
        <v>46.52619814814814</v>
      </c>
      <c r="O15" s="180">
        <v>48.687125925925926</v>
      </c>
      <c r="P15" s="180">
        <v>36.259740740740739</v>
      </c>
      <c r="Q15" s="181">
        <v>43.644888888888886</v>
      </c>
      <c r="R15" s="182">
        <v>37.131538888888898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24.852116203703698</v>
      </c>
      <c r="C16" s="178">
        <v>51.767892592592602</v>
      </c>
      <c r="D16" s="178">
        <v>50.860781481481482</v>
      </c>
      <c r="E16" s="268">
        <v>33.042933333333337</v>
      </c>
      <c r="F16" s="178">
        <v>20.236710648148151</v>
      </c>
      <c r="G16" s="178">
        <v>80.162529629629631</v>
      </c>
      <c r="H16" s="178">
        <v>60.40387037037037</v>
      </c>
      <c r="I16" s="178">
        <v>79.655488888888868</v>
      </c>
      <c r="J16" s="179">
        <v>60.787100925925927</v>
      </c>
      <c r="K16" s="179">
        <v>63.210807407407415</v>
      </c>
      <c r="L16" s="179">
        <v>40.140774074074066</v>
      </c>
      <c r="M16" s="177">
        <v>28.841853703703702</v>
      </c>
      <c r="N16" s="180">
        <v>46.52619814814814</v>
      </c>
      <c r="O16" s="180">
        <v>48.687125925925926</v>
      </c>
      <c r="P16" s="180">
        <v>36.259740740740739</v>
      </c>
      <c r="Q16" s="181">
        <v>43.644888888888886</v>
      </c>
      <c r="R16" s="182">
        <v>37.131538888888898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>
        <v>24.852116203703698</v>
      </c>
      <c r="C17" s="178">
        <v>51.767892592592602</v>
      </c>
      <c r="D17" s="178">
        <v>50.860781481481482</v>
      </c>
      <c r="E17" s="268">
        <v>33.042933333333337</v>
      </c>
      <c r="F17" s="178">
        <v>20.236710648148151</v>
      </c>
      <c r="G17" s="178">
        <v>80.162529629629631</v>
      </c>
      <c r="H17" s="178">
        <v>60.40387037037037</v>
      </c>
      <c r="I17" s="178">
        <v>79.655488888888868</v>
      </c>
      <c r="J17" s="179">
        <v>60.787100925925927</v>
      </c>
      <c r="K17" s="179">
        <v>63.210807407407415</v>
      </c>
      <c r="L17" s="179">
        <v>40.140774074074066</v>
      </c>
      <c r="M17" s="177">
        <v>28.841853703703702</v>
      </c>
      <c r="N17" s="180">
        <v>46.52619814814814</v>
      </c>
      <c r="O17" s="180">
        <v>48.687125925925926</v>
      </c>
      <c r="P17" s="180">
        <v>36.259740740740739</v>
      </c>
      <c r="Q17" s="181">
        <v>43.644888888888886</v>
      </c>
      <c r="R17" s="182">
        <v>37.131538888888898</v>
      </c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24.852116203703698</v>
      </c>
      <c r="C18" s="185">
        <v>51.767892592592602</v>
      </c>
      <c r="D18" s="185">
        <v>50.860781481481482</v>
      </c>
      <c r="E18" s="269">
        <v>33.042933333333337</v>
      </c>
      <c r="F18" s="284">
        <v>20.236710648148151</v>
      </c>
      <c r="G18" s="284">
        <v>80.162529629629631</v>
      </c>
      <c r="H18" s="284">
        <v>60.40387037037037</v>
      </c>
      <c r="I18" s="284">
        <v>79.655488888888868</v>
      </c>
      <c r="J18" s="247">
        <v>60.787100925925927</v>
      </c>
      <c r="K18" s="247">
        <v>63.210807407407415</v>
      </c>
      <c r="L18" s="247">
        <v>40.140774074074066</v>
      </c>
      <c r="M18" s="186">
        <v>28.841853703703702</v>
      </c>
      <c r="N18" s="187">
        <v>46.52619814814814</v>
      </c>
      <c r="O18" s="187">
        <v>48.687125925925926</v>
      </c>
      <c r="P18" s="187">
        <v>36.259740740740739</v>
      </c>
      <c r="Q18" s="188">
        <v>43.644888888888886</v>
      </c>
      <c r="R18" s="189">
        <v>37.131538888888898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175.14</v>
      </c>
      <c r="C19" s="192">
        <f t="shared" ref="C19:R19" si="0">SUM(C12:C18)</f>
        <v>364.26600000000008</v>
      </c>
      <c r="D19" s="192">
        <f t="shared" ref="D19" si="1">SUM(D12:D18)</f>
        <v>357.69999999999993</v>
      </c>
      <c r="E19" s="270">
        <f t="shared" si="0"/>
        <v>232.37200000000001</v>
      </c>
      <c r="F19" s="193">
        <f t="shared" si="0"/>
        <v>142.91200000000001</v>
      </c>
      <c r="G19" s="194">
        <f t="shared" si="0"/>
        <v>565.76099999999997</v>
      </c>
      <c r="H19" s="194">
        <f t="shared" si="0"/>
        <v>426.21600000000007</v>
      </c>
      <c r="I19" s="194">
        <f t="shared" ref="I19:K19" si="2">SUM(I12:I18)</f>
        <v>561.67999999999984</v>
      </c>
      <c r="J19" s="194">
        <f t="shared" si="2"/>
        <v>428.83749999999998</v>
      </c>
      <c r="K19" s="257">
        <f t="shared" si="2"/>
        <v>445.38900000000001</v>
      </c>
      <c r="L19" s="195">
        <f t="shared" si="0"/>
        <v>282.36599999999999</v>
      </c>
      <c r="M19" s="193">
        <f t="shared" si="0"/>
        <v>204.65899999999996</v>
      </c>
      <c r="N19" s="194">
        <f t="shared" si="0"/>
        <v>328.08999999999992</v>
      </c>
      <c r="O19" s="194">
        <f t="shared" si="0"/>
        <v>343.31499999999994</v>
      </c>
      <c r="P19" s="194">
        <f t="shared" si="0"/>
        <v>255.78</v>
      </c>
      <c r="Q19" s="194">
        <f t="shared" si="0"/>
        <v>307.447</v>
      </c>
      <c r="R19" s="195">
        <f t="shared" si="0"/>
        <v>261.60750000000002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47"/>
      <c r="C21" s="348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44" t="s">
        <v>30</v>
      </c>
      <c r="C23" s="345"/>
      <c r="D23" s="345"/>
      <c r="E23" s="345"/>
      <c r="F23" s="345"/>
      <c r="G23" s="346"/>
      <c r="H23" s="205"/>
      <c r="I23" s="161"/>
      <c r="J23" s="145"/>
      <c r="K23" s="160" t="s">
        <v>52</v>
      </c>
      <c r="L23" s="344" t="s">
        <v>26</v>
      </c>
      <c r="M23" s="345"/>
      <c r="N23" s="345"/>
      <c r="O23" s="345"/>
      <c r="P23" s="345"/>
      <c r="Q23" s="346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1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25.126875000000002</v>
      </c>
      <c r="C26" s="180">
        <v>39.24163055555556</v>
      </c>
      <c r="D26" s="180">
        <v>53.629377777777776</v>
      </c>
      <c r="E26" s="180">
        <v>38.817999999999998</v>
      </c>
      <c r="F26" s="180">
        <v>45.915486111111115</v>
      </c>
      <c r="G26" s="182">
        <v>47.193977777777775</v>
      </c>
      <c r="H26" s="216">
        <f t="shared" ref="H26:H32" si="3">SUM(B12:R12,B26:G26)</f>
        <v>1097.9770361111111</v>
      </c>
      <c r="I26" s="152"/>
      <c r="J26" s="145"/>
      <c r="K26" s="169" t="s">
        <v>45</v>
      </c>
      <c r="L26" s="177">
        <v>22.7</v>
      </c>
      <c r="M26" s="217">
        <v>63.4</v>
      </c>
      <c r="N26" s="217">
        <v>59.6</v>
      </c>
      <c r="O26" s="217">
        <v>66.400000000000006</v>
      </c>
      <c r="P26" s="217">
        <v>71.400000000000006</v>
      </c>
      <c r="Q26" s="218">
        <v>65.8</v>
      </c>
      <c r="R26" s="216">
        <f t="shared" ref="R26:R32" si="4">SUM(L26:Q26)</f>
        <v>349.3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22.047604166666662</v>
      </c>
      <c r="C27" s="180">
        <v>37.358478240740737</v>
      </c>
      <c r="D27" s="180">
        <v>50.91177037037037</v>
      </c>
      <c r="E27" s="180">
        <v>37.104166666666664</v>
      </c>
      <c r="F27" s="180">
        <v>43.699418981481479</v>
      </c>
      <c r="G27" s="182">
        <v>45.295837037037039</v>
      </c>
      <c r="H27" s="216">
        <f t="shared" si="3"/>
        <v>1040.841827314815</v>
      </c>
      <c r="I27" s="158"/>
      <c r="J27" s="145"/>
      <c r="K27" s="169" t="s">
        <v>46</v>
      </c>
      <c r="L27" s="177">
        <v>21.5</v>
      </c>
      <c r="M27" s="217">
        <v>59.4</v>
      </c>
      <c r="N27" s="217">
        <v>55.8</v>
      </c>
      <c r="O27" s="217">
        <v>62.3</v>
      </c>
      <c r="P27" s="217">
        <v>66.900000000000006</v>
      </c>
      <c r="Q27" s="218">
        <v>61.7</v>
      </c>
      <c r="R27" s="216">
        <f t="shared" si="4"/>
        <v>327.59999999999997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>
        <v>22.047604166666666</v>
      </c>
      <c r="C28" s="180">
        <v>37.358478240740737</v>
      </c>
      <c r="D28" s="180">
        <v>50.911770370370377</v>
      </c>
      <c r="E28" s="180">
        <v>37.104166666666671</v>
      </c>
      <c r="F28" s="180">
        <v>43.699418981481486</v>
      </c>
      <c r="G28" s="182">
        <v>45.680137037037028</v>
      </c>
      <c r="H28" s="216">
        <f t="shared" si="3"/>
        <v>1043.013927314815</v>
      </c>
      <c r="I28" s="158"/>
      <c r="J28" s="145"/>
      <c r="K28" s="169" t="s">
        <v>47</v>
      </c>
      <c r="L28" s="177">
        <v>22.369500000000006</v>
      </c>
      <c r="M28" s="217">
        <v>61.307600000000015</v>
      </c>
      <c r="N28" s="217">
        <v>56.677999999999997</v>
      </c>
      <c r="O28" s="217">
        <v>61.733399999999996</v>
      </c>
      <c r="P28" s="217">
        <v>65.848800000000011</v>
      </c>
      <c r="Q28" s="218">
        <v>59.148900000000005</v>
      </c>
      <c r="R28" s="216">
        <f t="shared" si="4"/>
        <v>327.08620000000008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22.047604166666666</v>
      </c>
      <c r="C29" s="180">
        <v>37.358478240740737</v>
      </c>
      <c r="D29" s="180">
        <v>50.911770370370377</v>
      </c>
      <c r="E29" s="180">
        <v>37.104166666666671</v>
      </c>
      <c r="F29" s="180">
        <v>43.699418981481486</v>
      </c>
      <c r="G29" s="182">
        <v>45.680137037037028</v>
      </c>
      <c r="H29" s="216">
        <f t="shared" si="3"/>
        <v>1043.013927314815</v>
      </c>
      <c r="I29" s="158"/>
      <c r="J29" s="145"/>
      <c r="K29" s="169" t="s">
        <v>48</v>
      </c>
      <c r="L29" s="177">
        <v>22.369500000000006</v>
      </c>
      <c r="M29" s="217">
        <v>61.307600000000015</v>
      </c>
      <c r="N29" s="217">
        <v>56.677999999999997</v>
      </c>
      <c r="O29" s="217">
        <v>61.733399999999996</v>
      </c>
      <c r="P29" s="217">
        <v>65.848800000000011</v>
      </c>
      <c r="Q29" s="218">
        <v>59.148900000000005</v>
      </c>
      <c r="R29" s="216">
        <f t="shared" si="4"/>
        <v>327.08620000000008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22.047604166666666</v>
      </c>
      <c r="C30" s="180">
        <v>37.358478240740737</v>
      </c>
      <c r="D30" s="180">
        <v>50.911770370370377</v>
      </c>
      <c r="E30" s="180">
        <v>37.104166666666671</v>
      </c>
      <c r="F30" s="180">
        <v>43.699418981481486</v>
      </c>
      <c r="G30" s="182">
        <v>45.680137037037028</v>
      </c>
      <c r="H30" s="216">
        <f t="shared" si="3"/>
        <v>1043.013927314815</v>
      </c>
      <c r="I30" s="158"/>
      <c r="J30" s="145"/>
      <c r="K30" s="169" t="s">
        <v>49</v>
      </c>
      <c r="L30" s="177">
        <v>22.369500000000006</v>
      </c>
      <c r="M30" s="217">
        <v>61.307600000000015</v>
      </c>
      <c r="N30" s="217">
        <v>56.677999999999997</v>
      </c>
      <c r="O30" s="217">
        <v>61.733399999999996</v>
      </c>
      <c r="P30" s="217">
        <v>65.848800000000011</v>
      </c>
      <c r="Q30" s="218">
        <v>59.148900000000005</v>
      </c>
      <c r="R30" s="216">
        <f t="shared" si="4"/>
        <v>327.08620000000008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>
        <v>22.047604166666666</v>
      </c>
      <c r="C31" s="180">
        <v>37.358478240740737</v>
      </c>
      <c r="D31" s="180">
        <v>50.911770370370377</v>
      </c>
      <c r="E31" s="180">
        <v>37.104166666666671</v>
      </c>
      <c r="F31" s="180">
        <v>43.699418981481486</v>
      </c>
      <c r="G31" s="182">
        <v>45.680137037037028</v>
      </c>
      <c r="H31" s="216">
        <f t="shared" si="3"/>
        <v>1043.013927314815</v>
      </c>
      <c r="I31" s="158"/>
      <c r="J31" s="145"/>
      <c r="K31" s="169" t="s">
        <v>50</v>
      </c>
      <c r="L31" s="177">
        <v>22.369500000000006</v>
      </c>
      <c r="M31" s="217">
        <v>61.307600000000015</v>
      </c>
      <c r="N31" s="217">
        <v>56.677999999999997</v>
      </c>
      <c r="O31" s="217">
        <v>61.733399999999996</v>
      </c>
      <c r="P31" s="217">
        <v>65.848800000000011</v>
      </c>
      <c r="Q31" s="218">
        <v>59.148900000000005</v>
      </c>
      <c r="R31" s="216">
        <f t="shared" si="4"/>
        <v>327.08620000000008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22.047604166666666</v>
      </c>
      <c r="C32" s="220">
        <v>37.358478240740737</v>
      </c>
      <c r="D32" s="220">
        <v>50.911770370370377</v>
      </c>
      <c r="E32" s="220">
        <v>37.104166666666671</v>
      </c>
      <c r="F32" s="220">
        <v>43.699418981481486</v>
      </c>
      <c r="G32" s="221">
        <v>45.680137037037028</v>
      </c>
      <c r="H32" s="216">
        <f t="shared" si="3"/>
        <v>1043.013927314815</v>
      </c>
      <c r="I32" s="158"/>
      <c r="J32" s="145"/>
      <c r="K32" s="183" t="s">
        <v>51</v>
      </c>
      <c r="L32" s="186">
        <v>22.369500000000006</v>
      </c>
      <c r="M32" s="222">
        <v>61.307600000000015</v>
      </c>
      <c r="N32" s="222">
        <v>56.677999999999997</v>
      </c>
      <c r="O32" s="222">
        <v>61.733399999999996</v>
      </c>
      <c r="P32" s="222">
        <v>65.848800000000011</v>
      </c>
      <c r="Q32" s="223">
        <v>59.148900000000005</v>
      </c>
      <c r="R32" s="216">
        <f t="shared" si="4"/>
        <v>327.08620000000008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157.41250000000002</v>
      </c>
      <c r="C33" s="194">
        <f t="shared" si="5"/>
        <v>263.39249999999998</v>
      </c>
      <c r="D33" s="194">
        <f t="shared" si="5"/>
        <v>359.10000000000008</v>
      </c>
      <c r="E33" s="194">
        <f t="shared" si="5"/>
        <v>261.44300000000004</v>
      </c>
      <c r="F33" s="194">
        <f t="shared" si="5"/>
        <v>308.11199999999997</v>
      </c>
      <c r="G33" s="195">
        <f t="shared" si="5"/>
        <v>320.89049999999992</v>
      </c>
      <c r="H33" s="195">
        <f>SUM(H26:H32)</f>
        <v>7353.8885000000018</v>
      </c>
      <c r="I33" s="152"/>
      <c r="J33" s="145"/>
      <c r="K33" s="224" t="s">
        <v>11</v>
      </c>
      <c r="L33" s="225">
        <f t="shared" ref="L33:R33" si="6">SUM(L26:L32)</f>
        <v>156.04750000000004</v>
      </c>
      <c r="M33" s="226">
        <f t="shared" si="6"/>
        <v>429.33800000000014</v>
      </c>
      <c r="N33" s="226">
        <f t="shared" si="6"/>
        <v>398.78999999999996</v>
      </c>
      <c r="O33" s="226">
        <f t="shared" si="6"/>
        <v>437.36700000000002</v>
      </c>
      <c r="P33" s="226">
        <f t="shared" si="6"/>
        <v>467.54399999999998</v>
      </c>
      <c r="Q33" s="227">
        <f t="shared" si="6"/>
        <v>423.24450000000007</v>
      </c>
      <c r="R33" s="228">
        <f t="shared" si="6"/>
        <v>2312.3310000000006</v>
      </c>
      <c r="S33" s="145"/>
      <c r="T33" s="147"/>
      <c r="U33" s="145"/>
      <c r="V33" s="145"/>
    </row>
    <row r="34" spans="1:25" ht="24" customHeight="1" x14ac:dyDescent="0.25">
      <c r="A34" s="229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230">
        <v>241</v>
      </c>
      <c r="M34" s="230">
        <v>674</v>
      </c>
      <c r="N34" s="230">
        <v>633</v>
      </c>
      <c r="O34" s="230">
        <v>706</v>
      </c>
      <c r="P34" s="230">
        <v>759</v>
      </c>
      <c r="Q34" s="230">
        <v>699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44" t="s">
        <v>26</v>
      </c>
      <c r="C37" s="345"/>
      <c r="D37" s="345"/>
      <c r="E37" s="345"/>
      <c r="F37" s="345"/>
      <c r="G37" s="346"/>
      <c r="H37" s="161"/>
      <c r="I37" s="161"/>
      <c r="J37" s="161"/>
      <c r="K37" s="233" t="s">
        <v>54</v>
      </c>
      <c r="L37" s="344" t="s">
        <v>8</v>
      </c>
      <c r="M37" s="345"/>
      <c r="N37" s="345"/>
      <c r="O37" s="345"/>
      <c r="P37" s="345"/>
      <c r="Q37" s="345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12.2</v>
      </c>
      <c r="C40" s="179">
        <v>14.6</v>
      </c>
      <c r="D40" s="179">
        <v>11.2</v>
      </c>
      <c r="E40" s="179"/>
      <c r="F40" s="179"/>
      <c r="G40" s="244">
        <f t="shared" ref="G40:G47" si="7">SUM(B40:F40)</f>
        <v>38</v>
      </c>
      <c r="H40" s="161"/>
      <c r="I40" s="161"/>
      <c r="J40" s="161"/>
      <c r="K40" s="241" t="s">
        <v>45</v>
      </c>
      <c r="L40" s="178">
        <v>26.1</v>
      </c>
      <c r="M40" s="217">
        <v>32.799999999999997</v>
      </c>
      <c r="N40" s="187">
        <v>28.9</v>
      </c>
      <c r="O40" s="187">
        <v>25.6</v>
      </c>
      <c r="P40" s="187">
        <v>21.8</v>
      </c>
      <c r="Q40" s="187"/>
      <c r="R40" s="244">
        <f t="shared" ref="R40:R47" si="8">SUM(L40:Q40)</f>
        <v>135.20000000000002</v>
      </c>
      <c r="T40" s="147"/>
    </row>
    <row r="41" spans="1:25" s="145" customFormat="1" ht="24" customHeight="1" x14ac:dyDescent="0.25">
      <c r="A41" s="169" t="s">
        <v>46</v>
      </c>
      <c r="B41" s="177">
        <v>11.2</v>
      </c>
      <c r="C41" s="179">
        <v>13.5</v>
      </c>
      <c r="D41" s="179">
        <v>10.199999999999999</v>
      </c>
      <c r="E41" s="179"/>
      <c r="F41" s="179"/>
      <c r="G41" s="244">
        <f t="shared" si="7"/>
        <v>34.9</v>
      </c>
      <c r="H41" s="245"/>
      <c r="I41" s="245"/>
      <c r="J41" s="161"/>
      <c r="K41" s="241" t="s">
        <v>46</v>
      </c>
      <c r="L41" s="246">
        <v>24</v>
      </c>
      <c r="M41" s="180">
        <v>30.1</v>
      </c>
      <c r="N41" s="180">
        <v>26.8</v>
      </c>
      <c r="O41" s="180">
        <v>23.7</v>
      </c>
      <c r="P41" s="180">
        <v>20.100000000000001</v>
      </c>
      <c r="Q41" s="180"/>
      <c r="R41" s="244">
        <f t="shared" si="8"/>
        <v>124.70000000000002</v>
      </c>
      <c r="T41" s="147"/>
    </row>
    <row r="42" spans="1:25" s="145" customFormat="1" ht="24" customHeight="1" x14ac:dyDescent="0.25">
      <c r="A42" s="169" t="s">
        <v>47</v>
      </c>
      <c r="B42" s="177">
        <v>11.2</v>
      </c>
      <c r="C42" s="179">
        <v>13.5</v>
      </c>
      <c r="D42" s="179">
        <v>10.199999999999999</v>
      </c>
      <c r="E42" s="179"/>
      <c r="F42" s="179"/>
      <c r="G42" s="244">
        <f t="shared" si="7"/>
        <v>34.9</v>
      </c>
      <c r="H42" s="245"/>
      <c r="I42" s="245"/>
      <c r="J42" s="161"/>
      <c r="K42" s="241" t="s">
        <v>47</v>
      </c>
      <c r="L42" s="246">
        <v>24</v>
      </c>
      <c r="M42" s="180">
        <v>30.1</v>
      </c>
      <c r="N42" s="180">
        <v>26.8</v>
      </c>
      <c r="O42" s="180">
        <v>23.7</v>
      </c>
      <c r="P42" s="180">
        <v>20.100000000000001</v>
      </c>
      <c r="Q42" s="180"/>
      <c r="R42" s="244">
        <f t="shared" si="8"/>
        <v>124.70000000000002</v>
      </c>
      <c r="T42" s="147"/>
    </row>
    <row r="43" spans="1:25" s="145" customFormat="1" ht="24" customHeight="1" x14ac:dyDescent="0.25">
      <c r="A43" s="169" t="s">
        <v>48</v>
      </c>
      <c r="B43" s="177">
        <v>11.2</v>
      </c>
      <c r="C43" s="179">
        <v>13.5</v>
      </c>
      <c r="D43" s="179">
        <v>10.199999999999999</v>
      </c>
      <c r="E43" s="179"/>
      <c r="F43" s="179"/>
      <c r="G43" s="244">
        <f t="shared" si="7"/>
        <v>34.9</v>
      </c>
      <c r="H43" s="245"/>
      <c r="I43" s="245"/>
      <c r="J43" s="161"/>
      <c r="K43" s="241" t="s">
        <v>48</v>
      </c>
      <c r="L43" s="178">
        <v>24</v>
      </c>
      <c r="M43" s="217">
        <v>30.1</v>
      </c>
      <c r="N43" s="180">
        <v>26.8</v>
      </c>
      <c r="O43" s="180">
        <v>23.7</v>
      </c>
      <c r="P43" s="180">
        <v>20.100000000000001</v>
      </c>
      <c r="Q43" s="180"/>
      <c r="R43" s="244">
        <f t="shared" si="8"/>
        <v>124.70000000000002</v>
      </c>
      <c r="T43" s="147"/>
    </row>
    <row r="44" spans="1:25" s="145" customFormat="1" ht="24" customHeight="1" x14ac:dyDescent="0.25">
      <c r="A44" s="169" t="s">
        <v>49</v>
      </c>
      <c r="B44" s="177">
        <v>11.2</v>
      </c>
      <c r="C44" s="179">
        <v>13.5</v>
      </c>
      <c r="D44" s="179">
        <v>10.199999999999999</v>
      </c>
      <c r="E44" s="179"/>
      <c r="F44" s="179"/>
      <c r="G44" s="244">
        <f t="shared" si="7"/>
        <v>34.9</v>
      </c>
      <c r="H44" s="245"/>
      <c r="I44" s="245"/>
      <c r="J44" s="161"/>
      <c r="K44" s="241" t="s">
        <v>49</v>
      </c>
      <c r="L44" s="246">
        <v>24.1</v>
      </c>
      <c r="M44" s="180">
        <v>30.2</v>
      </c>
      <c r="N44" s="180">
        <v>26.8</v>
      </c>
      <c r="O44" s="180">
        <v>23.7</v>
      </c>
      <c r="P44" s="180">
        <v>20.100000000000001</v>
      </c>
      <c r="Q44" s="180"/>
      <c r="R44" s="244">
        <f t="shared" si="8"/>
        <v>124.9</v>
      </c>
      <c r="T44" s="147"/>
    </row>
    <row r="45" spans="1:25" s="145" customFormat="1" ht="24" customHeight="1" x14ac:dyDescent="0.25">
      <c r="A45" s="169" t="s">
        <v>50</v>
      </c>
      <c r="B45" s="177">
        <v>11.2</v>
      </c>
      <c r="C45" s="179">
        <v>13.5</v>
      </c>
      <c r="D45" s="179">
        <v>10.3</v>
      </c>
      <c r="E45" s="179"/>
      <c r="F45" s="179"/>
      <c r="G45" s="244">
        <f t="shared" si="7"/>
        <v>35</v>
      </c>
      <c r="H45" s="245"/>
      <c r="I45" s="245"/>
      <c r="J45" s="161"/>
      <c r="K45" s="241" t="s">
        <v>50</v>
      </c>
      <c r="L45" s="246">
        <v>24.1</v>
      </c>
      <c r="M45" s="180">
        <v>30.2</v>
      </c>
      <c r="N45" s="180">
        <v>26.8</v>
      </c>
      <c r="O45" s="180">
        <v>23.7</v>
      </c>
      <c r="P45" s="180">
        <v>20.2</v>
      </c>
      <c r="Q45" s="180"/>
      <c r="R45" s="244">
        <f t="shared" si="8"/>
        <v>125</v>
      </c>
      <c r="T45" s="147"/>
    </row>
    <row r="46" spans="1:25" s="145" customFormat="1" ht="24" customHeight="1" thickBot="1" x14ac:dyDescent="0.3">
      <c r="A46" s="183" t="s">
        <v>51</v>
      </c>
      <c r="B46" s="186">
        <v>11.2</v>
      </c>
      <c r="C46" s="247">
        <v>13.5</v>
      </c>
      <c r="D46" s="247">
        <v>10.3</v>
      </c>
      <c r="E46" s="247"/>
      <c r="F46" s="247"/>
      <c r="G46" s="248">
        <f t="shared" si="7"/>
        <v>35</v>
      </c>
      <c r="H46" s="245"/>
      <c r="I46" s="245"/>
      <c r="J46" s="161"/>
      <c r="K46" s="249" t="s">
        <v>51</v>
      </c>
      <c r="L46" s="250">
        <v>24.1</v>
      </c>
      <c r="M46" s="187">
        <v>30.2</v>
      </c>
      <c r="N46" s="187">
        <v>26.8</v>
      </c>
      <c r="O46" s="187">
        <v>23.8</v>
      </c>
      <c r="P46" s="187">
        <v>20.2</v>
      </c>
      <c r="Q46" s="187"/>
      <c r="R46" s="248">
        <f t="shared" si="8"/>
        <v>125.1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79.400000000000006</v>
      </c>
      <c r="C47" s="253">
        <f>SUM(C40:C46)</f>
        <v>95.6</v>
      </c>
      <c r="D47" s="253">
        <f t="shared" ref="D47:E47" si="9">SUM(D40:D46)</f>
        <v>72.599999999999994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247.6</v>
      </c>
      <c r="H47" s="255"/>
      <c r="I47" s="255"/>
      <c r="J47" s="161"/>
      <c r="K47" s="256" t="s">
        <v>11</v>
      </c>
      <c r="L47" s="193">
        <f>SUM(L40:L46)</f>
        <v>170.39999999999998</v>
      </c>
      <c r="M47" s="257">
        <f t="shared" ref="M47:Q47" si="11">SUM(M40:M46)</f>
        <v>213.69999999999996</v>
      </c>
      <c r="N47" s="257">
        <f t="shared" si="11"/>
        <v>189.70000000000002</v>
      </c>
      <c r="O47" s="257">
        <f t="shared" si="11"/>
        <v>167.9</v>
      </c>
      <c r="P47" s="257">
        <f t="shared" si="11"/>
        <v>142.60000000000002</v>
      </c>
      <c r="Q47" s="257">
        <f t="shared" si="11"/>
        <v>0</v>
      </c>
      <c r="R47" s="254">
        <f t="shared" si="8"/>
        <v>884.3</v>
      </c>
      <c r="T47" s="147"/>
    </row>
    <row r="48" spans="1:25" s="259" customFormat="1" ht="20.25" customHeight="1" x14ac:dyDescent="0.25">
      <c r="A48" s="258"/>
      <c r="B48" s="259">
        <v>124</v>
      </c>
      <c r="C48" s="259">
        <v>150</v>
      </c>
      <c r="D48" s="311">
        <v>114</v>
      </c>
      <c r="L48" s="259">
        <v>246</v>
      </c>
      <c r="M48" s="259">
        <v>310</v>
      </c>
      <c r="N48" s="259">
        <v>278</v>
      </c>
      <c r="O48" s="259">
        <v>246</v>
      </c>
      <c r="P48" s="259">
        <v>209</v>
      </c>
      <c r="T48" s="260"/>
    </row>
    <row r="49" spans="1:23" ht="20.25" customHeight="1" thickBot="1" x14ac:dyDescent="0.3">
      <c r="A49" s="261"/>
      <c r="B49" s="262"/>
      <c r="C49" s="262"/>
      <c r="D49" s="352" t="s">
        <v>73</v>
      </c>
      <c r="E49" s="262"/>
      <c r="F49" s="262"/>
      <c r="G49" s="262"/>
      <c r="H49" s="262"/>
      <c r="I49" s="262"/>
      <c r="J49" s="262"/>
      <c r="K49" s="262"/>
      <c r="L49" s="352" t="s">
        <v>72</v>
      </c>
      <c r="M49" s="262"/>
      <c r="N49" s="307"/>
      <c r="O49" s="307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M9:R9"/>
    <mergeCell ref="B23:G23"/>
    <mergeCell ref="B9:E9"/>
    <mergeCell ref="L23:Q23"/>
    <mergeCell ref="F9:L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15" t="s">
        <v>57</v>
      </c>
      <c r="L11" s="315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55</v>
      </c>
      <c r="C15" s="327"/>
      <c r="D15" s="327"/>
      <c r="E15" s="327"/>
      <c r="F15" s="327"/>
      <c r="G15" s="327"/>
      <c r="H15" s="327"/>
      <c r="I15" s="327"/>
      <c r="J15" s="328"/>
      <c r="K15" s="329" t="s">
        <v>9</v>
      </c>
      <c r="L15" s="321"/>
      <c r="M15" s="321"/>
      <c r="N15" s="321"/>
      <c r="O15" s="322"/>
      <c r="P15" s="323" t="s">
        <v>30</v>
      </c>
      <c r="Q15" s="324"/>
      <c r="R15" s="324"/>
      <c r="S15" s="325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6" t="s">
        <v>26</v>
      </c>
      <c r="C36" s="317"/>
      <c r="D36" s="317"/>
      <c r="E36" s="317"/>
      <c r="F36" s="317"/>
      <c r="G36" s="317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1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15" t="s">
        <v>58</v>
      </c>
      <c r="L11" s="315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55</v>
      </c>
      <c r="C15" s="327"/>
      <c r="D15" s="327"/>
      <c r="E15" s="327"/>
      <c r="F15" s="327"/>
      <c r="G15" s="327"/>
      <c r="H15" s="327"/>
      <c r="I15" s="327"/>
      <c r="J15" s="328"/>
      <c r="K15" s="329" t="s">
        <v>9</v>
      </c>
      <c r="L15" s="321"/>
      <c r="M15" s="321"/>
      <c r="N15" s="321"/>
      <c r="O15" s="322"/>
      <c r="P15" s="323" t="s">
        <v>30</v>
      </c>
      <c r="Q15" s="324"/>
      <c r="R15" s="324"/>
      <c r="S15" s="325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6" t="s">
        <v>26</v>
      </c>
      <c r="C36" s="317"/>
      <c r="D36" s="317"/>
      <c r="E36" s="317"/>
      <c r="F36" s="317"/>
      <c r="G36" s="317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1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15" t="s">
        <v>58</v>
      </c>
      <c r="L11" s="315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55</v>
      </c>
      <c r="C15" s="327"/>
      <c r="D15" s="327"/>
      <c r="E15" s="327"/>
      <c r="F15" s="327"/>
      <c r="G15" s="327"/>
      <c r="H15" s="327"/>
      <c r="I15" s="327"/>
      <c r="J15" s="328"/>
      <c r="K15" s="329" t="s">
        <v>9</v>
      </c>
      <c r="L15" s="321"/>
      <c r="M15" s="321"/>
      <c r="N15" s="321"/>
      <c r="O15" s="322"/>
      <c r="P15" s="323" t="s">
        <v>30</v>
      </c>
      <c r="Q15" s="324"/>
      <c r="R15" s="324"/>
      <c r="S15" s="325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6" t="s">
        <v>26</v>
      </c>
      <c r="C36" s="317"/>
      <c r="D36" s="317"/>
      <c r="E36" s="317"/>
      <c r="F36" s="317"/>
      <c r="G36" s="317"/>
      <c r="H36" s="102"/>
      <c r="I36" s="55" t="s">
        <v>27</v>
      </c>
      <c r="J36" s="110"/>
      <c r="K36" s="319" t="s">
        <v>26</v>
      </c>
      <c r="L36" s="319"/>
      <c r="M36" s="319"/>
      <c r="N36" s="319"/>
      <c r="O36" s="316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15" t="s">
        <v>59</v>
      </c>
      <c r="L11" s="315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55</v>
      </c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321" t="s">
        <v>9</v>
      </c>
      <c r="O15" s="321"/>
      <c r="P15" s="321"/>
      <c r="Q15" s="321"/>
      <c r="R15" s="321"/>
      <c r="S15" s="322"/>
      <c r="T15" s="323" t="s">
        <v>30</v>
      </c>
      <c r="U15" s="324"/>
      <c r="V15" s="324"/>
      <c r="W15" s="324"/>
      <c r="X15" s="324"/>
      <c r="Y15" s="32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15" t="s">
        <v>59</v>
      </c>
      <c r="L11" s="315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55</v>
      </c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321" t="s">
        <v>9</v>
      </c>
      <c r="O15" s="321"/>
      <c r="P15" s="321"/>
      <c r="Q15" s="321"/>
      <c r="R15" s="321"/>
      <c r="S15" s="322"/>
      <c r="T15" s="323" t="s">
        <v>30</v>
      </c>
      <c r="U15" s="324"/>
      <c r="V15" s="324"/>
      <c r="W15" s="324"/>
      <c r="X15" s="324"/>
      <c r="Y15" s="32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15" t="s">
        <v>60</v>
      </c>
      <c r="L11" s="315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55</v>
      </c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321" t="s">
        <v>9</v>
      </c>
      <c r="O15" s="321"/>
      <c r="P15" s="321"/>
      <c r="Q15" s="321"/>
      <c r="R15" s="321"/>
      <c r="S15" s="322"/>
      <c r="T15" s="323" t="s">
        <v>30</v>
      </c>
      <c r="U15" s="324"/>
      <c r="V15" s="324"/>
      <c r="W15" s="324"/>
      <c r="X15" s="324"/>
      <c r="Y15" s="32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15" t="s">
        <v>61</v>
      </c>
      <c r="L11" s="315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8"/>
      <c r="E15" s="326" t="s">
        <v>55</v>
      </c>
      <c r="F15" s="327"/>
      <c r="G15" s="327"/>
      <c r="H15" s="327"/>
      <c r="I15" s="327"/>
      <c r="J15" s="327"/>
      <c r="K15" s="327"/>
      <c r="L15" s="327"/>
      <c r="M15" s="328"/>
      <c r="N15" s="321" t="s">
        <v>9</v>
      </c>
      <c r="O15" s="321"/>
      <c r="P15" s="321"/>
      <c r="Q15" s="321"/>
      <c r="R15" s="321"/>
      <c r="S15" s="322"/>
      <c r="T15" s="323" t="s">
        <v>30</v>
      </c>
      <c r="U15" s="324"/>
      <c r="V15" s="324"/>
      <c r="W15" s="324"/>
      <c r="X15" s="324"/>
      <c r="Y15" s="325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18" t="s">
        <v>8</v>
      </c>
      <c r="C55" s="319"/>
      <c r="D55" s="319"/>
      <c r="E55" s="319"/>
      <c r="F55" s="316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13" t="s">
        <v>0</v>
      </c>
      <c r="B3" s="313"/>
      <c r="C3" s="313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314" t="s">
        <v>2</v>
      </c>
      <c r="F9" s="314"/>
      <c r="G9" s="314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14"/>
      <c r="S9" s="314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315" t="s">
        <v>62</v>
      </c>
      <c r="L11" s="315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26" t="s">
        <v>8</v>
      </c>
      <c r="C15" s="327"/>
      <c r="D15" s="327"/>
      <c r="E15" s="328"/>
      <c r="F15" s="326" t="s">
        <v>55</v>
      </c>
      <c r="G15" s="327"/>
      <c r="H15" s="327"/>
      <c r="I15" s="327"/>
      <c r="J15" s="327"/>
      <c r="K15" s="327"/>
      <c r="L15" s="327"/>
      <c r="M15" s="327"/>
      <c r="N15" s="328"/>
      <c r="O15" s="321" t="s">
        <v>9</v>
      </c>
      <c r="P15" s="321"/>
      <c r="Q15" s="321"/>
      <c r="R15" s="321"/>
      <c r="S15" s="321"/>
      <c r="T15" s="322"/>
      <c r="U15" s="323" t="s">
        <v>30</v>
      </c>
      <c r="V15" s="324"/>
      <c r="W15" s="324"/>
      <c r="X15" s="324"/>
      <c r="Y15" s="324"/>
      <c r="Z15" s="325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8" t="s">
        <v>26</v>
      </c>
      <c r="C36" s="319"/>
      <c r="D36" s="319"/>
      <c r="E36" s="319"/>
      <c r="F36" s="319"/>
      <c r="G36" s="319"/>
      <c r="H36" s="316"/>
      <c r="I36" s="102"/>
      <c r="J36" s="55" t="s">
        <v>27</v>
      </c>
      <c r="K36" s="110"/>
      <c r="L36" s="319" t="s">
        <v>26</v>
      </c>
      <c r="M36" s="319"/>
      <c r="N36" s="319"/>
      <c r="O36" s="319"/>
      <c r="P36" s="316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20"/>
      <c r="K54" s="320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18" t="s">
        <v>8</v>
      </c>
      <c r="C55" s="319"/>
      <c r="D55" s="319"/>
      <c r="E55" s="319"/>
      <c r="F55" s="319"/>
      <c r="G55" s="316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</vt:i4>
      </vt:variant>
    </vt:vector>
  </HeadingPairs>
  <TitlesOfParts>
    <vt:vector size="20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2021-07-03T18:59:15Z</cp:lastPrinted>
  <dcterms:created xsi:type="dcterms:W3CDTF">2021-03-04T08:17:33Z</dcterms:created>
  <dcterms:modified xsi:type="dcterms:W3CDTF">2021-07-03T18:59:42Z</dcterms:modified>
</cp:coreProperties>
</file>