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Jgarcia\Downloads\"/>
    </mc:Choice>
  </mc:AlternateContent>
  <bookViews>
    <workbookView xWindow="0" yWindow="0" windowWidth="19200" windowHeight="7050" tabRatio="733" firstSheet="8" activeTab="8"/>
  </bookViews>
  <sheets>
    <sheet name="Semana 1" sheetId="233" state="hidden" r:id="rId1"/>
    <sheet name="Semana 2" sheetId="234" state="hidden" r:id="rId2"/>
    <sheet name="Semana 3" sheetId="235" state="hidden" r:id="rId3"/>
    <sheet name="Semana 4" sheetId="236" state="hidden" r:id="rId4"/>
    <sheet name="Resumen 8" sheetId="237" state="hidden" r:id="rId5"/>
    <sheet name="Resumen 7" sheetId="238" state="hidden" r:id="rId6"/>
    <sheet name="Resumen 4" sheetId="239" state="hidden" r:id="rId7"/>
    <sheet name="Resumen 1" sheetId="240" state="hidden" r:id="rId8"/>
    <sheet name="CEPA 9 MODULO 1" sheetId="248" r:id="rId9"/>
    <sheet name="CEPA 7 MODULO 1" sheetId="249" r:id="rId10"/>
    <sheet name="CEPA 4 MODULO 1" sheetId="250" r:id="rId11"/>
    <sheet name="CEPA 1 MODULO 1" sheetId="251" r:id="rId12"/>
    <sheet name="Hoja1" sheetId="252" state="hidden" r:id="rId13"/>
  </sheets>
  <definedNames>
    <definedName name="_xlnm.Print_Area" localSheetId="12">Hoja1!$A$1:$J$50</definedName>
  </definedNames>
  <calcPr calcId="162913"/>
</workbook>
</file>

<file path=xl/calcChain.xml><?xml version="1.0" encoding="utf-8"?>
<calcChain xmlns="http://schemas.openxmlformats.org/spreadsheetml/2006/main">
  <c r="I307" i="251" l="1"/>
  <c r="F307" i="251"/>
  <c r="E307" i="251"/>
  <c r="D307" i="251"/>
  <c r="C307" i="251"/>
  <c r="B307" i="251"/>
  <c r="G305" i="251"/>
  <c r="G304" i="251"/>
  <c r="F304" i="251"/>
  <c r="E304" i="251"/>
  <c r="D304" i="251"/>
  <c r="C304" i="251"/>
  <c r="B304" i="251"/>
  <c r="G303" i="251"/>
  <c r="F303" i="251"/>
  <c r="E303" i="251"/>
  <c r="D303" i="251"/>
  <c r="C303" i="251"/>
  <c r="B303" i="251"/>
  <c r="J332" i="250"/>
  <c r="G332" i="250"/>
  <c r="F332" i="250"/>
  <c r="E332" i="250"/>
  <c r="D332" i="250"/>
  <c r="C332" i="250"/>
  <c r="B332" i="250"/>
  <c r="H330" i="250"/>
  <c r="H329" i="250"/>
  <c r="G329" i="250"/>
  <c r="F329" i="250"/>
  <c r="E329" i="250"/>
  <c r="D329" i="250"/>
  <c r="C329" i="250"/>
  <c r="B329" i="250"/>
  <c r="H328" i="250"/>
  <c r="G328" i="250"/>
  <c r="F328" i="250"/>
  <c r="E328" i="250"/>
  <c r="D328" i="250"/>
  <c r="C328" i="250"/>
  <c r="B328" i="250"/>
  <c r="V308" i="249"/>
  <c r="S308" i="249"/>
  <c r="R308" i="249"/>
  <c r="Q308" i="249"/>
  <c r="P308" i="249"/>
  <c r="O308" i="249"/>
  <c r="N308" i="249"/>
  <c r="M308" i="249"/>
  <c r="L308" i="249"/>
  <c r="K308" i="249"/>
  <c r="J308" i="249"/>
  <c r="I308" i="249"/>
  <c r="H308" i="249"/>
  <c r="G308" i="249"/>
  <c r="F308" i="249"/>
  <c r="E308" i="249"/>
  <c r="D308" i="249"/>
  <c r="C308" i="249"/>
  <c r="B308" i="249"/>
  <c r="T306" i="249"/>
  <c r="T305" i="249"/>
  <c r="S305" i="249"/>
  <c r="R305" i="249"/>
  <c r="Q305" i="249"/>
  <c r="P305" i="249"/>
  <c r="O305" i="249"/>
  <c r="N305" i="249"/>
  <c r="M305" i="249"/>
  <c r="L305" i="249"/>
  <c r="K305" i="249"/>
  <c r="J305" i="249"/>
  <c r="I305" i="249"/>
  <c r="H305" i="249"/>
  <c r="G305" i="249"/>
  <c r="F305" i="249"/>
  <c r="E305" i="249"/>
  <c r="D305" i="249"/>
  <c r="C305" i="249"/>
  <c r="B305" i="249"/>
  <c r="T304" i="249"/>
  <c r="S304" i="249"/>
  <c r="R304" i="249"/>
  <c r="Q304" i="249"/>
  <c r="P304" i="249"/>
  <c r="O304" i="249"/>
  <c r="N304" i="249"/>
  <c r="M304" i="249"/>
  <c r="L304" i="249"/>
  <c r="K304" i="249"/>
  <c r="J304" i="249"/>
  <c r="I304" i="249"/>
  <c r="H304" i="249"/>
  <c r="G304" i="249"/>
  <c r="F304" i="249"/>
  <c r="E304" i="249"/>
  <c r="D304" i="249"/>
  <c r="C304" i="249"/>
  <c r="B304" i="249"/>
  <c r="V352" i="248"/>
  <c r="S352" i="248"/>
  <c r="R352" i="248"/>
  <c r="Q352" i="248"/>
  <c r="P352" i="248"/>
  <c r="O352" i="248"/>
  <c r="N352" i="248"/>
  <c r="M352" i="248"/>
  <c r="L352" i="248"/>
  <c r="K352" i="248"/>
  <c r="J352" i="248"/>
  <c r="I352" i="248"/>
  <c r="H352" i="248"/>
  <c r="G352" i="248"/>
  <c r="F352" i="248"/>
  <c r="E352" i="248"/>
  <c r="D352" i="248"/>
  <c r="C352" i="248"/>
  <c r="B352" i="248"/>
  <c r="T349" i="248"/>
  <c r="S349" i="248"/>
  <c r="R349" i="248"/>
  <c r="Q349" i="248"/>
  <c r="P349" i="248"/>
  <c r="O349" i="248"/>
  <c r="N349" i="248"/>
  <c r="M349" i="248"/>
  <c r="L349" i="248"/>
  <c r="K349" i="248"/>
  <c r="J349" i="248"/>
  <c r="I349" i="248"/>
  <c r="H349" i="248"/>
  <c r="G349" i="248"/>
  <c r="F349" i="248"/>
  <c r="E349" i="248"/>
  <c r="D349" i="248"/>
  <c r="C349" i="248"/>
  <c r="B349" i="248"/>
  <c r="D348" i="248"/>
  <c r="T350" i="248"/>
  <c r="T348" i="248"/>
  <c r="S348" i="248"/>
  <c r="R348" i="248"/>
  <c r="Q348" i="248"/>
  <c r="P348" i="248"/>
  <c r="O348" i="248"/>
  <c r="N348" i="248"/>
  <c r="M348" i="248"/>
  <c r="L348" i="248"/>
  <c r="K348" i="248"/>
  <c r="J348" i="248"/>
  <c r="I348" i="248"/>
  <c r="H348" i="248"/>
  <c r="G348" i="248"/>
  <c r="F348" i="248"/>
  <c r="E348" i="248"/>
  <c r="C348" i="248"/>
  <c r="B348" i="248"/>
  <c r="H50" i="252" l="1"/>
  <c r="F50" i="252"/>
  <c r="H38" i="252"/>
  <c r="F38" i="252"/>
  <c r="H26" i="252"/>
  <c r="F26" i="252"/>
  <c r="H14" i="252"/>
  <c r="F14" i="252"/>
  <c r="AL335" i="248" l="1"/>
  <c r="AJ335" i="248"/>
  <c r="R335" i="248"/>
  <c r="P335" i="248"/>
  <c r="H338" i="248"/>
  <c r="F338" i="248"/>
  <c r="AB335" i="248"/>
  <c r="Z335" i="248" l="1"/>
  <c r="I294" i="251"/>
  <c r="F294" i="251"/>
  <c r="E294" i="251"/>
  <c r="D294" i="251"/>
  <c r="C294" i="251"/>
  <c r="B294" i="251"/>
  <c r="G292" i="251"/>
  <c r="I305" i="251" s="1"/>
  <c r="J305" i="251" s="1"/>
  <c r="G291" i="251"/>
  <c r="F291" i="251"/>
  <c r="E291" i="251"/>
  <c r="D291" i="251"/>
  <c r="C291" i="251"/>
  <c r="B291" i="251"/>
  <c r="G290" i="251"/>
  <c r="F290" i="251"/>
  <c r="E290" i="251"/>
  <c r="D290" i="251"/>
  <c r="C290" i="251"/>
  <c r="B290" i="251"/>
  <c r="J318" i="250"/>
  <c r="G318" i="250"/>
  <c r="F318" i="250"/>
  <c r="E318" i="250"/>
  <c r="D318" i="250"/>
  <c r="C318" i="250"/>
  <c r="B318" i="250"/>
  <c r="H316" i="250"/>
  <c r="J330" i="250" s="1"/>
  <c r="K330" i="250" s="1"/>
  <c r="H315" i="250"/>
  <c r="G315" i="250"/>
  <c r="F315" i="250"/>
  <c r="E315" i="250"/>
  <c r="D315" i="250"/>
  <c r="C315" i="250"/>
  <c r="B315" i="250"/>
  <c r="H314" i="250"/>
  <c r="G314" i="250"/>
  <c r="F314" i="250"/>
  <c r="E314" i="250"/>
  <c r="D314" i="250"/>
  <c r="C314" i="250"/>
  <c r="B314" i="250"/>
  <c r="I293" i="249"/>
  <c r="F293" i="249"/>
  <c r="E293" i="249"/>
  <c r="D293" i="249"/>
  <c r="C293" i="249"/>
  <c r="B293" i="249"/>
  <c r="G291" i="249"/>
  <c r="V306" i="249" s="1"/>
  <c r="W306" i="249" s="1"/>
  <c r="G290" i="249"/>
  <c r="F290" i="249"/>
  <c r="E290" i="249"/>
  <c r="D290" i="249"/>
  <c r="C290" i="249"/>
  <c r="B290" i="249"/>
  <c r="G289" i="249"/>
  <c r="F289" i="249"/>
  <c r="E289" i="249"/>
  <c r="D289" i="249"/>
  <c r="C289" i="249"/>
  <c r="B289" i="249"/>
  <c r="Y321" i="248"/>
  <c r="V321" i="248"/>
  <c r="U321" i="248"/>
  <c r="T321" i="248"/>
  <c r="S321" i="248"/>
  <c r="R321" i="248"/>
  <c r="Q321" i="248"/>
  <c r="P321" i="248"/>
  <c r="O321" i="248"/>
  <c r="N321" i="248"/>
  <c r="M321" i="248"/>
  <c r="L321" i="248"/>
  <c r="K321" i="248"/>
  <c r="J321" i="248"/>
  <c r="I321" i="248"/>
  <c r="H321" i="248"/>
  <c r="G321" i="248"/>
  <c r="F321" i="248"/>
  <c r="E321" i="248"/>
  <c r="D321" i="248"/>
  <c r="C321" i="248"/>
  <c r="B321" i="248"/>
  <c r="W319" i="248"/>
  <c r="V350" i="248" s="1"/>
  <c r="W350" i="248" s="1"/>
  <c r="W318" i="248"/>
  <c r="V318" i="248"/>
  <c r="U318" i="248"/>
  <c r="T318" i="248"/>
  <c r="S318" i="248"/>
  <c r="R318" i="248"/>
  <c r="Q318" i="248"/>
  <c r="P318" i="248"/>
  <c r="O318" i="248"/>
  <c r="N318" i="248"/>
  <c r="M318" i="248"/>
  <c r="L318" i="248"/>
  <c r="K318" i="248"/>
  <c r="J318" i="248"/>
  <c r="I318" i="248"/>
  <c r="H318" i="248"/>
  <c r="G318" i="248"/>
  <c r="F318" i="248"/>
  <c r="E318" i="248"/>
  <c r="D318" i="248"/>
  <c r="C318" i="248"/>
  <c r="B318" i="248"/>
  <c r="W317" i="248"/>
  <c r="V317" i="248"/>
  <c r="U317" i="248"/>
  <c r="T317" i="248"/>
  <c r="S317" i="248"/>
  <c r="R317" i="248"/>
  <c r="Q317" i="248"/>
  <c r="P317" i="248"/>
  <c r="O317" i="248"/>
  <c r="N317" i="248"/>
  <c r="M317" i="248"/>
  <c r="L317" i="248"/>
  <c r="K317" i="248"/>
  <c r="J317" i="248"/>
  <c r="I317" i="248"/>
  <c r="H317" i="248"/>
  <c r="G317" i="248"/>
  <c r="F317" i="248"/>
  <c r="E317" i="248"/>
  <c r="D317" i="248"/>
  <c r="C317" i="248"/>
  <c r="B317" i="248"/>
  <c r="I281" i="251" l="1"/>
  <c r="F281" i="251"/>
  <c r="E281" i="251"/>
  <c r="D281" i="251"/>
  <c r="C281" i="251"/>
  <c r="B281" i="251"/>
  <c r="G279" i="251"/>
  <c r="I292" i="251" s="1"/>
  <c r="J292" i="251" s="1"/>
  <c r="G278" i="251"/>
  <c r="F278" i="251"/>
  <c r="E278" i="251"/>
  <c r="D278" i="251"/>
  <c r="C278" i="251"/>
  <c r="B278" i="251"/>
  <c r="G277" i="251"/>
  <c r="F277" i="251"/>
  <c r="E277" i="251"/>
  <c r="D277" i="251"/>
  <c r="C277" i="251"/>
  <c r="B277" i="251"/>
  <c r="J304" i="250"/>
  <c r="G304" i="250"/>
  <c r="F304" i="250"/>
  <c r="E304" i="250"/>
  <c r="D304" i="250"/>
  <c r="C304" i="250"/>
  <c r="B304" i="250"/>
  <c r="H302" i="250"/>
  <c r="J316" i="250" s="1"/>
  <c r="K316" i="250" s="1"/>
  <c r="H301" i="250"/>
  <c r="G301" i="250"/>
  <c r="F301" i="250"/>
  <c r="E301" i="250"/>
  <c r="D301" i="250"/>
  <c r="C301" i="250"/>
  <c r="B301" i="250"/>
  <c r="H300" i="250"/>
  <c r="G300" i="250"/>
  <c r="F300" i="250"/>
  <c r="E300" i="250"/>
  <c r="D300" i="250"/>
  <c r="C300" i="250"/>
  <c r="B300" i="250"/>
  <c r="I280" i="249"/>
  <c r="F280" i="249"/>
  <c r="E280" i="249"/>
  <c r="D280" i="249"/>
  <c r="C280" i="249"/>
  <c r="B280" i="249"/>
  <c r="G278" i="249"/>
  <c r="I291" i="249" s="1"/>
  <c r="J291" i="249" s="1"/>
  <c r="G277" i="249"/>
  <c r="F277" i="249"/>
  <c r="E277" i="249"/>
  <c r="D277" i="249"/>
  <c r="C277" i="249"/>
  <c r="B277" i="249"/>
  <c r="G276" i="249"/>
  <c r="F276" i="249"/>
  <c r="E276" i="249"/>
  <c r="D276" i="249"/>
  <c r="C276" i="249"/>
  <c r="B276" i="249"/>
  <c r="Y307" i="248"/>
  <c r="V307" i="248"/>
  <c r="U307" i="248"/>
  <c r="T307" i="248"/>
  <c r="S307" i="248"/>
  <c r="R307" i="248"/>
  <c r="Q307" i="248"/>
  <c r="P307" i="248"/>
  <c r="O307" i="248"/>
  <c r="N307" i="248"/>
  <c r="M307" i="248"/>
  <c r="L307" i="248"/>
  <c r="K307" i="248"/>
  <c r="J307" i="248"/>
  <c r="I307" i="248"/>
  <c r="H307" i="248"/>
  <c r="G307" i="248"/>
  <c r="F307" i="248"/>
  <c r="E307" i="248"/>
  <c r="D307" i="248"/>
  <c r="C307" i="248"/>
  <c r="B307" i="248"/>
  <c r="W305" i="248"/>
  <c r="Y319" i="248" s="1"/>
  <c r="Z319" i="248" s="1"/>
  <c r="W304" i="248"/>
  <c r="V304" i="248"/>
  <c r="U304" i="248"/>
  <c r="T304" i="248"/>
  <c r="S304" i="248"/>
  <c r="R304" i="248"/>
  <c r="Q304" i="248"/>
  <c r="P304" i="248"/>
  <c r="O304" i="248"/>
  <c r="N304" i="248"/>
  <c r="M304" i="248"/>
  <c r="L304" i="248"/>
  <c r="K304" i="248"/>
  <c r="J304" i="248"/>
  <c r="I304" i="248"/>
  <c r="H304" i="248"/>
  <c r="G304" i="248"/>
  <c r="F304" i="248"/>
  <c r="E304" i="248"/>
  <c r="D304" i="248"/>
  <c r="C304" i="248"/>
  <c r="B304" i="248"/>
  <c r="W303" i="248"/>
  <c r="V303" i="248"/>
  <c r="U303" i="248"/>
  <c r="T303" i="248"/>
  <c r="S303" i="248"/>
  <c r="R303" i="248"/>
  <c r="Q303" i="248"/>
  <c r="P303" i="248"/>
  <c r="O303" i="248"/>
  <c r="N303" i="248"/>
  <c r="M303" i="248"/>
  <c r="L303" i="248"/>
  <c r="K303" i="248"/>
  <c r="J303" i="248"/>
  <c r="I303" i="248"/>
  <c r="H303" i="248"/>
  <c r="G303" i="248"/>
  <c r="F303" i="248"/>
  <c r="E303" i="248"/>
  <c r="D303" i="248"/>
  <c r="C303" i="248"/>
  <c r="B303" i="248"/>
  <c r="I268" i="251" l="1"/>
  <c r="F268" i="251"/>
  <c r="E268" i="251"/>
  <c r="D268" i="251"/>
  <c r="C268" i="251"/>
  <c r="B268" i="251"/>
  <c r="G266" i="251"/>
  <c r="I279" i="251" s="1"/>
  <c r="J279" i="251" s="1"/>
  <c r="G265" i="251"/>
  <c r="F265" i="251"/>
  <c r="E265" i="251"/>
  <c r="D265" i="251"/>
  <c r="C265" i="251"/>
  <c r="B265" i="251"/>
  <c r="G264" i="251"/>
  <c r="F264" i="251"/>
  <c r="E264" i="251"/>
  <c r="D264" i="251"/>
  <c r="C264" i="251"/>
  <c r="B264" i="251"/>
  <c r="J290" i="250"/>
  <c r="G290" i="250"/>
  <c r="F290" i="250"/>
  <c r="E290" i="250"/>
  <c r="D290" i="250"/>
  <c r="C290" i="250"/>
  <c r="B290" i="250"/>
  <c r="H288" i="250"/>
  <c r="J302" i="250" s="1"/>
  <c r="K302" i="250" s="1"/>
  <c r="H287" i="250"/>
  <c r="G287" i="250"/>
  <c r="F287" i="250"/>
  <c r="E287" i="250"/>
  <c r="D287" i="250"/>
  <c r="C287" i="250"/>
  <c r="B287" i="250"/>
  <c r="H286" i="250"/>
  <c r="G286" i="250"/>
  <c r="F286" i="250"/>
  <c r="E286" i="250"/>
  <c r="D286" i="250"/>
  <c r="C286" i="250"/>
  <c r="B286" i="250"/>
  <c r="I267" i="249"/>
  <c r="F267" i="249"/>
  <c r="E267" i="249"/>
  <c r="D267" i="249"/>
  <c r="C267" i="249"/>
  <c r="B267" i="249"/>
  <c r="G265" i="249"/>
  <c r="I278" i="249" s="1"/>
  <c r="J278" i="249" s="1"/>
  <c r="G264" i="249"/>
  <c r="F264" i="249"/>
  <c r="E264" i="249"/>
  <c r="D264" i="249"/>
  <c r="C264" i="249"/>
  <c r="B264" i="249"/>
  <c r="G263" i="249"/>
  <c r="F263" i="249"/>
  <c r="E263" i="249"/>
  <c r="D263" i="249"/>
  <c r="C263" i="249"/>
  <c r="B263" i="249"/>
  <c r="Y293" i="248"/>
  <c r="V293" i="248"/>
  <c r="U293" i="248"/>
  <c r="T293" i="248"/>
  <c r="S293" i="248"/>
  <c r="R293" i="248"/>
  <c r="Q293" i="248"/>
  <c r="P293" i="248"/>
  <c r="O293" i="248"/>
  <c r="N293" i="248"/>
  <c r="M293" i="248"/>
  <c r="L293" i="248"/>
  <c r="K293" i="248"/>
  <c r="J293" i="248"/>
  <c r="I293" i="248"/>
  <c r="H293" i="248"/>
  <c r="G293" i="248"/>
  <c r="F293" i="248"/>
  <c r="E293" i="248"/>
  <c r="D293" i="248"/>
  <c r="C293" i="248"/>
  <c r="B293" i="248"/>
  <c r="W291" i="248"/>
  <c r="Y305" i="248" s="1"/>
  <c r="Z305" i="248" s="1"/>
  <c r="W290" i="248"/>
  <c r="V290" i="248"/>
  <c r="U290" i="248"/>
  <c r="T290" i="248"/>
  <c r="S290" i="248"/>
  <c r="R290" i="248"/>
  <c r="Q290" i="248"/>
  <c r="P290" i="248"/>
  <c r="O290" i="248"/>
  <c r="N290" i="248"/>
  <c r="M290" i="248"/>
  <c r="L290" i="248"/>
  <c r="K290" i="248"/>
  <c r="J290" i="248"/>
  <c r="I290" i="248"/>
  <c r="H290" i="248"/>
  <c r="G290" i="248"/>
  <c r="F290" i="248"/>
  <c r="E290" i="248"/>
  <c r="D290" i="248"/>
  <c r="C290" i="248"/>
  <c r="B290" i="248"/>
  <c r="W289" i="248"/>
  <c r="V289" i="248"/>
  <c r="U289" i="248"/>
  <c r="T289" i="248"/>
  <c r="S289" i="248"/>
  <c r="R289" i="248"/>
  <c r="Q289" i="248"/>
  <c r="P289" i="248"/>
  <c r="O289" i="248"/>
  <c r="N289" i="248"/>
  <c r="M289" i="248"/>
  <c r="L289" i="248"/>
  <c r="K289" i="248"/>
  <c r="J289" i="248"/>
  <c r="I289" i="248"/>
  <c r="H289" i="248"/>
  <c r="G289" i="248"/>
  <c r="F289" i="248"/>
  <c r="E289" i="248"/>
  <c r="D289" i="248"/>
  <c r="C289" i="248"/>
  <c r="B289" i="248"/>
  <c r="I255" i="251" l="1"/>
  <c r="F255" i="251"/>
  <c r="E255" i="251"/>
  <c r="D255" i="251"/>
  <c r="C255" i="251"/>
  <c r="B255" i="251"/>
  <c r="G253" i="251"/>
  <c r="I266" i="251" s="1"/>
  <c r="J266" i="251" s="1"/>
  <c r="G252" i="251"/>
  <c r="F252" i="251"/>
  <c r="E252" i="251"/>
  <c r="D252" i="251"/>
  <c r="C252" i="251"/>
  <c r="B252" i="251"/>
  <c r="G251" i="251"/>
  <c r="F251" i="251"/>
  <c r="E251" i="251"/>
  <c r="D251" i="251"/>
  <c r="C251" i="251"/>
  <c r="B251" i="251"/>
  <c r="J276" i="250"/>
  <c r="G276" i="250"/>
  <c r="F276" i="250"/>
  <c r="E276" i="250"/>
  <c r="D276" i="250"/>
  <c r="C276" i="250"/>
  <c r="B276" i="250"/>
  <c r="H274" i="250"/>
  <c r="J288" i="250" s="1"/>
  <c r="K288" i="250" s="1"/>
  <c r="H273" i="250"/>
  <c r="G273" i="250"/>
  <c r="F273" i="250"/>
  <c r="E273" i="250"/>
  <c r="D273" i="250"/>
  <c r="C273" i="250"/>
  <c r="B273" i="250"/>
  <c r="H272" i="250"/>
  <c r="G272" i="250"/>
  <c r="F272" i="250"/>
  <c r="E272" i="250"/>
  <c r="D272" i="250"/>
  <c r="C272" i="250"/>
  <c r="B272" i="250"/>
  <c r="I254" i="249"/>
  <c r="F254" i="249"/>
  <c r="E254" i="249"/>
  <c r="D254" i="249"/>
  <c r="C254" i="249"/>
  <c r="B254" i="249"/>
  <c r="G252" i="249"/>
  <c r="I265" i="249" s="1"/>
  <c r="J265" i="249" s="1"/>
  <c r="G251" i="249"/>
  <c r="F251" i="249"/>
  <c r="E251" i="249"/>
  <c r="D251" i="249"/>
  <c r="C251" i="249"/>
  <c r="B251" i="249"/>
  <c r="G250" i="249"/>
  <c r="F250" i="249"/>
  <c r="E250" i="249"/>
  <c r="D250" i="249"/>
  <c r="C250" i="249"/>
  <c r="B250" i="249"/>
  <c r="Y279" i="248"/>
  <c r="V279" i="248"/>
  <c r="U279" i="248"/>
  <c r="T279" i="248"/>
  <c r="S279" i="248"/>
  <c r="R279" i="248"/>
  <c r="Q279" i="248"/>
  <c r="P279" i="248"/>
  <c r="O279" i="248"/>
  <c r="N279" i="248"/>
  <c r="M279" i="248"/>
  <c r="L279" i="248"/>
  <c r="K279" i="248"/>
  <c r="J279" i="248"/>
  <c r="I279" i="248"/>
  <c r="H279" i="248"/>
  <c r="G279" i="248"/>
  <c r="F279" i="248"/>
  <c r="E279" i="248"/>
  <c r="D279" i="248"/>
  <c r="C279" i="248"/>
  <c r="W276" i="248"/>
  <c r="V276" i="248"/>
  <c r="U276" i="248"/>
  <c r="T276" i="248"/>
  <c r="S276" i="248"/>
  <c r="R276" i="248"/>
  <c r="Q276" i="248"/>
  <c r="P276" i="248"/>
  <c r="O276" i="248"/>
  <c r="N276" i="248"/>
  <c r="M276" i="248"/>
  <c r="L276" i="248"/>
  <c r="K276" i="248"/>
  <c r="J276" i="248"/>
  <c r="I276" i="248"/>
  <c r="H276" i="248"/>
  <c r="G276" i="248"/>
  <c r="F276" i="248"/>
  <c r="E276" i="248"/>
  <c r="D276" i="248"/>
  <c r="C276" i="248"/>
  <c r="B276" i="248"/>
  <c r="W277" i="248"/>
  <c r="Y291" i="248" s="1"/>
  <c r="Z291" i="248" s="1"/>
  <c r="W275" i="248"/>
  <c r="V275" i="248"/>
  <c r="U275" i="248"/>
  <c r="T275" i="248"/>
  <c r="S275" i="248"/>
  <c r="R275" i="248"/>
  <c r="Q275" i="248"/>
  <c r="P275" i="248"/>
  <c r="O275" i="248"/>
  <c r="N275" i="248"/>
  <c r="M275" i="248"/>
  <c r="L275" i="248"/>
  <c r="K275" i="248"/>
  <c r="J275" i="248"/>
  <c r="I275" i="248"/>
  <c r="H275" i="248"/>
  <c r="G275" i="248"/>
  <c r="F275" i="248"/>
  <c r="E275" i="248"/>
  <c r="D275" i="248"/>
  <c r="C275" i="248"/>
  <c r="B275" i="248"/>
  <c r="V265" i="248" l="1"/>
  <c r="U265" i="248"/>
  <c r="T265" i="248"/>
  <c r="S265" i="248"/>
  <c r="R265" i="248"/>
  <c r="Q265" i="248"/>
  <c r="P265" i="248"/>
  <c r="O265" i="248"/>
  <c r="N265" i="248"/>
  <c r="M265" i="248"/>
  <c r="W262" i="248"/>
  <c r="V262" i="248"/>
  <c r="U262" i="248"/>
  <c r="T262" i="248"/>
  <c r="S262" i="248"/>
  <c r="R262" i="248"/>
  <c r="Q262" i="248"/>
  <c r="P262" i="248"/>
  <c r="O262" i="248"/>
  <c r="N262" i="248"/>
  <c r="M262" i="248"/>
  <c r="L262" i="248"/>
  <c r="K262" i="248"/>
  <c r="J262" i="248"/>
  <c r="I262" i="248"/>
  <c r="H262" i="248"/>
  <c r="G262" i="248"/>
  <c r="F262" i="248"/>
  <c r="E262" i="248"/>
  <c r="D262" i="248"/>
  <c r="C262" i="248"/>
  <c r="B262" i="248"/>
  <c r="Y265" i="248"/>
  <c r="L265" i="248"/>
  <c r="K265" i="248"/>
  <c r="J265" i="248"/>
  <c r="I265" i="248"/>
  <c r="H265" i="248"/>
  <c r="G265" i="248"/>
  <c r="F265" i="248"/>
  <c r="E265" i="248"/>
  <c r="D265" i="248"/>
  <c r="C265" i="248"/>
  <c r="B265" i="248"/>
  <c r="W263" i="248"/>
  <c r="Y277" i="248" s="1"/>
  <c r="Z277" i="248" s="1"/>
  <c r="W261" i="248"/>
  <c r="V261" i="248"/>
  <c r="U261" i="248"/>
  <c r="T261" i="248"/>
  <c r="S261" i="248"/>
  <c r="R261" i="248"/>
  <c r="Q261" i="248"/>
  <c r="P261" i="248"/>
  <c r="O261" i="248"/>
  <c r="N261" i="248"/>
  <c r="M261" i="248"/>
  <c r="L261" i="248"/>
  <c r="K261" i="248"/>
  <c r="J261" i="248"/>
  <c r="I261" i="248"/>
  <c r="H261" i="248"/>
  <c r="G261" i="248"/>
  <c r="F261" i="248"/>
  <c r="E261" i="248"/>
  <c r="D261" i="248"/>
  <c r="C261" i="248"/>
  <c r="B261" i="248"/>
  <c r="I242" i="251"/>
  <c r="F242" i="251"/>
  <c r="E242" i="251"/>
  <c r="D242" i="251"/>
  <c r="C242" i="251"/>
  <c r="B242" i="251"/>
  <c r="G240" i="251"/>
  <c r="I253" i="251" s="1"/>
  <c r="J253" i="251" s="1"/>
  <c r="G239" i="251"/>
  <c r="F239" i="251"/>
  <c r="E239" i="251"/>
  <c r="D239" i="251"/>
  <c r="C239" i="251"/>
  <c r="B239" i="251"/>
  <c r="G238" i="251"/>
  <c r="F238" i="251"/>
  <c r="E238" i="251"/>
  <c r="D238" i="251"/>
  <c r="C238" i="251"/>
  <c r="B238" i="251"/>
  <c r="J262" i="250"/>
  <c r="G262" i="250"/>
  <c r="F262" i="250"/>
  <c r="E262" i="250"/>
  <c r="D262" i="250"/>
  <c r="C262" i="250"/>
  <c r="B262" i="250"/>
  <c r="H260" i="250"/>
  <c r="J274" i="250" s="1"/>
  <c r="K274" i="250" s="1"/>
  <c r="H259" i="250"/>
  <c r="G259" i="250"/>
  <c r="F259" i="250"/>
  <c r="E259" i="250"/>
  <c r="D259" i="250"/>
  <c r="C259" i="250"/>
  <c r="B259" i="250"/>
  <c r="H258" i="250"/>
  <c r="G258" i="250"/>
  <c r="F258" i="250"/>
  <c r="E258" i="250"/>
  <c r="D258" i="250"/>
  <c r="C258" i="250"/>
  <c r="B258" i="250"/>
  <c r="I241" i="249"/>
  <c r="F241" i="249"/>
  <c r="E241" i="249"/>
  <c r="D241" i="249"/>
  <c r="C241" i="249"/>
  <c r="B241" i="249"/>
  <c r="G239" i="249"/>
  <c r="G238" i="249"/>
  <c r="F238" i="249"/>
  <c r="E238" i="249"/>
  <c r="D238" i="249"/>
  <c r="C238" i="249"/>
  <c r="B238" i="249"/>
  <c r="G237" i="249"/>
  <c r="F237" i="249"/>
  <c r="E237" i="249"/>
  <c r="D237" i="249"/>
  <c r="C237" i="249"/>
  <c r="B237" i="249"/>
  <c r="I252" i="249" l="1"/>
  <c r="J252" i="249" s="1"/>
  <c r="I229" i="251"/>
  <c r="F229" i="251"/>
  <c r="E229" i="251"/>
  <c r="D229" i="251"/>
  <c r="C229" i="251"/>
  <c r="B229" i="251"/>
  <c r="G227" i="251"/>
  <c r="I240" i="251" s="1"/>
  <c r="J240" i="251" s="1"/>
  <c r="G226" i="251"/>
  <c r="F226" i="251"/>
  <c r="E226" i="251"/>
  <c r="D226" i="251"/>
  <c r="C226" i="251"/>
  <c r="B226" i="251"/>
  <c r="G225" i="251"/>
  <c r="F225" i="251"/>
  <c r="E225" i="251"/>
  <c r="D225" i="251"/>
  <c r="C225" i="251"/>
  <c r="B225" i="251"/>
  <c r="J248" i="250"/>
  <c r="G248" i="250"/>
  <c r="F248" i="250"/>
  <c r="E248" i="250"/>
  <c r="D248" i="250"/>
  <c r="C248" i="250"/>
  <c r="B248" i="250"/>
  <c r="H246" i="250"/>
  <c r="H245" i="250"/>
  <c r="G245" i="250"/>
  <c r="F245" i="250"/>
  <c r="E245" i="250"/>
  <c r="D245" i="250"/>
  <c r="C245" i="250"/>
  <c r="B245" i="250"/>
  <c r="H244" i="250"/>
  <c r="G244" i="250"/>
  <c r="F244" i="250"/>
  <c r="E244" i="250"/>
  <c r="D244" i="250"/>
  <c r="C244" i="250"/>
  <c r="B244" i="250"/>
  <c r="I228" i="249"/>
  <c r="F228" i="249"/>
  <c r="E228" i="249"/>
  <c r="D228" i="249"/>
  <c r="C228" i="249"/>
  <c r="B228" i="249"/>
  <c r="G226" i="249"/>
  <c r="G225" i="249"/>
  <c r="F225" i="249"/>
  <c r="E225" i="249"/>
  <c r="D225" i="249"/>
  <c r="C225" i="249"/>
  <c r="B225" i="249"/>
  <c r="G224" i="249"/>
  <c r="F224" i="249"/>
  <c r="E224" i="249"/>
  <c r="D224" i="249"/>
  <c r="C224" i="249"/>
  <c r="B224" i="249"/>
  <c r="AA251" i="248"/>
  <c r="X251" i="248"/>
  <c r="W251" i="248"/>
  <c r="V251" i="248"/>
  <c r="U251" i="248"/>
  <c r="T251" i="248"/>
  <c r="S251" i="248"/>
  <c r="R251" i="248"/>
  <c r="Q251" i="248"/>
  <c r="P251" i="248"/>
  <c r="O251" i="248"/>
  <c r="N251" i="248"/>
  <c r="M251" i="248"/>
  <c r="L251" i="248"/>
  <c r="K251" i="248"/>
  <c r="J251" i="248"/>
  <c r="I251" i="248"/>
  <c r="H251" i="248"/>
  <c r="G251" i="248"/>
  <c r="F251" i="248"/>
  <c r="E251" i="248"/>
  <c r="D251" i="248"/>
  <c r="C251" i="248"/>
  <c r="B251" i="248"/>
  <c r="Y249" i="248"/>
  <c r="Y263" i="248" s="1"/>
  <c r="Z263" i="248" s="1"/>
  <c r="Y248" i="248"/>
  <c r="X248" i="248"/>
  <c r="W248" i="248"/>
  <c r="V248" i="248"/>
  <c r="U248" i="248"/>
  <c r="T248" i="248"/>
  <c r="S248" i="248"/>
  <c r="R248" i="248"/>
  <c r="Q248" i="248"/>
  <c r="P248" i="248"/>
  <c r="O248" i="248"/>
  <c r="N248" i="248"/>
  <c r="M248" i="248"/>
  <c r="L248" i="248"/>
  <c r="K248" i="248"/>
  <c r="J248" i="248"/>
  <c r="I248" i="248"/>
  <c r="H248" i="248"/>
  <c r="G248" i="248"/>
  <c r="F248" i="248"/>
  <c r="E248" i="248"/>
  <c r="D248" i="248"/>
  <c r="C248" i="248"/>
  <c r="B248" i="248"/>
  <c r="Y247" i="248"/>
  <c r="X247" i="248"/>
  <c r="W247" i="248"/>
  <c r="V247" i="248"/>
  <c r="U247" i="248"/>
  <c r="T247" i="248"/>
  <c r="S247" i="248"/>
  <c r="R247" i="248"/>
  <c r="Q247" i="248"/>
  <c r="P247" i="248"/>
  <c r="O247" i="248"/>
  <c r="N247" i="248"/>
  <c r="M247" i="248"/>
  <c r="L247" i="248"/>
  <c r="K247" i="248"/>
  <c r="J247" i="248"/>
  <c r="I247" i="248"/>
  <c r="H247" i="248"/>
  <c r="G247" i="248"/>
  <c r="F247" i="248"/>
  <c r="E247" i="248"/>
  <c r="D247" i="248"/>
  <c r="C247" i="248"/>
  <c r="B247" i="248"/>
  <c r="J260" i="250" l="1"/>
  <c r="K260" i="250" s="1"/>
  <c r="I239" i="249"/>
  <c r="J239" i="249" s="1"/>
  <c r="I216" i="251"/>
  <c r="F216" i="251"/>
  <c r="E216" i="251"/>
  <c r="D216" i="251"/>
  <c r="C216" i="251"/>
  <c r="B216" i="251"/>
  <c r="G214" i="251"/>
  <c r="I227" i="251" s="1"/>
  <c r="J227" i="251" s="1"/>
  <c r="G213" i="251"/>
  <c r="F213" i="251"/>
  <c r="E213" i="251"/>
  <c r="D213" i="251"/>
  <c r="C213" i="251"/>
  <c r="B213" i="251"/>
  <c r="G212" i="251"/>
  <c r="F212" i="251"/>
  <c r="E212" i="251"/>
  <c r="D212" i="251"/>
  <c r="C212" i="251"/>
  <c r="B212" i="251"/>
  <c r="J234" i="250"/>
  <c r="G234" i="250"/>
  <c r="F234" i="250"/>
  <c r="E234" i="250"/>
  <c r="D234" i="250"/>
  <c r="C234" i="250"/>
  <c r="B234" i="250"/>
  <c r="H232" i="250"/>
  <c r="H231" i="250"/>
  <c r="G231" i="250"/>
  <c r="F231" i="250"/>
  <c r="E231" i="250"/>
  <c r="D231" i="250"/>
  <c r="C231" i="250"/>
  <c r="B231" i="250"/>
  <c r="H230" i="250"/>
  <c r="G230" i="250"/>
  <c r="F230" i="250"/>
  <c r="E230" i="250"/>
  <c r="D230" i="250"/>
  <c r="C230" i="250"/>
  <c r="B230" i="250"/>
  <c r="I215" i="249"/>
  <c r="F215" i="249"/>
  <c r="E215" i="249"/>
  <c r="D215" i="249"/>
  <c r="C215" i="249"/>
  <c r="B215" i="249"/>
  <c r="G213" i="249"/>
  <c r="I226" i="249" s="1"/>
  <c r="J226" i="249" s="1"/>
  <c r="G212" i="249"/>
  <c r="F212" i="249"/>
  <c r="E212" i="249"/>
  <c r="D212" i="249"/>
  <c r="C212" i="249"/>
  <c r="B212" i="249"/>
  <c r="G211" i="249"/>
  <c r="F211" i="249"/>
  <c r="E211" i="249"/>
  <c r="D211" i="249"/>
  <c r="C211" i="249"/>
  <c r="B211" i="249"/>
  <c r="AA237" i="248"/>
  <c r="X237" i="248"/>
  <c r="W237" i="248"/>
  <c r="V237" i="248"/>
  <c r="U237" i="248"/>
  <c r="T237" i="248"/>
  <c r="S237" i="248"/>
  <c r="R237" i="248"/>
  <c r="Q237" i="248"/>
  <c r="P237" i="248"/>
  <c r="O237" i="248"/>
  <c r="N237" i="248"/>
  <c r="M237" i="248"/>
  <c r="L237" i="248"/>
  <c r="K237" i="248"/>
  <c r="J237" i="248"/>
  <c r="I237" i="248"/>
  <c r="H237" i="248"/>
  <c r="G237" i="248"/>
  <c r="F237" i="248"/>
  <c r="E237" i="248"/>
  <c r="D237" i="248"/>
  <c r="C237" i="248"/>
  <c r="B237" i="248"/>
  <c r="Y235" i="248"/>
  <c r="Y234" i="248"/>
  <c r="X234" i="248"/>
  <c r="W234" i="248"/>
  <c r="V234" i="248"/>
  <c r="U234" i="248"/>
  <c r="T234" i="248"/>
  <c r="S234" i="248"/>
  <c r="R234" i="248"/>
  <c r="Q234" i="248"/>
  <c r="P234" i="248"/>
  <c r="O234" i="248"/>
  <c r="N234" i="248"/>
  <c r="M234" i="248"/>
  <c r="L234" i="248"/>
  <c r="K234" i="248"/>
  <c r="J234" i="248"/>
  <c r="I234" i="248"/>
  <c r="H234" i="248"/>
  <c r="G234" i="248"/>
  <c r="F234" i="248"/>
  <c r="E234" i="248"/>
  <c r="D234" i="248"/>
  <c r="C234" i="248"/>
  <c r="B234" i="248"/>
  <c r="Y233" i="248"/>
  <c r="X233" i="248"/>
  <c r="W233" i="248"/>
  <c r="V233" i="248"/>
  <c r="U233" i="248"/>
  <c r="T233" i="248"/>
  <c r="S233" i="248"/>
  <c r="R233" i="248"/>
  <c r="Q233" i="248"/>
  <c r="P233" i="248"/>
  <c r="O233" i="248"/>
  <c r="N233" i="248"/>
  <c r="M233" i="248"/>
  <c r="L233" i="248"/>
  <c r="K233" i="248"/>
  <c r="J233" i="248"/>
  <c r="I233" i="248"/>
  <c r="H233" i="248"/>
  <c r="G233" i="248"/>
  <c r="F233" i="248"/>
  <c r="E233" i="248"/>
  <c r="D233" i="248"/>
  <c r="C233" i="248"/>
  <c r="B233" i="248"/>
  <c r="J246" i="250" l="1"/>
  <c r="K246" i="250" s="1"/>
  <c r="AA249" i="248"/>
  <c r="AB249" i="248" s="1"/>
  <c r="I203" i="251"/>
  <c r="F203" i="251"/>
  <c r="E203" i="251"/>
  <c r="D203" i="251"/>
  <c r="C203" i="251"/>
  <c r="B203" i="251"/>
  <c r="G201" i="251"/>
  <c r="I214" i="251" s="1"/>
  <c r="J214" i="251" s="1"/>
  <c r="G200" i="251"/>
  <c r="F200" i="251"/>
  <c r="E200" i="251"/>
  <c r="D200" i="251"/>
  <c r="C200" i="251"/>
  <c r="B200" i="251"/>
  <c r="G199" i="251"/>
  <c r="F199" i="251"/>
  <c r="E199" i="251"/>
  <c r="D199" i="251"/>
  <c r="C199" i="251"/>
  <c r="B199" i="251"/>
  <c r="G220" i="250"/>
  <c r="F220" i="250"/>
  <c r="E220" i="250"/>
  <c r="D220" i="250"/>
  <c r="C220" i="250"/>
  <c r="B220" i="250"/>
  <c r="H217" i="250"/>
  <c r="G217" i="250"/>
  <c r="F217" i="250"/>
  <c r="E217" i="250"/>
  <c r="D217" i="250"/>
  <c r="C217" i="250"/>
  <c r="B217" i="250"/>
  <c r="J220" i="250"/>
  <c r="H218" i="250"/>
  <c r="J232" i="250" s="1"/>
  <c r="K232" i="250" s="1"/>
  <c r="H216" i="250"/>
  <c r="G216" i="250"/>
  <c r="F216" i="250"/>
  <c r="E216" i="250"/>
  <c r="D216" i="250"/>
  <c r="C216" i="250"/>
  <c r="B216" i="250"/>
  <c r="G199" i="249"/>
  <c r="F199" i="249"/>
  <c r="E199" i="249"/>
  <c r="D199" i="249"/>
  <c r="C199" i="249"/>
  <c r="B199" i="249"/>
  <c r="I202" i="249"/>
  <c r="F202" i="249"/>
  <c r="E202" i="249"/>
  <c r="D202" i="249"/>
  <c r="C202" i="249"/>
  <c r="B202" i="249"/>
  <c r="G200" i="249"/>
  <c r="G198" i="249"/>
  <c r="F198" i="249"/>
  <c r="E198" i="249"/>
  <c r="D198" i="249"/>
  <c r="C198" i="249"/>
  <c r="B198" i="249"/>
  <c r="X222" i="248"/>
  <c r="W222" i="248"/>
  <c r="V222" i="248"/>
  <c r="U222" i="248"/>
  <c r="T222" i="248"/>
  <c r="S222" i="248"/>
  <c r="R222" i="248"/>
  <c r="Q222" i="248"/>
  <c r="P222" i="248"/>
  <c r="O222" i="248"/>
  <c r="N222" i="248"/>
  <c r="M222" i="248"/>
  <c r="L222" i="248"/>
  <c r="K222" i="248"/>
  <c r="J222" i="248"/>
  <c r="I222" i="248"/>
  <c r="H222" i="248"/>
  <c r="G222" i="248"/>
  <c r="F222" i="248"/>
  <c r="E222" i="248"/>
  <c r="D222" i="248"/>
  <c r="C222" i="248"/>
  <c r="B222" i="248"/>
  <c r="Y219" i="248"/>
  <c r="X219" i="248"/>
  <c r="W219" i="248"/>
  <c r="V219" i="248"/>
  <c r="U219" i="248"/>
  <c r="T219" i="248"/>
  <c r="S219" i="248"/>
  <c r="R219" i="248"/>
  <c r="Q219" i="248"/>
  <c r="P219" i="248"/>
  <c r="O219" i="248"/>
  <c r="N219" i="248"/>
  <c r="M219" i="248"/>
  <c r="L219" i="248"/>
  <c r="K219" i="248"/>
  <c r="J219" i="248"/>
  <c r="I219" i="248"/>
  <c r="H219" i="248"/>
  <c r="G219" i="248"/>
  <c r="F219" i="248"/>
  <c r="E219" i="248"/>
  <c r="D219" i="248"/>
  <c r="C219" i="248"/>
  <c r="B219" i="248"/>
  <c r="AA222" i="248"/>
  <c r="Y220" i="248"/>
  <c r="Y218" i="248"/>
  <c r="X218" i="248"/>
  <c r="W218" i="248"/>
  <c r="V218" i="248"/>
  <c r="U218" i="248"/>
  <c r="T218" i="248"/>
  <c r="S218" i="248"/>
  <c r="R218" i="248"/>
  <c r="Q218" i="248"/>
  <c r="P218" i="248"/>
  <c r="O218" i="248"/>
  <c r="N218" i="248"/>
  <c r="M218" i="248"/>
  <c r="L218" i="248"/>
  <c r="K218" i="248"/>
  <c r="J218" i="248"/>
  <c r="I218" i="248"/>
  <c r="H218" i="248"/>
  <c r="G218" i="248"/>
  <c r="F218" i="248"/>
  <c r="E218" i="248"/>
  <c r="D218" i="248"/>
  <c r="C218" i="248"/>
  <c r="B218" i="248"/>
  <c r="I213" i="249" l="1"/>
  <c r="J213" i="249" s="1"/>
  <c r="AA235" i="248"/>
  <c r="AB235" i="248" s="1"/>
  <c r="B208" i="248"/>
  <c r="G206" i="250"/>
  <c r="F206" i="250"/>
  <c r="E206" i="250"/>
  <c r="D206" i="250"/>
  <c r="C206" i="250"/>
  <c r="B206" i="250"/>
  <c r="H203" i="250" l="1"/>
  <c r="G203" i="250"/>
  <c r="F203" i="250"/>
  <c r="E203" i="250"/>
  <c r="D203" i="250"/>
  <c r="C203" i="250"/>
  <c r="B203" i="250"/>
  <c r="G186" i="249"/>
  <c r="F186" i="249"/>
  <c r="E186" i="249"/>
  <c r="D186" i="249"/>
  <c r="C186" i="249"/>
  <c r="B186" i="249"/>
  <c r="X208" i="248"/>
  <c r="W208" i="248"/>
  <c r="V208" i="248"/>
  <c r="U208" i="248"/>
  <c r="T208" i="248"/>
  <c r="S208" i="248"/>
  <c r="R208" i="248"/>
  <c r="Q208" i="248"/>
  <c r="P208" i="248"/>
  <c r="O208" i="248"/>
  <c r="N208" i="248"/>
  <c r="M208" i="248"/>
  <c r="L208" i="248"/>
  <c r="K208" i="248"/>
  <c r="J208" i="248"/>
  <c r="I208" i="248"/>
  <c r="H208" i="248"/>
  <c r="G208" i="248"/>
  <c r="F208" i="248"/>
  <c r="E208" i="248"/>
  <c r="D208" i="248"/>
  <c r="C208" i="248"/>
  <c r="X205" i="248" l="1"/>
  <c r="W205" i="248"/>
  <c r="V205" i="248"/>
  <c r="U205" i="248"/>
  <c r="T205" i="248"/>
  <c r="S205" i="248"/>
  <c r="R205" i="248"/>
  <c r="Q205" i="248"/>
  <c r="P205" i="248"/>
  <c r="O205" i="248"/>
  <c r="N205" i="248"/>
  <c r="M205" i="248"/>
  <c r="L205" i="248"/>
  <c r="K205" i="248"/>
  <c r="J205" i="248"/>
  <c r="I205" i="248"/>
  <c r="H205" i="248"/>
  <c r="G205" i="248"/>
  <c r="F205" i="248"/>
  <c r="E205" i="248"/>
  <c r="D205" i="248"/>
  <c r="C205" i="248"/>
  <c r="B205" i="248"/>
  <c r="I190" i="251" l="1"/>
  <c r="F190" i="251"/>
  <c r="E190" i="251"/>
  <c r="D190" i="251"/>
  <c r="C190" i="251"/>
  <c r="B190" i="251"/>
  <c r="G188" i="251"/>
  <c r="I201" i="251" s="1"/>
  <c r="J201" i="251" s="1"/>
  <c r="G187" i="251"/>
  <c r="F187" i="251"/>
  <c r="E187" i="251"/>
  <c r="D187" i="251"/>
  <c r="C187" i="251"/>
  <c r="B187" i="251"/>
  <c r="G186" i="251"/>
  <c r="F186" i="251"/>
  <c r="E186" i="251"/>
  <c r="D186" i="251"/>
  <c r="C186" i="251"/>
  <c r="B186" i="251"/>
  <c r="J206" i="250"/>
  <c r="H204" i="250"/>
  <c r="J218" i="250" s="1"/>
  <c r="K218" i="250" s="1"/>
  <c r="H202" i="250"/>
  <c r="G202" i="250"/>
  <c r="F202" i="250"/>
  <c r="E202" i="250"/>
  <c r="D202" i="250"/>
  <c r="C202" i="250"/>
  <c r="B202" i="250"/>
  <c r="I189" i="249"/>
  <c r="F189" i="249"/>
  <c r="E189" i="249"/>
  <c r="D189" i="249"/>
  <c r="C189" i="249"/>
  <c r="B189" i="249"/>
  <c r="G187" i="249"/>
  <c r="I200" i="249" s="1"/>
  <c r="J200" i="249" s="1"/>
  <c r="G185" i="249"/>
  <c r="F185" i="249"/>
  <c r="E185" i="249"/>
  <c r="D185" i="249"/>
  <c r="C185" i="249"/>
  <c r="B185" i="249"/>
  <c r="AA208" i="248"/>
  <c r="Y206" i="248"/>
  <c r="AA220" i="248" s="1"/>
  <c r="AB220" i="248" s="1"/>
  <c r="Y205" i="248"/>
  <c r="Y204" i="248"/>
  <c r="X204" i="248"/>
  <c r="W204" i="248"/>
  <c r="V204" i="248"/>
  <c r="U204" i="248"/>
  <c r="T204" i="248"/>
  <c r="S204" i="248"/>
  <c r="R204" i="248"/>
  <c r="Q204" i="248"/>
  <c r="P204" i="248"/>
  <c r="O204" i="248"/>
  <c r="N204" i="248"/>
  <c r="M204" i="248"/>
  <c r="L204" i="248"/>
  <c r="K204" i="248"/>
  <c r="J204" i="248"/>
  <c r="I204" i="248"/>
  <c r="H204" i="248"/>
  <c r="G204" i="248"/>
  <c r="F204" i="248"/>
  <c r="E204" i="248"/>
  <c r="D204" i="248"/>
  <c r="C204" i="248"/>
  <c r="B204" i="248"/>
  <c r="I176" i="251" l="1"/>
  <c r="F176" i="251"/>
  <c r="E176" i="251"/>
  <c r="D176" i="251"/>
  <c r="C176" i="251"/>
  <c r="B176" i="251"/>
  <c r="G174" i="251"/>
  <c r="I188" i="251" s="1"/>
  <c r="J188" i="251" s="1"/>
  <c r="G173" i="251"/>
  <c r="F173" i="251"/>
  <c r="E173" i="251"/>
  <c r="D173" i="251"/>
  <c r="C173" i="251"/>
  <c r="B173" i="251"/>
  <c r="G172" i="251"/>
  <c r="F172" i="251"/>
  <c r="E172" i="251"/>
  <c r="D172" i="251"/>
  <c r="C172" i="251"/>
  <c r="B172" i="251"/>
  <c r="J190" i="250"/>
  <c r="G190" i="250"/>
  <c r="F190" i="250"/>
  <c r="E190" i="250"/>
  <c r="D190" i="250"/>
  <c r="C190" i="250"/>
  <c r="B190" i="250"/>
  <c r="H188" i="250"/>
  <c r="J204" i="250" s="1"/>
  <c r="K204" i="250" s="1"/>
  <c r="H187" i="250"/>
  <c r="G187" i="250"/>
  <c r="F187" i="250"/>
  <c r="E187" i="250"/>
  <c r="D187" i="250"/>
  <c r="C187" i="250"/>
  <c r="B187" i="250"/>
  <c r="H186" i="250"/>
  <c r="G186" i="250"/>
  <c r="F186" i="250"/>
  <c r="E186" i="250"/>
  <c r="D186" i="250"/>
  <c r="C186" i="250"/>
  <c r="B186" i="250"/>
  <c r="I176" i="249"/>
  <c r="F176" i="249"/>
  <c r="E176" i="249"/>
  <c r="D176" i="249"/>
  <c r="C176" i="249"/>
  <c r="B176" i="249"/>
  <c r="G174" i="249"/>
  <c r="I187" i="249" s="1"/>
  <c r="J187" i="249" s="1"/>
  <c r="G173" i="249"/>
  <c r="F173" i="249"/>
  <c r="E173" i="249"/>
  <c r="D173" i="249"/>
  <c r="C173" i="249"/>
  <c r="B173" i="249"/>
  <c r="G172" i="249"/>
  <c r="F172" i="249"/>
  <c r="E172" i="249"/>
  <c r="D172" i="249"/>
  <c r="C172" i="249"/>
  <c r="B172" i="249"/>
  <c r="AA192" i="248"/>
  <c r="X192" i="248"/>
  <c r="W192" i="248"/>
  <c r="V192" i="248"/>
  <c r="U192" i="248"/>
  <c r="T192" i="248"/>
  <c r="S192" i="248"/>
  <c r="R192" i="248"/>
  <c r="Q192" i="248"/>
  <c r="P192" i="248"/>
  <c r="O192" i="248"/>
  <c r="N192" i="248"/>
  <c r="M192" i="248"/>
  <c r="L192" i="248"/>
  <c r="K192" i="248"/>
  <c r="J192" i="248"/>
  <c r="I192" i="248"/>
  <c r="H192" i="248"/>
  <c r="G192" i="248"/>
  <c r="F192" i="248"/>
  <c r="E192" i="248"/>
  <c r="D192" i="248"/>
  <c r="C192" i="248"/>
  <c r="B192" i="248"/>
  <c r="Y190" i="248"/>
  <c r="AA206" i="248" s="1"/>
  <c r="AB206" i="248" s="1"/>
  <c r="Y189" i="248"/>
  <c r="X189" i="248"/>
  <c r="W189" i="248"/>
  <c r="V189" i="248"/>
  <c r="U189" i="248"/>
  <c r="T189" i="248"/>
  <c r="S189" i="248"/>
  <c r="R189" i="248"/>
  <c r="Q189" i="248"/>
  <c r="P189" i="248"/>
  <c r="O189" i="248"/>
  <c r="N189" i="248"/>
  <c r="M189" i="248"/>
  <c r="L189" i="248"/>
  <c r="K189" i="248"/>
  <c r="J189" i="248"/>
  <c r="I189" i="248"/>
  <c r="H189" i="248"/>
  <c r="G189" i="248"/>
  <c r="F189" i="248"/>
  <c r="E189" i="248"/>
  <c r="D189" i="248"/>
  <c r="C189" i="248"/>
  <c r="B189" i="248"/>
  <c r="Y188" i="248"/>
  <c r="X188" i="248"/>
  <c r="W188" i="248"/>
  <c r="V188" i="248"/>
  <c r="U188" i="248"/>
  <c r="T188" i="248"/>
  <c r="S188" i="248"/>
  <c r="R188" i="248"/>
  <c r="Q188" i="248"/>
  <c r="P188" i="248"/>
  <c r="O188" i="248"/>
  <c r="N188" i="248"/>
  <c r="M188" i="248"/>
  <c r="L188" i="248"/>
  <c r="K188" i="248"/>
  <c r="J188" i="248"/>
  <c r="I188" i="248"/>
  <c r="H188" i="248"/>
  <c r="G188" i="248"/>
  <c r="F188" i="248"/>
  <c r="E188" i="248"/>
  <c r="D188" i="248"/>
  <c r="C188" i="248"/>
  <c r="B188" i="248"/>
  <c r="I163" i="251" l="1"/>
  <c r="F163" i="251"/>
  <c r="E163" i="251"/>
  <c r="D163" i="251"/>
  <c r="C163" i="251"/>
  <c r="B163" i="251"/>
  <c r="G161" i="251"/>
  <c r="I174" i="251" s="1"/>
  <c r="J174" i="251" s="1"/>
  <c r="G160" i="251"/>
  <c r="F160" i="251"/>
  <c r="E160" i="251"/>
  <c r="D160" i="251"/>
  <c r="C160" i="251"/>
  <c r="B160" i="251"/>
  <c r="G159" i="251"/>
  <c r="F159" i="251"/>
  <c r="E159" i="251"/>
  <c r="D159" i="251"/>
  <c r="C159" i="251"/>
  <c r="B159" i="251"/>
  <c r="J176" i="250"/>
  <c r="G176" i="250"/>
  <c r="F176" i="250"/>
  <c r="E176" i="250"/>
  <c r="D176" i="250"/>
  <c r="C176" i="250"/>
  <c r="B176" i="250"/>
  <c r="H174" i="250"/>
  <c r="J188" i="250" s="1"/>
  <c r="K188" i="250" s="1"/>
  <c r="H173" i="250"/>
  <c r="G173" i="250"/>
  <c r="F173" i="250"/>
  <c r="E173" i="250"/>
  <c r="D173" i="250"/>
  <c r="C173" i="250"/>
  <c r="B173" i="250"/>
  <c r="H172" i="250"/>
  <c r="G172" i="250"/>
  <c r="F172" i="250"/>
  <c r="E172" i="250"/>
  <c r="D172" i="250"/>
  <c r="C172" i="250"/>
  <c r="B172" i="250"/>
  <c r="I163" i="249"/>
  <c r="F163" i="249"/>
  <c r="E163" i="249"/>
  <c r="D163" i="249"/>
  <c r="C163" i="249"/>
  <c r="B163" i="249"/>
  <c r="G161" i="249"/>
  <c r="I174" i="249" s="1"/>
  <c r="J174" i="249" s="1"/>
  <c r="G160" i="249"/>
  <c r="F160" i="249"/>
  <c r="E160" i="249"/>
  <c r="D160" i="249"/>
  <c r="C160" i="249"/>
  <c r="B160" i="249"/>
  <c r="G159" i="249"/>
  <c r="F159" i="249"/>
  <c r="E159" i="249"/>
  <c r="D159" i="249"/>
  <c r="C159" i="249"/>
  <c r="B159" i="249"/>
  <c r="AA178" i="248"/>
  <c r="X178" i="248"/>
  <c r="W178" i="248"/>
  <c r="V178" i="248"/>
  <c r="U178" i="248"/>
  <c r="T178" i="248"/>
  <c r="S178" i="248"/>
  <c r="R178" i="248"/>
  <c r="Q178" i="248"/>
  <c r="P178" i="248"/>
  <c r="O178" i="248"/>
  <c r="N178" i="248"/>
  <c r="M178" i="248"/>
  <c r="L178" i="248"/>
  <c r="K178" i="248"/>
  <c r="J178" i="248"/>
  <c r="I178" i="248"/>
  <c r="H178" i="248"/>
  <c r="G178" i="248"/>
  <c r="F178" i="248"/>
  <c r="E178" i="248"/>
  <c r="D178" i="248"/>
  <c r="C178" i="248"/>
  <c r="B178" i="248"/>
  <c r="Y176" i="248"/>
  <c r="AA190" i="248" s="1"/>
  <c r="AB190" i="248" s="1"/>
  <c r="Y175" i="248"/>
  <c r="X175" i="248"/>
  <c r="W175" i="248"/>
  <c r="V175" i="248"/>
  <c r="U175" i="248"/>
  <c r="T175" i="248"/>
  <c r="S175" i="248"/>
  <c r="R175" i="248"/>
  <c r="Q175" i="248"/>
  <c r="P175" i="248"/>
  <c r="O175" i="248"/>
  <c r="N175" i="248"/>
  <c r="M175" i="248"/>
  <c r="L175" i="248"/>
  <c r="K175" i="248"/>
  <c r="J175" i="248"/>
  <c r="I175" i="248"/>
  <c r="H175" i="248"/>
  <c r="G175" i="248"/>
  <c r="F175" i="248"/>
  <c r="E175" i="248"/>
  <c r="D175" i="248"/>
  <c r="C175" i="248"/>
  <c r="B175" i="248"/>
  <c r="Y174" i="248"/>
  <c r="X174" i="248"/>
  <c r="W174" i="248"/>
  <c r="V174" i="248"/>
  <c r="U174" i="248"/>
  <c r="T174" i="248"/>
  <c r="S174" i="248"/>
  <c r="R174" i="248"/>
  <c r="Q174" i="248"/>
  <c r="P174" i="248"/>
  <c r="O174" i="248"/>
  <c r="N174" i="248"/>
  <c r="M174" i="248"/>
  <c r="L174" i="248"/>
  <c r="K174" i="248"/>
  <c r="J174" i="248"/>
  <c r="I174" i="248"/>
  <c r="H174" i="248"/>
  <c r="G174" i="248"/>
  <c r="F174" i="248"/>
  <c r="E174" i="248"/>
  <c r="D174" i="248"/>
  <c r="C174" i="248"/>
  <c r="B174" i="248"/>
  <c r="I150" i="251" l="1"/>
  <c r="F150" i="251"/>
  <c r="E150" i="251"/>
  <c r="D150" i="251"/>
  <c r="C150" i="251"/>
  <c r="B150" i="251"/>
  <c r="G148" i="251"/>
  <c r="G147" i="251"/>
  <c r="F147" i="251"/>
  <c r="E147" i="251"/>
  <c r="D147" i="251"/>
  <c r="C147" i="251"/>
  <c r="B147" i="251"/>
  <c r="G146" i="251"/>
  <c r="F146" i="251"/>
  <c r="E146" i="251"/>
  <c r="D146" i="251"/>
  <c r="C146" i="251"/>
  <c r="B146" i="251"/>
  <c r="J162" i="250"/>
  <c r="G162" i="250"/>
  <c r="F162" i="250"/>
  <c r="E162" i="250"/>
  <c r="D162" i="250"/>
  <c r="C162" i="250"/>
  <c r="B162" i="250"/>
  <c r="H160" i="250"/>
  <c r="J174" i="250" s="1"/>
  <c r="K174" i="250" s="1"/>
  <c r="H159" i="250"/>
  <c r="G159" i="250"/>
  <c r="F159" i="250"/>
  <c r="E159" i="250"/>
  <c r="D159" i="250"/>
  <c r="C159" i="250"/>
  <c r="B159" i="250"/>
  <c r="H158" i="250"/>
  <c r="G158" i="250"/>
  <c r="F158" i="250"/>
  <c r="E158" i="250"/>
  <c r="D158" i="250"/>
  <c r="C158" i="250"/>
  <c r="B158" i="250"/>
  <c r="I150" i="249"/>
  <c r="F150" i="249"/>
  <c r="E150" i="249"/>
  <c r="D150" i="249"/>
  <c r="C150" i="249"/>
  <c r="B150" i="249"/>
  <c r="G148" i="249"/>
  <c r="G147" i="249"/>
  <c r="F147" i="249"/>
  <c r="E147" i="249"/>
  <c r="D147" i="249"/>
  <c r="C147" i="249"/>
  <c r="B147" i="249"/>
  <c r="G146" i="249"/>
  <c r="F146" i="249"/>
  <c r="E146" i="249"/>
  <c r="D146" i="249"/>
  <c r="C146" i="249"/>
  <c r="B146" i="249"/>
  <c r="AA164" i="248"/>
  <c r="X164" i="248"/>
  <c r="W164" i="248"/>
  <c r="V164" i="248"/>
  <c r="U164" i="248"/>
  <c r="T164" i="248"/>
  <c r="S164" i="248"/>
  <c r="R164" i="248"/>
  <c r="Q164" i="248"/>
  <c r="P164" i="248"/>
  <c r="O164" i="248"/>
  <c r="N164" i="248"/>
  <c r="M164" i="248"/>
  <c r="L164" i="248"/>
  <c r="K164" i="248"/>
  <c r="J164" i="248"/>
  <c r="I164" i="248"/>
  <c r="H164" i="248"/>
  <c r="G164" i="248"/>
  <c r="F164" i="248"/>
  <c r="E164" i="248"/>
  <c r="D164" i="248"/>
  <c r="C164" i="248"/>
  <c r="B164" i="248"/>
  <c r="Y162" i="248"/>
  <c r="Y161" i="248"/>
  <c r="X161" i="248"/>
  <c r="W161" i="248"/>
  <c r="V161" i="248"/>
  <c r="U161" i="248"/>
  <c r="T161" i="248"/>
  <c r="S161" i="248"/>
  <c r="R161" i="248"/>
  <c r="Q161" i="248"/>
  <c r="P161" i="248"/>
  <c r="O161" i="248"/>
  <c r="N161" i="248"/>
  <c r="M161" i="248"/>
  <c r="L161" i="248"/>
  <c r="K161" i="248"/>
  <c r="J161" i="248"/>
  <c r="I161" i="248"/>
  <c r="H161" i="248"/>
  <c r="G161" i="248"/>
  <c r="F161" i="248"/>
  <c r="E161" i="248"/>
  <c r="D161" i="248"/>
  <c r="C161" i="248"/>
  <c r="B161" i="248"/>
  <c r="Y160" i="248"/>
  <c r="X160" i="248"/>
  <c r="W160" i="248"/>
  <c r="V160" i="248"/>
  <c r="U160" i="248"/>
  <c r="T160" i="248"/>
  <c r="S160" i="248"/>
  <c r="R160" i="248"/>
  <c r="Q160" i="248"/>
  <c r="P160" i="248"/>
  <c r="O160" i="248"/>
  <c r="N160" i="248"/>
  <c r="M160" i="248"/>
  <c r="L160" i="248"/>
  <c r="K160" i="248"/>
  <c r="J160" i="248"/>
  <c r="I160" i="248"/>
  <c r="H160" i="248"/>
  <c r="G160" i="248"/>
  <c r="F160" i="248"/>
  <c r="E160" i="248"/>
  <c r="D160" i="248"/>
  <c r="C160" i="248"/>
  <c r="B160" i="248"/>
  <c r="I161" i="251" l="1"/>
  <c r="J161" i="251" s="1"/>
  <c r="AA176" i="248"/>
  <c r="AB176" i="248" s="1"/>
  <c r="I161" i="249"/>
  <c r="J161" i="249" s="1"/>
  <c r="F137" i="251"/>
  <c r="E137" i="251"/>
  <c r="D137" i="251"/>
  <c r="C137" i="251"/>
  <c r="B137" i="251"/>
  <c r="I137" i="251"/>
  <c r="G134" i="251"/>
  <c r="F134" i="251"/>
  <c r="E134" i="251"/>
  <c r="D134" i="251"/>
  <c r="C134" i="251"/>
  <c r="B134" i="251"/>
  <c r="G135" i="251"/>
  <c r="I148" i="251" s="1"/>
  <c r="J148" i="251" s="1"/>
  <c r="G133" i="251"/>
  <c r="F133" i="251"/>
  <c r="E133" i="251"/>
  <c r="D133" i="251"/>
  <c r="C133" i="251"/>
  <c r="B133" i="251"/>
  <c r="J148" i="250" l="1"/>
  <c r="G148" i="250"/>
  <c r="F148" i="250"/>
  <c r="E148" i="250"/>
  <c r="D148" i="250"/>
  <c r="C148" i="250"/>
  <c r="B148" i="250"/>
  <c r="H145" i="250"/>
  <c r="G145" i="250"/>
  <c r="F145" i="250"/>
  <c r="E145" i="250"/>
  <c r="D145" i="250"/>
  <c r="C145" i="250"/>
  <c r="B145" i="250"/>
  <c r="H146" i="250"/>
  <c r="H144" i="250"/>
  <c r="G144" i="250"/>
  <c r="F144" i="250"/>
  <c r="E144" i="250"/>
  <c r="D144" i="250"/>
  <c r="C144" i="250"/>
  <c r="B144" i="250"/>
  <c r="I137" i="249"/>
  <c r="F137" i="249"/>
  <c r="E137" i="249"/>
  <c r="D137" i="249"/>
  <c r="C137" i="249"/>
  <c r="B137" i="249"/>
  <c r="G134" i="249"/>
  <c r="F134" i="249"/>
  <c r="E134" i="249"/>
  <c r="D134" i="249"/>
  <c r="C134" i="249"/>
  <c r="B134" i="249"/>
  <c r="G135" i="249"/>
  <c r="G133" i="249"/>
  <c r="F133" i="249"/>
  <c r="E133" i="249"/>
  <c r="D133" i="249"/>
  <c r="C133" i="249"/>
  <c r="B133" i="249"/>
  <c r="AA150" i="248"/>
  <c r="X150" i="248"/>
  <c r="W150" i="248"/>
  <c r="V150" i="248"/>
  <c r="U150" i="248"/>
  <c r="T150" i="248"/>
  <c r="S150" i="248"/>
  <c r="R150" i="248"/>
  <c r="Q150" i="248"/>
  <c r="P150" i="248"/>
  <c r="O150" i="248"/>
  <c r="N150" i="248"/>
  <c r="M150" i="248"/>
  <c r="L150" i="248"/>
  <c r="K150" i="248"/>
  <c r="J150" i="248"/>
  <c r="I150" i="248"/>
  <c r="H150" i="248"/>
  <c r="G150" i="248"/>
  <c r="F150" i="248"/>
  <c r="E150" i="248"/>
  <c r="D150" i="248"/>
  <c r="C150" i="248"/>
  <c r="B150" i="248"/>
  <c r="Y147" i="248"/>
  <c r="X147" i="248"/>
  <c r="W147" i="248"/>
  <c r="V147" i="248"/>
  <c r="U147" i="248"/>
  <c r="T147" i="248"/>
  <c r="S147" i="248"/>
  <c r="R147" i="248"/>
  <c r="Q147" i="248"/>
  <c r="P147" i="248"/>
  <c r="O147" i="248"/>
  <c r="N147" i="248"/>
  <c r="M147" i="248"/>
  <c r="L147" i="248"/>
  <c r="K147" i="248"/>
  <c r="J147" i="248"/>
  <c r="I147" i="248"/>
  <c r="H147" i="248"/>
  <c r="G147" i="248"/>
  <c r="F147" i="248"/>
  <c r="E147" i="248"/>
  <c r="D147" i="248"/>
  <c r="C147" i="248"/>
  <c r="B147" i="248"/>
  <c r="Y148" i="248"/>
  <c r="Y146" i="248"/>
  <c r="X146" i="248"/>
  <c r="W146" i="248"/>
  <c r="V146" i="248"/>
  <c r="U146" i="248"/>
  <c r="T146" i="248"/>
  <c r="S146" i="248"/>
  <c r="R146" i="248"/>
  <c r="Q146" i="248"/>
  <c r="P146" i="248"/>
  <c r="O146" i="248"/>
  <c r="N146" i="248"/>
  <c r="M146" i="248"/>
  <c r="L146" i="248"/>
  <c r="K146" i="248"/>
  <c r="J146" i="248"/>
  <c r="I146" i="248"/>
  <c r="H146" i="248"/>
  <c r="G146" i="248"/>
  <c r="F146" i="248"/>
  <c r="E146" i="248"/>
  <c r="D146" i="248"/>
  <c r="C146" i="248"/>
  <c r="B146" i="248"/>
  <c r="J160" i="250" l="1"/>
  <c r="K160" i="250" s="1"/>
  <c r="AA162" i="248"/>
  <c r="AB162" i="248" s="1"/>
  <c r="I148" i="249"/>
  <c r="J148" i="249" s="1"/>
  <c r="H131" i="250"/>
  <c r="F120" i="249"/>
  <c r="G121" i="251" l="1"/>
  <c r="F121" i="251"/>
  <c r="E121" i="251"/>
  <c r="D121" i="251"/>
  <c r="C121" i="251"/>
  <c r="D107" i="251"/>
  <c r="C107" i="251"/>
  <c r="B107" i="251"/>
  <c r="F124" i="251"/>
  <c r="E124" i="251"/>
  <c r="D124" i="251"/>
  <c r="C124" i="251"/>
  <c r="B124" i="251"/>
  <c r="I124" i="251"/>
  <c r="G122" i="251"/>
  <c r="B121" i="251"/>
  <c r="G120" i="251"/>
  <c r="F120" i="251"/>
  <c r="E120" i="251"/>
  <c r="D120" i="251"/>
  <c r="C120" i="251"/>
  <c r="B120" i="251"/>
  <c r="J134" i="250"/>
  <c r="I135" i="251" l="1"/>
  <c r="J135" i="251" s="1"/>
  <c r="G134" i="250"/>
  <c r="F134" i="250"/>
  <c r="E134" i="250"/>
  <c r="D134" i="250"/>
  <c r="C134" i="250"/>
  <c r="B134" i="250"/>
  <c r="G131" i="250"/>
  <c r="F131" i="250"/>
  <c r="E131" i="250"/>
  <c r="D131" i="250"/>
  <c r="C131" i="250"/>
  <c r="B131" i="250"/>
  <c r="H132" i="250"/>
  <c r="J146" i="250" s="1"/>
  <c r="K146" i="250" s="1"/>
  <c r="H130" i="250"/>
  <c r="G130" i="250"/>
  <c r="F130" i="250"/>
  <c r="E130" i="250"/>
  <c r="D130" i="250"/>
  <c r="C130" i="250"/>
  <c r="B130" i="250"/>
  <c r="F124" i="249"/>
  <c r="E124" i="249"/>
  <c r="D124" i="249"/>
  <c r="C124" i="249"/>
  <c r="B124" i="249"/>
  <c r="G121" i="249"/>
  <c r="F121" i="249"/>
  <c r="E121" i="249"/>
  <c r="D121" i="249"/>
  <c r="C121" i="249"/>
  <c r="B121" i="249"/>
  <c r="I124" i="249"/>
  <c r="G122" i="249"/>
  <c r="G120" i="249"/>
  <c r="E120" i="249"/>
  <c r="D120" i="249"/>
  <c r="C120" i="249"/>
  <c r="B120" i="249"/>
  <c r="X136" i="248"/>
  <c r="W136" i="248"/>
  <c r="V136" i="248"/>
  <c r="U136" i="248"/>
  <c r="T136" i="248"/>
  <c r="S136" i="248"/>
  <c r="R136" i="248"/>
  <c r="Q136" i="248"/>
  <c r="P136" i="248"/>
  <c r="O136" i="248"/>
  <c r="N136" i="248"/>
  <c r="M136" i="248"/>
  <c r="L136" i="248"/>
  <c r="K136" i="248"/>
  <c r="J136" i="248"/>
  <c r="I136" i="248"/>
  <c r="H136" i="248"/>
  <c r="G136" i="248"/>
  <c r="F136" i="248"/>
  <c r="E136" i="248"/>
  <c r="D136" i="248"/>
  <c r="C136" i="248"/>
  <c r="B136" i="248"/>
  <c r="Y133" i="248"/>
  <c r="X133" i="248"/>
  <c r="W133" i="248"/>
  <c r="V133" i="248"/>
  <c r="U133" i="248"/>
  <c r="T133" i="248"/>
  <c r="S133" i="248"/>
  <c r="R133" i="248"/>
  <c r="Q133" i="248"/>
  <c r="P133" i="248"/>
  <c r="O133" i="248"/>
  <c r="N133" i="248"/>
  <c r="M133" i="248"/>
  <c r="L133" i="248"/>
  <c r="K133" i="248"/>
  <c r="J133" i="248"/>
  <c r="I133" i="248"/>
  <c r="H133" i="248"/>
  <c r="G133" i="248"/>
  <c r="F133" i="248"/>
  <c r="E133" i="248"/>
  <c r="D133" i="248"/>
  <c r="C133" i="248"/>
  <c r="B133" i="248"/>
  <c r="D132" i="248"/>
  <c r="AA136" i="248"/>
  <c r="Y134" i="248"/>
  <c r="AA148" i="248" s="1"/>
  <c r="AB148" i="248" s="1"/>
  <c r="Y132" i="248"/>
  <c r="X132" i="248"/>
  <c r="W132" i="248"/>
  <c r="V132" i="248"/>
  <c r="U132" i="248"/>
  <c r="T132" i="248"/>
  <c r="S132" i="248"/>
  <c r="R132" i="248"/>
  <c r="Q132" i="248"/>
  <c r="P132" i="248"/>
  <c r="O132" i="248"/>
  <c r="N132" i="248"/>
  <c r="M132" i="248"/>
  <c r="L132" i="248"/>
  <c r="K132" i="248"/>
  <c r="J132" i="248"/>
  <c r="I132" i="248"/>
  <c r="H132" i="248"/>
  <c r="G132" i="248"/>
  <c r="F132" i="248"/>
  <c r="E132" i="248"/>
  <c r="C132" i="248"/>
  <c r="B132" i="248"/>
  <c r="I135" i="249" l="1"/>
  <c r="J135" i="249" s="1"/>
  <c r="G81" i="251"/>
  <c r="G94" i="251"/>
  <c r="G107" i="251"/>
  <c r="I110" i="251" l="1"/>
  <c r="F110" i="251"/>
  <c r="E110" i="251"/>
  <c r="D110" i="251"/>
  <c r="C110" i="251"/>
  <c r="B110" i="251"/>
  <c r="G108" i="251"/>
  <c r="G106" i="251"/>
  <c r="F106" i="251"/>
  <c r="E106" i="251"/>
  <c r="D106" i="251"/>
  <c r="C106" i="251"/>
  <c r="B106" i="251"/>
  <c r="K119" i="250"/>
  <c r="H119" i="250"/>
  <c r="G119" i="250"/>
  <c r="F119" i="250"/>
  <c r="E119" i="250"/>
  <c r="D119" i="250"/>
  <c r="C119" i="250"/>
  <c r="B119" i="250"/>
  <c r="I117" i="250"/>
  <c r="J132" i="250" s="1"/>
  <c r="I116" i="250"/>
  <c r="H116" i="250"/>
  <c r="G116" i="250"/>
  <c r="F116" i="250"/>
  <c r="E116" i="250"/>
  <c r="D116" i="250"/>
  <c r="C116" i="250"/>
  <c r="B116" i="250"/>
  <c r="I115" i="250"/>
  <c r="H115" i="250"/>
  <c r="G115" i="250"/>
  <c r="F115" i="250"/>
  <c r="E115" i="250"/>
  <c r="D115" i="250"/>
  <c r="C115" i="250"/>
  <c r="B115" i="250"/>
  <c r="I110" i="249"/>
  <c r="E110" i="249"/>
  <c r="D110" i="249"/>
  <c r="C110" i="249"/>
  <c r="B110" i="249"/>
  <c r="G108" i="249"/>
  <c r="G107" i="249"/>
  <c r="F107" i="249"/>
  <c r="E107" i="249"/>
  <c r="D107" i="249"/>
  <c r="C107" i="249"/>
  <c r="B107" i="249"/>
  <c r="G106" i="249"/>
  <c r="E106" i="249"/>
  <c r="D106" i="249"/>
  <c r="C106" i="249"/>
  <c r="B106" i="249"/>
  <c r="AB121" i="248"/>
  <c r="Y121" i="248"/>
  <c r="X121" i="248"/>
  <c r="W121" i="248"/>
  <c r="V121" i="248"/>
  <c r="U121" i="248"/>
  <c r="T121" i="248"/>
  <c r="S121" i="248"/>
  <c r="R121" i="248"/>
  <c r="Q121" i="248"/>
  <c r="P121" i="248"/>
  <c r="O121" i="248"/>
  <c r="N121" i="248"/>
  <c r="M121" i="248"/>
  <c r="L121" i="248"/>
  <c r="K121" i="248"/>
  <c r="J121" i="248"/>
  <c r="I121" i="248"/>
  <c r="H121" i="248"/>
  <c r="G121" i="248"/>
  <c r="F121" i="248"/>
  <c r="E121" i="248"/>
  <c r="D121" i="248"/>
  <c r="C121" i="248"/>
  <c r="B121" i="248"/>
  <c r="Z119" i="248"/>
  <c r="Z118" i="248"/>
  <c r="Y118" i="248"/>
  <c r="X118" i="248"/>
  <c r="W118" i="248"/>
  <c r="V118" i="248"/>
  <c r="U118" i="248"/>
  <c r="T118" i="248"/>
  <c r="S118" i="248"/>
  <c r="R118" i="248"/>
  <c r="Q118" i="248"/>
  <c r="P118" i="248"/>
  <c r="O118" i="248"/>
  <c r="N118" i="248"/>
  <c r="M118" i="248"/>
  <c r="L118" i="248"/>
  <c r="K118" i="248"/>
  <c r="J118" i="248"/>
  <c r="I118" i="248"/>
  <c r="H118" i="248"/>
  <c r="G118" i="248"/>
  <c r="F118" i="248"/>
  <c r="E118" i="248"/>
  <c r="D118" i="248"/>
  <c r="C118" i="248"/>
  <c r="B118" i="248"/>
  <c r="Z117" i="248"/>
  <c r="Y117" i="248"/>
  <c r="X117" i="248"/>
  <c r="W117" i="248"/>
  <c r="V117" i="248"/>
  <c r="U117" i="248"/>
  <c r="T117" i="248"/>
  <c r="S117" i="248"/>
  <c r="R117" i="248"/>
  <c r="Q117" i="248"/>
  <c r="P117" i="248"/>
  <c r="O117" i="248"/>
  <c r="N117" i="248"/>
  <c r="M117" i="248"/>
  <c r="L117" i="248"/>
  <c r="K117" i="248"/>
  <c r="J117" i="248"/>
  <c r="I117" i="248"/>
  <c r="H117" i="248"/>
  <c r="G117" i="248"/>
  <c r="F117" i="248"/>
  <c r="E117" i="248"/>
  <c r="D117" i="248"/>
  <c r="C117" i="248"/>
  <c r="B117" i="248"/>
  <c r="I122" i="251" l="1"/>
  <c r="J122" i="251" s="1"/>
  <c r="I122" i="249"/>
  <c r="J122" i="249" s="1"/>
  <c r="K132" i="250"/>
  <c r="AA134" i="248"/>
  <c r="AB134" i="248" s="1"/>
  <c r="G94" i="249"/>
  <c r="F94" i="249"/>
  <c r="E94" i="249"/>
  <c r="D94" i="249"/>
  <c r="C94" i="249"/>
  <c r="B94" i="249"/>
  <c r="G81" i="249"/>
  <c r="F81" i="249"/>
  <c r="E81" i="249"/>
  <c r="D81" i="249"/>
  <c r="C81" i="249"/>
  <c r="B81" i="249"/>
  <c r="I97" i="251" l="1"/>
  <c r="F97" i="251"/>
  <c r="E97" i="251"/>
  <c r="D97" i="251"/>
  <c r="C97" i="251"/>
  <c r="B97" i="251"/>
  <c r="G95" i="251"/>
  <c r="D94" i="251"/>
  <c r="C94" i="251"/>
  <c r="B94" i="251"/>
  <c r="G93" i="251"/>
  <c r="F93" i="251"/>
  <c r="E93" i="251"/>
  <c r="D93" i="251"/>
  <c r="C93" i="251"/>
  <c r="B93" i="251"/>
  <c r="K105" i="250"/>
  <c r="H105" i="250"/>
  <c r="G105" i="250"/>
  <c r="F105" i="250"/>
  <c r="E105" i="250"/>
  <c r="D105" i="250"/>
  <c r="C105" i="250"/>
  <c r="B105" i="250"/>
  <c r="I103" i="250"/>
  <c r="I102" i="250"/>
  <c r="H102" i="250"/>
  <c r="G102" i="250"/>
  <c r="F102" i="250"/>
  <c r="E102" i="250"/>
  <c r="D102" i="250"/>
  <c r="C102" i="250"/>
  <c r="B102" i="250"/>
  <c r="I101" i="250"/>
  <c r="H101" i="250"/>
  <c r="G101" i="250"/>
  <c r="F101" i="250"/>
  <c r="E101" i="250"/>
  <c r="D101" i="250"/>
  <c r="C101" i="250"/>
  <c r="B101" i="250"/>
  <c r="I97" i="249"/>
  <c r="E97" i="249"/>
  <c r="D97" i="249"/>
  <c r="C97" i="249"/>
  <c r="B97" i="249"/>
  <c r="G95" i="249"/>
  <c r="I108" i="249" s="1"/>
  <c r="J108" i="249" s="1"/>
  <c r="G93" i="249"/>
  <c r="E93" i="249"/>
  <c r="D93" i="249"/>
  <c r="C93" i="249"/>
  <c r="B93" i="249"/>
  <c r="AB107" i="248"/>
  <c r="Y107" i="248"/>
  <c r="X107" i="248"/>
  <c r="W107" i="248"/>
  <c r="V107" i="248"/>
  <c r="U107" i="248"/>
  <c r="T107" i="248"/>
  <c r="S107" i="248"/>
  <c r="R107" i="248"/>
  <c r="Q107" i="248"/>
  <c r="P107" i="248"/>
  <c r="O107" i="248"/>
  <c r="N107" i="248"/>
  <c r="M107" i="248"/>
  <c r="L107" i="248"/>
  <c r="K107" i="248"/>
  <c r="J107" i="248"/>
  <c r="I107" i="248"/>
  <c r="H107" i="248"/>
  <c r="G107" i="248"/>
  <c r="F107" i="248"/>
  <c r="E107" i="248"/>
  <c r="D107" i="248"/>
  <c r="C107" i="248"/>
  <c r="B107" i="248"/>
  <c r="Z105" i="248"/>
  <c r="Z104" i="248"/>
  <c r="Y104" i="248"/>
  <c r="X104" i="248"/>
  <c r="W104" i="248"/>
  <c r="V104" i="248"/>
  <c r="U104" i="248"/>
  <c r="T104" i="248"/>
  <c r="S104" i="248"/>
  <c r="R104" i="248"/>
  <c r="Q104" i="248"/>
  <c r="P104" i="248"/>
  <c r="O104" i="248"/>
  <c r="N104" i="248"/>
  <c r="M104" i="248"/>
  <c r="L104" i="248"/>
  <c r="K104" i="248"/>
  <c r="J104" i="248"/>
  <c r="I104" i="248"/>
  <c r="H104" i="248"/>
  <c r="G104" i="248"/>
  <c r="F104" i="248"/>
  <c r="E104" i="248"/>
  <c r="D104" i="248"/>
  <c r="C104" i="248"/>
  <c r="B104" i="248"/>
  <c r="Z103" i="248"/>
  <c r="Y103" i="248"/>
  <c r="X103" i="248"/>
  <c r="W103" i="248"/>
  <c r="V103" i="248"/>
  <c r="U103" i="248"/>
  <c r="T103" i="248"/>
  <c r="S103" i="248"/>
  <c r="R103" i="248"/>
  <c r="Q103" i="248"/>
  <c r="P103" i="248"/>
  <c r="O103" i="248"/>
  <c r="N103" i="248"/>
  <c r="M103" i="248"/>
  <c r="L103" i="248"/>
  <c r="K103" i="248"/>
  <c r="J103" i="248"/>
  <c r="I103" i="248"/>
  <c r="H103" i="248"/>
  <c r="G103" i="248"/>
  <c r="F103" i="248"/>
  <c r="E103" i="248"/>
  <c r="D103" i="248"/>
  <c r="C103" i="248"/>
  <c r="B103" i="248"/>
  <c r="I108" i="251" l="1"/>
  <c r="J108" i="251" s="1"/>
  <c r="K117" i="250"/>
  <c r="L117" i="250" s="1"/>
  <c r="AB119" i="248"/>
  <c r="AC119" i="248" s="1"/>
  <c r="I84" i="251"/>
  <c r="F84" i="251"/>
  <c r="E84" i="251"/>
  <c r="D84" i="251"/>
  <c r="C84" i="251"/>
  <c r="B84" i="251"/>
  <c r="G82" i="251"/>
  <c r="D81" i="251"/>
  <c r="C81" i="251"/>
  <c r="B81" i="251"/>
  <c r="G80" i="251"/>
  <c r="F80" i="251"/>
  <c r="E80" i="251"/>
  <c r="D80" i="251"/>
  <c r="C80" i="251"/>
  <c r="B80" i="251"/>
  <c r="K91" i="250"/>
  <c r="H91" i="250"/>
  <c r="G91" i="250"/>
  <c r="F91" i="250"/>
  <c r="E91" i="250"/>
  <c r="D91" i="250"/>
  <c r="C91" i="250"/>
  <c r="B91" i="250"/>
  <c r="I89" i="250"/>
  <c r="K103" i="250" s="1"/>
  <c r="L103" i="250" s="1"/>
  <c r="I88" i="250"/>
  <c r="H88" i="250"/>
  <c r="G88" i="250"/>
  <c r="F88" i="250"/>
  <c r="E88" i="250"/>
  <c r="D88" i="250"/>
  <c r="C88" i="250"/>
  <c r="B88" i="250"/>
  <c r="I87" i="250"/>
  <c r="H87" i="250"/>
  <c r="G87" i="250"/>
  <c r="F87" i="250"/>
  <c r="E87" i="250"/>
  <c r="D87" i="250"/>
  <c r="C87" i="250"/>
  <c r="B87" i="250"/>
  <c r="I84" i="249"/>
  <c r="E84" i="249"/>
  <c r="D84" i="249"/>
  <c r="C84" i="249"/>
  <c r="B84" i="249"/>
  <c r="G82" i="249"/>
  <c r="G80" i="249"/>
  <c r="E80" i="249"/>
  <c r="D80" i="249"/>
  <c r="C80" i="249"/>
  <c r="B80" i="249"/>
  <c r="Y93" i="248"/>
  <c r="X93" i="248"/>
  <c r="W93" i="248"/>
  <c r="V93" i="248"/>
  <c r="U93" i="248"/>
  <c r="T93" i="248"/>
  <c r="S93" i="248"/>
  <c r="R93" i="248"/>
  <c r="Q93" i="248"/>
  <c r="P93" i="248"/>
  <c r="O93" i="248"/>
  <c r="N93" i="248"/>
  <c r="M93" i="248"/>
  <c r="L93" i="248"/>
  <c r="K93" i="248"/>
  <c r="J93" i="248"/>
  <c r="I93" i="248"/>
  <c r="H93" i="248"/>
  <c r="G93" i="248"/>
  <c r="F93" i="248"/>
  <c r="E93" i="248"/>
  <c r="D93" i="248"/>
  <c r="C93" i="248"/>
  <c r="B93" i="248"/>
  <c r="Z90" i="248"/>
  <c r="Y90" i="248"/>
  <c r="X90" i="248"/>
  <c r="W90" i="248"/>
  <c r="V90" i="248"/>
  <c r="U90" i="248"/>
  <c r="T90" i="248"/>
  <c r="S90" i="248"/>
  <c r="R90" i="248"/>
  <c r="Q90" i="248"/>
  <c r="P90" i="248"/>
  <c r="O90" i="248"/>
  <c r="N90" i="248"/>
  <c r="M90" i="248"/>
  <c r="L90" i="248"/>
  <c r="K90" i="248"/>
  <c r="J90" i="248"/>
  <c r="I90" i="248"/>
  <c r="H90" i="248"/>
  <c r="G90" i="248"/>
  <c r="F90" i="248"/>
  <c r="E90" i="248"/>
  <c r="D90" i="248"/>
  <c r="C90" i="248"/>
  <c r="B90" i="248"/>
  <c r="AB93" i="248"/>
  <c r="Z91" i="248"/>
  <c r="Z89" i="248"/>
  <c r="Y89" i="248"/>
  <c r="X89" i="248"/>
  <c r="W89" i="248"/>
  <c r="V89" i="248"/>
  <c r="U89" i="248"/>
  <c r="T89" i="248"/>
  <c r="S89" i="248"/>
  <c r="R89" i="248"/>
  <c r="Q89" i="248"/>
  <c r="P89" i="248"/>
  <c r="O89" i="248"/>
  <c r="N89" i="248"/>
  <c r="M89" i="248"/>
  <c r="L89" i="248"/>
  <c r="K89" i="248"/>
  <c r="J89" i="248"/>
  <c r="I89" i="248"/>
  <c r="H89" i="248"/>
  <c r="G89" i="248"/>
  <c r="F89" i="248"/>
  <c r="E89" i="248"/>
  <c r="D89" i="248"/>
  <c r="C89" i="248"/>
  <c r="B89" i="248"/>
  <c r="I95" i="249" l="1"/>
  <c r="J95" i="249" s="1"/>
  <c r="I95" i="251"/>
  <c r="J95" i="251" s="1"/>
  <c r="AB105" i="248"/>
  <c r="AC105" i="248" s="1"/>
  <c r="Y79" i="248"/>
  <c r="X79" i="248"/>
  <c r="W79" i="248"/>
  <c r="V79" i="248"/>
  <c r="U79" i="248"/>
  <c r="T79" i="248"/>
  <c r="S79" i="248"/>
  <c r="R79" i="248"/>
  <c r="Q79" i="248"/>
  <c r="P79" i="248"/>
  <c r="O79" i="248"/>
  <c r="N79" i="248"/>
  <c r="M79" i="248"/>
  <c r="L79" i="248"/>
  <c r="K79" i="248"/>
  <c r="J79" i="248"/>
  <c r="I79" i="248"/>
  <c r="H79" i="248"/>
  <c r="G79" i="248"/>
  <c r="F79" i="248"/>
  <c r="E79" i="248"/>
  <c r="D79" i="248"/>
  <c r="C79" i="248"/>
  <c r="B79" i="248"/>
  <c r="B71" i="251"/>
  <c r="G68" i="251" l="1"/>
  <c r="D68" i="251"/>
  <c r="C68" i="251"/>
  <c r="B68" i="251"/>
  <c r="E68" i="249"/>
  <c r="D68" i="249"/>
  <c r="C68" i="249"/>
  <c r="Z76" i="248"/>
  <c r="Y76" i="248"/>
  <c r="X76" i="248"/>
  <c r="W76" i="248"/>
  <c r="V76" i="248"/>
  <c r="U76" i="248"/>
  <c r="T76" i="248"/>
  <c r="S76" i="248"/>
  <c r="R76" i="248"/>
  <c r="Q76" i="248"/>
  <c r="P76" i="248"/>
  <c r="O76" i="248"/>
  <c r="N76" i="248"/>
  <c r="M76" i="248"/>
  <c r="L76" i="248"/>
  <c r="K76" i="248"/>
  <c r="J76" i="248"/>
  <c r="I76" i="248"/>
  <c r="H76" i="248"/>
  <c r="G76" i="248"/>
  <c r="F76" i="248"/>
  <c r="E76" i="248"/>
  <c r="D76" i="248"/>
  <c r="C76" i="248"/>
  <c r="B76" i="248"/>
  <c r="R75" i="248"/>
  <c r="V75" i="248"/>
  <c r="W75" i="248"/>
  <c r="H75" i="248" l="1"/>
  <c r="I75" i="248"/>
  <c r="J75" i="248"/>
  <c r="I71" i="251" l="1"/>
  <c r="F71" i="251"/>
  <c r="E71" i="251"/>
  <c r="D71" i="251"/>
  <c r="C71" i="251"/>
  <c r="G69" i="251"/>
  <c r="G67" i="251"/>
  <c r="F67" i="251"/>
  <c r="E67" i="251"/>
  <c r="D67" i="251"/>
  <c r="C67" i="251"/>
  <c r="B67" i="251"/>
  <c r="I74" i="250"/>
  <c r="H74" i="250"/>
  <c r="G74" i="250"/>
  <c r="F74" i="250"/>
  <c r="E74" i="250"/>
  <c r="D74" i="250"/>
  <c r="C74" i="250"/>
  <c r="B74" i="250"/>
  <c r="H77" i="250"/>
  <c r="G77" i="250"/>
  <c r="F77" i="250"/>
  <c r="E77" i="250"/>
  <c r="D77" i="250"/>
  <c r="C77" i="250"/>
  <c r="B77" i="250"/>
  <c r="K77" i="250"/>
  <c r="I75" i="250"/>
  <c r="I73" i="250"/>
  <c r="H73" i="250"/>
  <c r="G73" i="250"/>
  <c r="F73" i="250"/>
  <c r="E73" i="250"/>
  <c r="D73" i="250"/>
  <c r="C73" i="250"/>
  <c r="B73" i="250"/>
  <c r="I71" i="249"/>
  <c r="E71" i="249"/>
  <c r="D71" i="249"/>
  <c r="C71" i="249"/>
  <c r="B71" i="249"/>
  <c r="G69" i="249"/>
  <c r="G68" i="249"/>
  <c r="B68" i="249"/>
  <c r="G67" i="249"/>
  <c r="E67" i="249"/>
  <c r="D67" i="249"/>
  <c r="C67" i="249"/>
  <c r="B67" i="249"/>
  <c r="AB79" i="248"/>
  <c r="Z77" i="248"/>
  <c r="AB91" i="248" s="1"/>
  <c r="AC91" i="248" s="1"/>
  <c r="Z75" i="248"/>
  <c r="Y75" i="248"/>
  <c r="X75" i="248"/>
  <c r="U75" i="248"/>
  <c r="T75" i="248"/>
  <c r="S75" i="248"/>
  <c r="Q75" i="248"/>
  <c r="P75" i="248"/>
  <c r="O75" i="248"/>
  <c r="N75" i="248"/>
  <c r="M75" i="248"/>
  <c r="L75" i="248"/>
  <c r="K75" i="248"/>
  <c r="G75" i="248"/>
  <c r="F75" i="248"/>
  <c r="E75" i="248"/>
  <c r="D75" i="248"/>
  <c r="C75" i="248"/>
  <c r="B75" i="248"/>
  <c r="I82" i="251" l="1"/>
  <c r="J82" i="251" s="1"/>
  <c r="I82" i="249"/>
  <c r="J82" i="249" s="1"/>
  <c r="K89" i="250"/>
  <c r="L89" i="250" s="1"/>
  <c r="I60" i="250"/>
  <c r="H63" i="250" l="1"/>
  <c r="G63" i="250"/>
  <c r="F63" i="250"/>
  <c r="E63" i="250"/>
  <c r="D63" i="250"/>
  <c r="C63" i="250"/>
  <c r="B63" i="250"/>
  <c r="H60" i="250"/>
  <c r="G60" i="250"/>
  <c r="F60" i="250"/>
  <c r="E60" i="250"/>
  <c r="D60" i="250"/>
  <c r="C60" i="250"/>
  <c r="B60" i="250"/>
  <c r="I58" i="251" l="1"/>
  <c r="F58" i="251"/>
  <c r="E58" i="251"/>
  <c r="D58" i="251"/>
  <c r="C58" i="251"/>
  <c r="B58" i="251"/>
  <c r="G56" i="251"/>
  <c r="G55" i="251"/>
  <c r="F55" i="251"/>
  <c r="E55" i="251"/>
  <c r="D55" i="251"/>
  <c r="C55" i="251"/>
  <c r="B55" i="251"/>
  <c r="G54" i="251"/>
  <c r="F54" i="251"/>
  <c r="E54" i="251"/>
  <c r="D54" i="251"/>
  <c r="C54" i="251"/>
  <c r="B54" i="251"/>
  <c r="G59" i="250"/>
  <c r="K63" i="250"/>
  <c r="I61" i="250"/>
  <c r="K75" i="250" s="1"/>
  <c r="L75" i="250" s="1"/>
  <c r="I59" i="250"/>
  <c r="H59" i="250"/>
  <c r="F59" i="250"/>
  <c r="E59" i="250"/>
  <c r="D59" i="250"/>
  <c r="C59" i="250"/>
  <c r="B59" i="250"/>
  <c r="I58" i="249"/>
  <c r="F58" i="249"/>
  <c r="E58" i="249"/>
  <c r="D58" i="249"/>
  <c r="C58" i="249"/>
  <c r="B58" i="249"/>
  <c r="G56" i="249"/>
  <c r="G55" i="249"/>
  <c r="F55" i="249"/>
  <c r="E55" i="249"/>
  <c r="D55" i="249"/>
  <c r="C55" i="249"/>
  <c r="B55" i="249"/>
  <c r="G54" i="249"/>
  <c r="F54" i="249"/>
  <c r="E54" i="249"/>
  <c r="D54" i="249"/>
  <c r="C54" i="249"/>
  <c r="B54" i="249"/>
  <c r="V64" i="248"/>
  <c r="S64" i="248"/>
  <c r="R64" i="248"/>
  <c r="Q64" i="248"/>
  <c r="P64" i="248"/>
  <c r="O64" i="248"/>
  <c r="N64" i="248"/>
  <c r="M64" i="248"/>
  <c r="L64" i="248"/>
  <c r="K64" i="248"/>
  <c r="J64" i="248"/>
  <c r="I64" i="248"/>
  <c r="H64" i="248"/>
  <c r="G64" i="248"/>
  <c r="F64" i="248"/>
  <c r="E64" i="248"/>
  <c r="D64" i="248"/>
  <c r="C64" i="248"/>
  <c r="B64" i="248"/>
  <c r="T62" i="248"/>
  <c r="T61" i="248"/>
  <c r="S61" i="248"/>
  <c r="R61" i="248"/>
  <c r="Q61" i="248"/>
  <c r="P61" i="248"/>
  <c r="O61" i="248"/>
  <c r="N61" i="248"/>
  <c r="M61" i="248"/>
  <c r="L61" i="248"/>
  <c r="K61" i="248"/>
  <c r="J61" i="248"/>
  <c r="I61" i="248"/>
  <c r="H61" i="248"/>
  <c r="G61" i="248"/>
  <c r="F61" i="248"/>
  <c r="E61" i="248"/>
  <c r="D61" i="248"/>
  <c r="C61" i="248"/>
  <c r="B61" i="248"/>
  <c r="T60" i="248"/>
  <c r="S60" i="248"/>
  <c r="R60" i="248"/>
  <c r="Q60" i="248"/>
  <c r="P60" i="248"/>
  <c r="O60" i="248"/>
  <c r="N60" i="248"/>
  <c r="M60" i="248"/>
  <c r="L60" i="248"/>
  <c r="K60" i="248"/>
  <c r="J60" i="248"/>
  <c r="I60" i="248"/>
  <c r="H60" i="248"/>
  <c r="G60" i="248"/>
  <c r="F60" i="248"/>
  <c r="E60" i="248"/>
  <c r="D60" i="248"/>
  <c r="C60" i="248"/>
  <c r="B60" i="248"/>
  <c r="I69" i="251" l="1"/>
  <c r="J69" i="251" s="1"/>
  <c r="I69" i="249"/>
  <c r="J69" i="249" s="1"/>
  <c r="AB77" i="248"/>
  <c r="AC77" i="248" s="1"/>
  <c r="T47" i="248"/>
  <c r="S47" i="248"/>
  <c r="R47" i="248"/>
  <c r="Q47" i="248"/>
  <c r="P47" i="248"/>
  <c r="O47" i="248"/>
  <c r="N47" i="248"/>
  <c r="M47" i="248"/>
  <c r="L47" i="248"/>
  <c r="K47" i="248"/>
  <c r="J47" i="248"/>
  <c r="I47" i="248"/>
  <c r="H47" i="248"/>
  <c r="G47" i="248"/>
  <c r="F47" i="248"/>
  <c r="E47" i="248"/>
  <c r="D47" i="248"/>
  <c r="C47" i="248"/>
  <c r="B47" i="248"/>
  <c r="I45" i="251" l="1"/>
  <c r="F45" i="251"/>
  <c r="E45" i="251"/>
  <c r="D45" i="251"/>
  <c r="C45" i="251"/>
  <c r="B45" i="251"/>
  <c r="G43" i="251"/>
  <c r="G42" i="251"/>
  <c r="F42" i="251"/>
  <c r="E42" i="251"/>
  <c r="D42" i="251"/>
  <c r="C42" i="251"/>
  <c r="B42" i="251"/>
  <c r="G41" i="251"/>
  <c r="F41" i="251"/>
  <c r="E41" i="251"/>
  <c r="D41" i="251"/>
  <c r="C41" i="251"/>
  <c r="B41" i="251"/>
  <c r="H45" i="250"/>
  <c r="G45" i="250"/>
  <c r="F45" i="250"/>
  <c r="E45" i="250"/>
  <c r="D45" i="250"/>
  <c r="C45" i="250"/>
  <c r="J48" i="250"/>
  <c r="G48" i="250"/>
  <c r="F48" i="250"/>
  <c r="E48" i="250"/>
  <c r="D48" i="250"/>
  <c r="C48" i="250"/>
  <c r="B48" i="250"/>
  <c r="H46" i="250"/>
  <c r="B45" i="250"/>
  <c r="H44" i="250"/>
  <c r="G44" i="250"/>
  <c r="F44" i="250"/>
  <c r="E44" i="250"/>
  <c r="D44" i="250"/>
  <c r="C44" i="250"/>
  <c r="B44" i="250"/>
  <c r="B45" i="249"/>
  <c r="B42" i="249"/>
  <c r="I45" i="249"/>
  <c r="F45" i="249"/>
  <c r="E45" i="249"/>
  <c r="D45" i="249"/>
  <c r="C45" i="249"/>
  <c r="G43" i="249"/>
  <c r="I56" i="249" s="1"/>
  <c r="J56" i="249" s="1"/>
  <c r="G42" i="249"/>
  <c r="F42" i="249"/>
  <c r="E42" i="249"/>
  <c r="D42" i="249"/>
  <c r="C42" i="249"/>
  <c r="G41" i="249"/>
  <c r="F41" i="249"/>
  <c r="E41" i="249"/>
  <c r="D41" i="249"/>
  <c r="C41" i="249"/>
  <c r="B41" i="249"/>
  <c r="I56" i="251" l="1"/>
  <c r="J56" i="251" s="1"/>
  <c r="K61" i="250"/>
  <c r="L61" i="250" s="1"/>
  <c r="V50" i="248"/>
  <c r="S50" i="248"/>
  <c r="R50" i="248"/>
  <c r="Q50" i="248"/>
  <c r="P50" i="248"/>
  <c r="O50" i="248"/>
  <c r="N50" i="248"/>
  <c r="M50" i="248"/>
  <c r="L50" i="248"/>
  <c r="K50" i="248"/>
  <c r="J50" i="248"/>
  <c r="I50" i="248"/>
  <c r="H50" i="248"/>
  <c r="G50" i="248"/>
  <c r="F50" i="248"/>
  <c r="E50" i="248"/>
  <c r="D50" i="248"/>
  <c r="C50" i="248"/>
  <c r="B50" i="248"/>
  <c r="T48" i="248"/>
  <c r="V62" i="248" s="1"/>
  <c r="W62" i="248" s="1"/>
  <c r="T46" i="248"/>
  <c r="S46" i="248"/>
  <c r="R46" i="248"/>
  <c r="Q46" i="248"/>
  <c r="P46" i="248"/>
  <c r="O46" i="248"/>
  <c r="N46" i="248"/>
  <c r="M46" i="248"/>
  <c r="L46" i="248"/>
  <c r="K46" i="248"/>
  <c r="J46" i="248"/>
  <c r="I46" i="248"/>
  <c r="H46" i="248"/>
  <c r="G46" i="248"/>
  <c r="F46" i="248"/>
  <c r="E46" i="248"/>
  <c r="D46" i="248"/>
  <c r="C46" i="248"/>
  <c r="B46" i="248"/>
  <c r="B32" i="248" l="1"/>
  <c r="J34" i="250" l="1"/>
  <c r="I32" i="251"/>
  <c r="F32" i="251"/>
  <c r="E32" i="251"/>
  <c r="D32" i="251"/>
  <c r="C32" i="251"/>
  <c r="B32" i="251"/>
  <c r="G29" i="251"/>
  <c r="F29" i="251"/>
  <c r="E29" i="251"/>
  <c r="D29" i="251"/>
  <c r="C29" i="251"/>
  <c r="B29" i="251"/>
  <c r="G30" i="251"/>
  <c r="G28" i="251"/>
  <c r="F28" i="251"/>
  <c r="E28" i="251"/>
  <c r="D28" i="251"/>
  <c r="C28" i="251"/>
  <c r="B28" i="251"/>
  <c r="G34" i="250"/>
  <c r="F34" i="250"/>
  <c r="E34" i="250"/>
  <c r="D34" i="250"/>
  <c r="C34" i="250"/>
  <c r="B34" i="250"/>
  <c r="H31" i="250"/>
  <c r="G31" i="250"/>
  <c r="F31" i="250"/>
  <c r="E31" i="250"/>
  <c r="D31" i="250"/>
  <c r="C31" i="250"/>
  <c r="B31" i="250"/>
  <c r="H32" i="250"/>
  <c r="H30" i="250"/>
  <c r="G30" i="250"/>
  <c r="F30" i="250"/>
  <c r="E30" i="250"/>
  <c r="D30" i="250"/>
  <c r="C30" i="250"/>
  <c r="B30" i="250"/>
  <c r="I32" i="249"/>
  <c r="F32" i="249"/>
  <c r="E32" i="249"/>
  <c r="D32" i="249"/>
  <c r="C32" i="249"/>
  <c r="B32" i="249"/>
  <c r="G29" i="249"/>
  <c r="F29" i="249"/>
  <c r="E29" i="249"/>
  <c r="D29" i="249"/>
  <c r="C29" i="249"/>
  <c r="B29" i="249"/>
  <c r="G30" i="249"/>
  <c r="G28" i="249"/>
  <c r="F28" i="249"/>
  <c r="E28" i="249"/>
  <c r="D28" i="249"/>
  <c r="C28" i="249"/>
  <c r="B28" i="249"/>
  <c r="V36" i="248"/>
  <c r="S36" i="248"/>
  <c r="R36" i="248"/>
  <c r="Q36" i="248"/>
  <c r="P36" i="248"/>
  <c r="O36" i="248"/>
  <c r="N36" i="248"/>
  <c r="M36" i="248"/>
  <c r="L36" i="248"/>
  <c r="K36" i="248"/>
  <c r="I43" i="251" l="1"/>
  <c r="J43" i="251" s="1"/>
  <c r="J46" i="250"/>
  <c r="K46" i="250" s="1"/>
  <c r="I43" i="249"/>
  <c r="J43" i="249" s="1"/>
  <c r="J36" i="248"/>
  <c r="I36" i="248"/>
  <c r="H36" i="248"/>
  <c r="G36" i="248"/>
  <c r="F36" i="248"/>
  <c r="E36" i="248"/>
  <c r="D36" i="248"/>
  <c r="C36" i="248"/>
  <c r="B36" i="248"/>
  <c r="T33" i="248"/>
  <c r="O33" i="248"/>
  <c r="N33" i="248"/>
  <c r="M33" i="248"/>
  <c r="L33" i="248"/>
  <c r="K33" i="248"/>
  <c r="M32" i="248"/>
  <c r="S33" i="248"/>
  <c r="R33" i="248"/>
  <c r="Q33" i="248"/>
  <c r="P33" i="248"/>
  <c r="J33" i="248"/>
  <c r="I33" i="248"/>
  <c r="H33" i="248"/>
  <c r="G33" i="248"/>
  <c r="F33" i="248"/>
  <c r="E33" i="248"/>
  <c r="D33" i="248"/>
  <c r="C33" i="248"/>
  <c r="B33" i="248"/>
  <c r="T34" i="248" l="1"/>
  <c r="T32" i="248"/>
  <c r="S32" i="248"/>
  <c r="R32" i="248"/>
  <c r="Q32" i="248"/>
  <c r="P32" i="248"/>
  <c r="O32" i="248"/>
  <c r="N32" i="248"/>
  <c r="L32" i="248"/>
  <c r="K32" i="248"/>
  <c r="J32" i="248"/>
  <c r="I32" i="248"/>
  <c r="H32" i="248"/>
  <c r="G32" i="248"/>
  <c r="F32" i="248"/>
  <c r="E32" i="248"/>
  <c r="D32" i="248"/>
  <c r="C32" i="248"/>
  <c r="V48" i="248" l="1"/>
  <c r="W48" i="248" s="1"/>
  <c r="S18" i="248"/>
  <c r="V34" i="248" s="1"/>
  <c r="W34" i="248" s="1"/>
  <c r="J20" i="248" l="1"/>
  <c r="I20" i="248"/>
  <c r="H20" i="248"/>
  <c r="G20" i="248"/>
  <c r="F20" i="248"/>
  <c r="E20" i="248"/>
  <c r="D20" i="248"/>
  <c r="C20" i="248"/>
  <c r="B20" i="248"/>
  <c r="J17" i="248"/>
  <c r="I17" i="248"/>
  <c r="H17" i="248"/>
  <c r="G17" i="248"/>
  <c r="F17" i="248"/>
  <c r="E17" i="248"/>
  <c r="D17" i="248"/>
  <c r="C17" i="248"/>
  <c r="B17" i="248"/>
  <c r="J16" i="248"/>
  <c r="I16" i="248"/>
  <c r="H16" i="248"/>
  <c r="G16" i="248"/>
  <c r="F16" i="248"/>
  <c r="E16" i="248"/>
  <c r="D16" i="248"/>
  <c r="C16" i="248"/>
  <c r="B16" i="248"/>
  <c r="F16" i="250" l="1"/>
  <c r="F17" i="250"/>
  <c r="F20" i="250"/>
  <c r="F19" i="249"/>
  <c r="F19" i="251" l="1"/>
  <c r="F15" i="249"/>
  <c r="F16" i="249"/>
  <c r="F15" i="251"/>
  <c r="F16" i="251"/>
  <c r="E19" i="251"/>
  <c r="D19" i="251"/>
  <c r="C19" i="251"/>
  <c r="B19" i="251"/>
  <c r="G17" i="251"/>
  <c r="G16" i="251"/>
  <c r="E16" i="251"/>
  <c r="D16" i="251"/>
  <c r="C16" i="251"/>
  <c r="B16" i="251"/>
  <c r="G15" i="251"/>
  <c r="E15" i="251"/>
  <c r="D15" i="251"/>
  <c r="C15" i="251"/>
  <c r="B15" i="251"/>
  <c r="E16" i="250"/>
  <c r="E17" i="250"/>
  <c r="E20" i="250"/>
  <c r="I17" i="251" l="1"/>
  <c r="J17" i="251" s="1"/>
  <c r="I30" i="251"/>
  <c r="J30" i="251" s="1"/>
  <c r="P16" i="248"/>
  <c r="Q16" i="248"/>
  <c r="P17" i="248"/>
  <c r="Q17" i="248"/>
  <c r="P20" i="248"/>
  <c r="Q20" i="248"/>
  <c r="R20" i="248" l="1"/>
  <c r="O20" i="248"/>
  <c r="N20" i="248"/>
  <c r="H17" i="250" l="1"/>
  <c r="G17" i="250"/>
  <c r="D17" i="250"/>
  <c r="C17" i="250"/>
  <c r="S17" i="248"/>
  <c r="R17" i="248"/>
  <c r="O17" i="248"/>
  <c r="N17" i="248"/>
  <c r="M17" i="248"/>
  <c r="C20" i="250"/>
  <c r="C16" i="250"/>
  <c r="E19" i="249" l="1"/>
  <c r="M20" i="248"/>
  <c r="M16" i="248"/>
  <c r="R16" i="248" l="1"/>
  <c r="O16" i="248"/>
  <c r="L16" i="248"/>
  <c r="L17" i="248"/>
  <c r="L20" i="248"/>
  <c r="H16" i="250" l="1"/>
  <c r="G16" i="250"/>
  <c r="D16" i="250"/>
  <c r="B16" i="250"/>
  <c r="G15" i="249"/>
  <c r="E15" i="249"/>
  <c r="D15" i="249"/>
  <c r="C15" i="249"/>
  <c r="B15" i="249"/>
  <c r="S16" i="248"/>
  <c r="N16" i="248"/>
  <c r="K16" i="248"/>
  <c r="E16" i="249"/>
  <c r="K20" i="248" l="1"/>
  <c r="U18" i="248" l="1"/>
  <c r="V18" i="248" s="1"/>
  <c r="K17" i="248"/>
  <c r="C19" i="249"/>
  <c r="D19" i="249"/>
  <c r="B19" i="249"/>
  <c r="C16" i="249"/>
  <c r="D16" i="249"/>
  <c r="G16" i="249"/>
  <c r="B16" i="249"/>
  <c r="D20" i="250"/>
  <c r="G20" i="250"/>
  <c r="B20" i="250"/>
  <c r="B17" i="250"/>
  <c r="H18" i="250"/>
  <c r="G17" i="249"/>
  <c r="B3" i="238"/>
  <c r="B4" i="238" s="1"/>
  <c r="P26" i="240"/>
  <c r="O26" i="240"/>
  <c r="M26" i="240"/>
  <c r="K26" i="240"/>
  <c r="P25" i="240"/>
  <c r="O25" i="240"/>
  <c r="M25" i="240"/>
  <c r="K25" i="240"/>
  <c r="P24" i="240"/>
  <c r="O24" i="240"/>
  <c r="M24" i="240"/>
  <c r="K24" i="240"/>
  <c r="P23" i="240"/>
  <c r="O23" i="240"/>
  <c r="M23" i="240"/>
  <c r="K23" i="240"/>
  <c r="P22" i="240"/>
  <c r="O22" i="240"/>
  <c r="M22" i="240"/>
  <c r="K22" i="240"/>
  <c r="P21" i="240"/>
  <c r="O21" i="240"/>
  <c r="M21" i="240"/>
  <c r="K21" i="240"/>
  <c r="P20" i="240"/>
  <c r="O20" i="240"/>
  <c r="M20" i="240"/>
  <c r="K20" i="240"/>
  <c r="P19" i="240"/>
  <c r="O19" i="240"/>
  <c r="M19" i="240"/>
  <c r="K19" i="240"/>
  <c r="P18" i="240"/>
  <c r="O18" i="240"/>
  <c r="M18" i="240"/>
  <c r="K18" i="240"/>
  <c r="P17" i="240"/>
  <c r="O17" i="240"/>
  <c r="M17" i="240"/>
  <c r="K17" i="240"/>
  <c r="P16" i="240"/>
  <c r="O16" i="240"/>
  <c r="M16" i="240"/>
  <c r="K16" i="240"/>
  <c r="P15" i="240"/>
  <c r="O15" i="240"/>
  <c r="M15" i="240"/>
  <c r="K15" i="240"/>
  <c r="P14" i="240"/>
  <c r="O14" i="240"/>
  <c r="M14" i="240"/>
  <c r="K14" i="240"/>
  <c r="P13" i="240"/>
  <c r="O13" i="240"/>
  <c r="M13" i="240"/>
  <c r="K13" i="240"/>
  <c r="P12" i="240"/>
  <c r="O12" i="240"/>
  <c r="M12" i="240"/>
  <c r="K12" i="240"/>
  <c r="P11" i="240"/>
  <c r="O11" i="240"/>
  <c r="M11" i="240"/>
  <c r="K11" i="240"/>
  <c r="P10" i="240"/>
  <c r="O10" i="240"/>
  <c r="M10" i="240"/>
  <c r="K10" i="240"/>
  <c r="P9" i="240"/>
  <c r="O9" i="240"/>
  <c r="M9" i="240"/>
  <c r="K9" i="240"/>
  <c r="P8" i="240"/>
  <c r="O8" i="240"/>
  <c r="M8" i="240"/>
  <c r="K8" i="240"/>
  <c r="P7" i="240"/>
  <c r="O7" i="240"/>
  <c r="M7" i="240"/>
  <c r="K7" i="240"/>
  <c r="P6" i="240"/>
  <c r="O6" i="240"/>
  <c r="M6" i="240"/>
  <c r="K6" i="240"/>
  <c r="P5" i="240"/>
  <c r="O5" i="240"/>
  <c r="M5" i="240"/>
  <c r="K5" i="240"/>
  <c r="P4" i="240"/>
  <c r="O4" i="240"/>
  <c r="M4" i="240"/>
  <c r="K4" i="240"/>
  <c r="P3" i="240"/>
  <c r="I3" i="240"/>
  <c r="I4" i="240" s="1"/>
  <c r="I5" i="240" s="1"/>
  <c r="I6" i="240" s="1"/>
  <c r="I7" i="240" s="1"/>
  <c r="I8" i="240" s="1"/>
  <c r="I9" i="240" s="1"/>
  <c r="I10" i="240" s="1"/>
  <c r="I11" i="240" s="1"/>
  <c r="I12" i="240" s="1"/>
  <c r="I13" i="240" s="1"/>
  <c r="I14" i="240" s="1"/>
  <c r="I15" i="240" s="1"/>
  <c r="I16" i="240" s="1"/>
  <c r="I17" i="240" s="1"/>
  <c r="I18" i="240" s="1"/>
  <c r="I19" i="240" s="1"/>
  <c r="I20" i="240" s="1"/>
  <c r="I21" i="240" s="1"/>
  <c r="I22" i="240" s="1"/>
  <c r="I23" i="240" s="1"/>
  <c r="I24" i="240" s="1"/>
  <c r="I25" i="240" s="1"/>
  <c r="I26" i="240" s="1"/>
  <c r="G3" i="240"/>
  <c r="B3" i="240"/>
  <c r="D3" i="240" s="1"/>
  <c r="P26" i="239"/>
  <c r="O26" i="239"/>
  <c r="M26" i="239"/>
  <c r="K26" i="239"/>
  <c r="P25" i="239"/>
  <c r="O25" i="239"/>
  <c r="M25" i="239"/>
  <c r="K25" i="239"/>
  <c r="P24" i="239"/>
  <c r="O24" i="239"/>
  <c r="M24" i="239"/>
  <c r="K24" i="239"/>
  <c r="P23" i="239"/>
  <c r="O23" i="239"/>
  <c r="M23" i="239"/>
  <c r="K23" i="239"/>
  <c r="P22" i="239"/>
  <c r="O22" i="239"/>
  <c r="M22" i="239"/>
  <c r="K22" i="239"/>
  <c r="P21" i="239"/>
  <c r="O21" i="239"/>
  <c r="M21" i="239"/>
  <c r="K21" i="239"/>
  <c r="P20" i="239"/>
  <c r="O20" i="239"/>
  <c r="M20" i="239"/>
  <c r="K20" i="239"/>
  <c r="P19" i="239"/>
  <c r="O19" i="239"/>
  <c r="M19" i="239"/>
  <c r="K19" i="239"/>
  <c r="P18" i="239"/>
  <c r="O18" i="239"/>
  <c r="M18" i="239"/>
  <c r="K18" i="239"/>
  <c r="P17" i="239"/>
  <c r="O17" i="239"/>
  <c r="M17" i="239"/>
  <c r="K17" i="239"/>
  <c r="P16" i="239"/>
  <c r="O16" i="239"/>
  <c r="M16" i="239"/>
  <c r="K16" i="239"/>
  <c r="P15" i="239"/>
  <c r="O15" i="239"/>
  <c r="M15" i="239"/>
  <c r="K15" i="239"/>
  <c r="P14" i="239"/>
  <c r="O14" i="239"/>
  <c r="M14" i="239"/>
  <c r="K14" i="239"/>
  <c r="P13" i="239"/>
  <c r="O13" i="239"/>
  <c r="M13" i="239"/>
  <c r="K13" i="239"/>
  <c r="P12" i="239"/>
  <c r="O12" i="239"/>
  <c r="M12" i="239"/>
  <c r="K12" i="239"/>
  <c r="P11" i="239"/>
  <c r="O11" i="239"/>
  <c r="M11" i="239"/>
  <c r="K11" i="239"/>
  <c r="P10" i="239"/>
  <c r="O10" i="239"/>
  <c r="M10" i="239"/>
  <c r="K10" i="239"/>
  <c r="P9" i="239"/>
  <c r="O9" i="239"/>
  <c r="M9" i="239"/>
  <c r="K9" i="239"/>
  <c r="P8" i="239"/>
  <c r="O8" i="239"/>
  <c r="M8" i="239"/>
  <c r="K8" i="239"/>
  <c r="P7" i="239"/>
  <c r="O7" i="239"/>
  <c r="M7" i="239"/>
  <c r="K7" i="239"/>
  <c r="P6" i="239"/>
  <c r="O6" i="239"/>
  <c r="M6" i="239"/>
  <c r="K6" i="239"/>
  <c r="P5" i="239"/>
  <c r="O5" i="239"/>
  <c r="M5" i="239"/>
  <c r="K5" i="239"/>
  <c r="P4" i="239"/>
  <c r="O4" i="239"/>
  <c r="M4" i="239"/>
  <c r="K4" i="239"/>
  <c r="P3" i="239"/>
  <c r="I3" i="239"/>
  <c r="I4" i="239" s="1"/>
  <c r="I5" i="239" s="1"/>
  <c r="I6" i="239" s="1"/>
  <c r="I7" i="239" s="1"/>
  <c r="I8" i="239" s="1"/>
  <c r="I9" i="239" s="1"/>
  <c r="I10" i="239" s="1"/>
  <c r="I11" i="239" s="1"/>
  <c r="I12" i="239" s="1"/>
  <c r="I13" i="239" s="1"/>
  <c r="I14" i="239" s="1"/>
  <c r="I15" i="239" s="1"/>
  <c r="I16" i="239" s="1"/>
  <c r="I17" i="239" s="1"/>
  <c r="I18" i="239" s="1"/>
  <c r="I19" i="239" s="1"/>
  <c r="I20" i="239" s="1"/>
  <c r="I21" i="239" s="1"/>
  <c r="I22" i="239" s="1"/>
  <c r="I23" i="239" s="1"/>
  <c r="I24" i="239" s="1"/>
  <c r="I25" i="239" s="1"/>
  <c r="I26" i="239" s="1"/>
  <c r="G3" i="239"/>
  <c r="H3" i="239" s="1"/>
  <c r="B3" i="239"/>
  <c r="D3" i="239" s="1"/>
  <c r="P26" i="238"/>
  <c r="O26" i="238"/>
  <c r="M26" i="238"/>
  <c r="K26" i="238"/>
  <c r="P25" i="238"/>
  <c r="O25" i="238"/>
  <c r="M25" i="238"/>
  <c r="K25" i="238"/>
  <c r="P24" i="238"/>
  <c r="O24" i="238"/>
  <c r="M24" i="238"/>
  <c r="K24" i="238"/>
  <c r="P23" i="238"/>
  <c r="O23" i="238"/>
  <c r="M23" i="238"/>
  <c r="K23" i="238"/>
  <c r="P22" i="238"/>
  <c r="O22" i="238"/>
  <c r="M22" i="238"/>
  <c r="K22" i="238"/>
  <c r="P21" i="238"/>
  <c r="O21" i="238"/>
  <c r="M21" i="238"/>
  <c r="K21" i="238"/>
  <c r="P20" i="238"/>
  <c r="O20" i="238"/>
  <c r="M20" i="238"/>
  <c r="K20" i="238"/>
  <c r="P19" i="238"/>
  <c r="O19" i="238"/>
  <c r="M19" i="238"/>
  <c r="K19" i="238"/>
  <c r="P18" i="238"/>
  <c r="O18" i="238"/>
  <c r="M18" i="238"/>
  <c r="K18" i="238"/>
  <c r="P17" i="238"/>
  <c r="O17" i="238"/>
  <c r="M17" i="238"/>
  <c r="K17" i="238"/>
  <c r="P16" i="238"/>
  <c r="O16" i="238"/>
  <c r="M16" i="238"/>
  <c r="K16" i="238"/>
  <c r="P15" i="238"/>
  <c r="O15" i="238"/>
  <c r="M15" i="238"/>
  <c r="K15" i="238"/>
  <c r="P14" i="238"/>
  <c r="O14" i="238"/>
  <c r="M14" i="238"/>
  <c r="K14" i="238"/>
  <c r="P13" i="238"/>
  <c r="O13" i="238"/>
  <c r="M13" i="238"/>
  <c r="K13" i="238"/>
  <c r="P12" i="238"/>
  <c r="O12" i="238"/>
  <c r="M12" i="238"/>
  <c r="K12" i="238"/>
  <c r="P11" i="238"/>
  <c r="O11" i="238"/>
  <c r="M11" i="238"/>
  <c r="K11" i="238"/>
  <c r="P10" i="238"/>
  <c r="O10" i="238"/>
  <c r="M10" i="238"/>
  <c r="K10" i="238"/>
  <c r="P9" i="238"/>
  <c r="O9" i="238"/>
  <c r="M9" i="238"/>
  <c r="K9" i="238"/>
  <c r="P8" i="238"/>
  <c r="O8" i="238"/>
  <c r="M8" i="238"/>
  <c r="K8" i="238"/>
  <c r="P7" i="238"/>
  <c r="O7" i="238"/>
  <c r="M7" i="238"/>
  <c r="K7" i="238"/>
  <c r="P6" i="238"/>
  <c r="O6" i="238"/>
  <c r="M6" i="238"/>
  <c r="K6" i="238"/>
  <c r="P5" i="238"/>
  <c r="O5" i="238"/>
  <c r="M5" i="238"/>
  <c r="K5" i="238"/>
  <c r="P4" i="238"/>
  <c r="O4" i="238"/>
  <c r="M4" i="238"/>
  <c r="K4" i="238"/>
  <c r="P3" i="238"/>
  <c r="I3" i="238"/>
  <c r="I4" i="238" s="1"/>
  <c r="I5" i="238" s="1"/>
  <c r="I6" i="238" s="1"/>
  <c r="I7" i="238" s="1"/>
  <c r="I8" i="238" s="1"/>
  <c r="I9" i="238" s="1"/>
  <c r="I10" i="238" s="1"/>
  <c r="I11" i="238" s="1"/>
  <c r="I12" i="238" s="1"/>
  <c r="I13" i="238" s="1"/>
  <c r="I14" i="238" s="1"/>
  <c r="I15" i="238" s="1"/>
  <c r="I16" i="238" s="1"/>
  <c r="I17" i="238" s="1"/>
  <c r="I18" i="238" s="1"/>
  <c r="I19" i="238" s="1"/>
  <c r="I20" i="238" s="1"/>
  <c r="I21" i="238" s="1"/>
  <c r="I22" i="238" s="1"/>
  <c r="I23" i="238" s="1"/>
  <c r="I24" i="238" s="1"/>
  <c r="I25" i="238" s="1"/>
  <c r="I26" i="238" s="1"/>
  <c r="G3" i="238"/>
  <c r="G4" i="238" s="1"/>
  <c r="G5" i="238" s="1"/>
  <c r="O5" i="237"/>
  <c r="O6" i="237"/>
  <c r="O7" i="237"/>
  <c r="O8" i="237"/>
  <c r="O9" i="237"/>
  <c r="O10" i="237"/>
  <c r="O11" i="237"/>
  <c r="O12" i="237"/>
  <c r="O13" i="237"/>
  <c r="O14" i="237"/>
  <c r="O15" i="237"/>
  <c r="O16" i="237"/>
  <c r="O17" i="237"/>
  <c r="O18" i="237"/>
  <c r="O19" i="237"/>
  <c r="O20" i="237"/>
  <c r="O21" i="237"/>
  <c r="O22" i="237"/>
  <c r="O23" i="237"/>
  <c r="O24" i="237"/>
  <c r="O25" i="237"/>
  <c r="O26" i="237"/>
  <c r="O4" i="237"/>
  <c r="M5" i="237"/>
  <c r="M6" i="237"/>
  <c r="M7" i="237"/>
  <c r="M8" i="237"/>
  <c r="M9" i="237"/>
  <c r="M10" i="237"/>
  <c r="M11" i="237"/>
  <c r="M12" i="237"/>
  <c r="M13" i="237"/>
  <c r="M14" i="237"/>
  <c r="M15" i="237"/>
  <c r="M16" i="237"/>
  <c r="M17" i="237"/>
  <c r="M18" i="237"/>
  <c r="M19" i="237"/>
  <c r="M20" i="237"/>
  <c r="M21" i="237"/>
  <c r="M22" i="237"/>
  <c r="M23" i="237"/>
  <c r="M24" i="237"/>
  <c r="M25" i="237"/>
  <c r="M26" i="237"/>
  <c r="M4" i="237"/>
  <c r="B3" i="237"/>
  <c r="D3" i="237" s="1"/>
  <c r="K14" i="237"/>
  <c r="K15" i="237"/>
  <c r="K16" i="237"/>
  <c r="K17" i="237"/>
  <c r="K18" i="237"/>
  <c r="K19" i="237"/>
  <c r="K20" i="237"/>
  <c r="K21" i="237"/>
  <c r="K22" i="237"/>
  <c r="K23" i="237"/>
  <c r="K24" i="237"/>
  <c r="K25" i="237"/>
  <c r="K26" i="237"/>
  <c r="I3" i="237"/>
  <c r="I4" i="237" s="1"/>
  <c r="I5" i="237" s="1"/>
  <c r="I6" i="237" s="1"/>
  <c r="I7" i="237" s="1"/>
  <c r="I8" i="237" s="1"/>
  <c r="I9" i="237" s="1"/>
  <c r="I10" i="237" s="1"/>
  <c r="I11" i="237" s="1"/>
  <c r="I12" i="237" s="1"/>
  <c r="I13" i="237" s="1"/>
  <c r="I14" i="237" s="1"/>
  <c r="I15" i="237" s="1"/>
  <c r="I16" i="237" s="1"/>
  <c r="I17" i="237" s="1"/>
  <c r="I18" i="237" s="1"/>
  <c r="I19" i="237" s="1"/>
  <c r="I20" i="237" s="1"/>
  <c r="I21" i="237" s="1"/>
  <c r="I22" i="237" s="1"/>
  <c r="I23" i="237" s="1"/>
  <c r="I24" i="237" s="1"/>
  <c r="I25" i="237" s="1"/>
  <c r="I26" i="237" s="1"/>
  <c r="P4" i="237"/>
  <c r="P5" i="237"/>
  <c r="P6" i="237"/>
  <c r="P7" i="237"/>
  <c r="P8" i="237"/>
  <c r="P9" i="237"/>
  <c r="P10" i="237"/>
  <c r="P11" i="237"/>
  <c r="P12" i="237"/>
  <c r="P13" i="237"/>
  <c r="P14" i="237"/>
  <c r="P15" i="237"/>
  <c r="P16" i="237"/>
  <c r="P17" i="237"/>
  <c r="P18" i="237"/>
  <c r="P19" i="237"/>
  <c r="P20" i="237"/>
  <c r="P21" i="237"/>
  <c r="P22" i="237"/>
  <c r="P23" i="237"/>
  <c r="P24" i="237"/>
  <c r="P25" i="237"/>
  <c r="P26" i="237"/>
  <c r="P3" i="237"/>
  <c r="K5" i="237"/>
  <c r="K6" i="237"/>
  <c r="K7" i="237"/>
  <c r="K8" i="237"/>
  <c r="K9" i="237"/>
  <c r="K10" i="237"/>
  <c r="K11" i="237"/>
  <c r="K12" i="237"/>
  <c r="K13" i="237"/>
  <c r="K4" i="237"/>
  <c r="G3" i="237"/>
  <c r="G4" i="237" s="1"/>
  <c r="G5" i="237" s="1"/>
  <c r="H42" i="236"/>
  <c r="I30" i="236"/>
  <c r="G18" i="236"/>
  <c r="Y5" i="236"/>
  <c r="X5" i="236"/>
  <c r="Z5" i="236" s="1"/>
  <c r="H42" i="235"/>
  <c r="I30" i="235"/>
  <c r="G18" i="235"/>
  <c r="Y5" i="235"/>
  <c r="X5" i="235"/>
  <c r="H42" i="234"/>
  <c r="I30" i="234"/>
  <c r="G18" i="234"/>
  <c r="Y5" i="234"/>
  <c r="X5" i="234"/>
  <c r="G18" i="233"/>
  <c r="H42" i="233"/>
  <c r="H30" i="233"/>
  <c r="V5" i="233"/>
  <c r="U5" i="233"/>
  <c r="D3" i="238" l="1"/>
  <c r="B4" i="239"/>
  <c r="D4" i="239" s="1"/>
  <c r="B4" i="240"/>
  <c r="D4" i="240" s="1"/>
  <c r="J18" i="250"/>
  <c r="K18" i="250" s="1"/>
  <c r="J32" i="250"/>
  <c r="K32" i="250" s="1"/>
  <c r="I17" i="249"/>
  <c r="J17" i="249" s="1"/>
  <c r="I30" i="249"/>
  <c r="J30" i="249" s="1"/>
  <c r="H3" i="238"/>
  <c r="G4" i="239"/>
  <c r="G5" i="239" s="1"/>
  <c r="H3" i="237"/>
  <c r="Z5" i="235"/>
  <c r="B5" i="239"/>
  <c r="B6" i="239" s="1"/>
  <c r="B7" i="239" s="1"/>
  <c r="D7" i="239" s="1"/>
  <c r="B4" i="237"/>
  <c r="H4" i="237"/>
  <c r="W5" i="233"/>
  <c r="B5" i="240"/>
  <c r="B6" i="240" s="1"/>
  <c r="Z5" i="234"/>
  <c r="H5" i="238"/>
  <c r="G6" i="238"/>
  <c r="G4" i="240"/>
  <c r="H3" i="240"/>
  <c r="B5" i="238"/>
  <c r="D4" i="238"/>
  <c r="H4" i="238"/>
  <c r="G6" i="237"/>
  <c r="H5" i="237"/>
  <c r="H5" i="239"/>
  <c r="G6" i="239"/>
  <c r="H4" i="239" l="1"/>
  <c r="D6" i="239"/>
  <c r="B8" i="239"/>
  <c r="D8" i="239" s="1"/>
  <c r="B5" i="237"/>
  <c r="D4" i="237"/>
  <c r="D5" i="239"/>
  <c r="D5" i="240"/>
  <c r="G7" i="237"/>
  <c r="H6" i="237"/>
  <c r="B6" i="238"/>
  <c r="D5" i="238"/>
  <c r="B7" i="240"/>
  <c r="D6" i="240"/>
  <c r="G5" i="240"/>
  <c r="H4" i="240"/>
  <c r="H6" i="238"/>
  <c r="G7" i="238"/>
  <c r="G7" i="239"/>
  <c r="H6" i="239"/>
  <c r="B9" i="239" l="1"/>
  <c r="B10" i="239" s="1"/>
  <c r="D5" i="237"/>
  <c r="B6" i="237"/>
  <c r="G8" i="239"/>
  <c r="H7" i="239"/>
  <c r="D7" i="240"/>
  <c r="B8" i="240"/>
  <c r="G8" i="238"/>
  <c r="H7" i="238"/>
  <c r="B7" i="238"/>
  <c r="D6" i="238"/>
  <c r="H5" i="240"/>
  <c r="G6" i="240"/>
  <c r="H7" i="237"/>
  <c r="G8" i="237"/>
  <c r="D9" i="239" l="1"/>
  <c r="D6" i="237"/>
  <c r="B7" i="237"/>
  <c r="H8" i="237"/>
  <c r="G9" i="237"/>
  <c r="D8" i="240"/>
  <c r="B9" i="240"/>
  <c r="B11" i="239"/>
  <c r="D10" i="239"/>
  <c r="G7" i="240"/>
  <c r="H6" i="240"/>
  <c r="B8" i="238"/>
  <c r="D7" i="238"/>
  <c r="H8" i="239"/>
  <c r="G9" i="239"/>
  <c r="G9" i="238"/>
  <c r="H8" i="238"/>
  <c r="B8" i="237" l="1"/>
  <c r="D7" i="237"/>
  <c r="H9" i="238"/>
  <c r="G10" i="238"/>
  <c r="D11" i="239"/>
  <c r="B12" i="239"/>
  <c r="H9" i="239"/>
  <c r="G10" i="239"/>
  <c r="G10" i="237"/>
  <c r="H9" i="237"/>
  <c r="G8" i="240"/>
  <c r="H7" i="240"/>
  <c r="B10" i="240"/>
  <c r="D9" i="240"/>
  <c r="B9" i="238"/>
  <c r="D8" i="238"/>
  <c r="D8" i="237" l="1"/>
  <c r="B9" i="237"/>
  <c r="B10" i="238"/>
  <c r="D9" i="238"/>
  <c r="B13" i="239"/>
  <c r="D12" i="239"/>
  <c r="G11" i="239"/>
  <c r="H10" i="239"/>
  <c r="G11" i="238"/>
  <c r="H10" i="238"/>
  <c r="D10" i="240"/>
  <c r="B11" i="240"/>
  <c r="H8" i="240"/>
  <c r="G9" i="240"/>
  <c r="H10" i="237"/>
  <c r="G11" i="237"/>
  <c r="B10" i="237" l="1"/>
  <c r="D9" i="237"/>
  <c r="H11" i="238"/>
  <c r="G12" i="238"/>
  <c r="H11" i="237"/>
  <c r="G12" i="237"/>
  <c r="G12" i="239"/>
  <c r="H11" i="239"/>
  <c r="G10" i="240"/>
  <c r="H9" i="240"/>
  <c r="B14" i="239"/>
  <c r="D13" i="239"/>
  <c r="D11" i="240"/>
  <c r="B12" i="240"/>
  <c r="D10" i="238"/>
  <c r="B11" i="238"/>
  <c r="D10" i="237" l="1"/>
  <c r="B11" i="237"/>
  <c r="G13" i="237"/>
  <c r="H12" i="237"/>
  <c r="G13" i="238"/>
  <c r="H12" i="238"/>
  <c r="B12" i="238"/>
  <c r="D11" i="238"/>
  <c r="B13" i="240"/>
  <c r="D12" i="240"/>
  <c r="H12" i="239"/>
  <c r="G13" i="239"/>
  <c r="D14" i="239"/>
  <c r="B15" i="239"/>
  <c r="G11" i="240"/>
  <c r="H10" i="240"/>
  <c r="D11" i="237" l="1"/>
  <c r="B12" i="237"/>
  <c r="D15" i="239"/>
  <c r="B16" i="239"/>
  <c r="B13" i="238"/>
  <c r="D12" i="238"/>
  <c r="G14" i="237"/>
  <c r="H13" i="237"/>
  <c r="H11" i="240"/>
  <c r="G12" i="240"/>
  <c r="H13" i="238"/>
  <c r="G14" i="238"/>
  <c r="H13" i="239"/>
  <c r="G14" i="239"/>
  <c r="D13" i="240"/>
  <c r="B14" i="240"/>
  <c r="D12" i="237" l="1"/>
  <c r="B13" i="237"/>
  <c r="D14" i="240"/>
  <c r="B15" i="240"/>
  <c r="D13" i="238"/>
  <c r="B14" i="238"/>
  <c r="G15" i="237"/>
  <c r="H14" i="237"/>
  <c r="D16" i="239"/>
  <c r="B17" i="239"/>
  <c r="G15" i="239"/>
  <c r="H14" i="239"/>
  <c r="G15" i="238"/>
  <c r="H14" i="238"/>
  <c r="H12" i="240"/>
  <c r="G13" i="240"/>
  <c r="D13" i="237" l="1"/>
  <c r="B14" i="237"/>
  <c r="H15" i="238"/>
  <c r="G16" i="238"/>
  <c r="G16" i="237"/>
  <c r="H15" i="237"/>
  <c r="B15" i="238"/>
  <c r="D14" i="238"/>
  <c r="D17" i="239"/>
  <c r="B18" i="239"/>
  <c r="B16" i="240"/>
  <c r="D15" i="240"/>
  <c r="H13" i="240"/>
  <c r="G14" i="240"/>
  <c r="G16" i="239"/>
  <c r="H15" i="239"/>
  <c r="B15" i="237" l="1"/>
  <c r="D14" i="237"/>
  <c r="G17" i="237"/>
  <c r="H16" i="237"/>
  <c r="H16" i="239"/>
  <c r="G17" i="239"/>
  <c r="D16" i="240"/>
  <c r="B17" i="240"/>
  <c r="D15" i="238"/>
  <c r="B16" i="238"/>
  <c r="B19" i="239"/>
  <c r="D18" i="239"/>
  <c r="G17" i="238"/>
  <c r="H16" i="238"/>
  <c r="G15" i="240"/>
  <c r="H14" i="240"/>
  <c r="B16" i="237" l="1"/>
  <c r="D15" i="237"/>
  <c r="G16" i="240"/>
  <c r="H15" i="240"/>
  <c r="B18" i="240"/>
  <c r="D17" i="240"/>
  <c r="H17" i="238"/>
  <c r="G18" i="238"/>
  <c r="D19" i="239"/>
  <c r="B20" i="239"/>
  <c r="D16" i="238"/>
  <c r="B17" i="238"/>
  <c r="H17" i="239"/>
  <c r="G18" i="239"/>
  <c r="H17" i="237"/>
  <c r="G18" i="237"/>
  <c r="D16" i="237" l="1"/>
  <c r="B17" i="237"/>
  <c r="H18" i="237"/>
  <c r="G19" i="237"/>
  <c r="D20" i="239"/>
  <c r="B21" i="239"/>
  <c r="G19" i="239"/>
  <c r="H18" i="239"/>
  <c r="H18" i="238"/>
  <c r="G19" i="238"/>
  <c r="B18" i="238"/>
  <c r="D17" i="238"/>
  <c r="B19" i="240"/>
  <c r="D18" i="240"/>
  <c r="H16" i="240"/>
  <c r="G17" i="240"/>
  <c r="D17" i="237" l="1"/>
  <c r="B18" i="237"/>
  <c r="G20" i="239"/>
  <c r="H19" i="239"/>
  <c r="G20" i="237"/>
  <c r="H19" i="237"/>
  <c r="H17" i="240"/>
  <c r="G18" i="240"/>
  <c r="B20" i="240"/>
  <c r="D19" i="240"/>
  <c r="B22" i="239"/>
  <c r="D21" i="239"/>
  <c r="B19" i="238"/>
  <c r="D18" i="238"/>
  <c r="G20" i="238"/>
  <c r="H19" i="238"/>
  <c r="D18" i="237" l="1"/>
  <c r="B19" i="237"/>
  <c r="G19" i="240"/>
  <c r="H18" i="240"/>
  <c r="H20" i="239"/>
  <c r="G21" i="239"/>
  <c r="G21" i="237"/>
  <c r="H20" i="237"/>
  <c r="G21" i="238"/>
  <c r="H20" i="238"/>
  <c r="D19" i="238"/>
  <c r="B20" i="238"/>
  <c r="D22" i="239"/>
  <c r="B23" i="239"/>
  <c r="B21" i="240"/>
  <c r="D20" i="240"/>
  <c r="D19" i="237" l="1"/>
  <c r="B20" i="237"/>
  <c r="H21" i="239"/>
  <c r="G22" i="239"/>
  <c r="H21" i="238"/>
  <c r="G22" i="238"/>
  <c r="D21" i="240"/>
  <c r="B22" i="240"/>
  <c r="D23" i="239"/>
  <c r="B24" i="239"/>
  <c r="B21" i="238"/>
  <c r="D20" i="238"/>
  <c r="G22" i="237"/>
  <c r="H21" i="237"/>
  <c r="G20" i="240"/>
  <c r="H19" i="240"/>
  <c r="B21" i="237" l="1"/>
  <c r="D20" i="237"/>
  <c r="B23" i="240"/>
  <c r="D22" i="240"/>
  <c r="G23" i="238"/>
  <c r="H22" i="238"/>
  <c r="B22" i="238"/>
  <c r="D21" i="238"/>
  <c r="G21" i="240"/>
  <c r="H20" i="240"/>
  <c r="B25" i="239"/>
  <c r="D24" i="239"/>
  <c r="H22" i="239"/>
  <c r="G23" i="239"/>
  <c r="G23" i="237"/>
  <c r="H22" i="237"/>
  <c r="D21" i="237" l="1"/>
  <c r="B22" i="237"/>
  <c r="G24" i="237"/>
  <c r="H23" i="237"/>
  <c r="H23" i="239"/>
  <c r="G24" i="239"/>
  <c r="B23" i="238"/>
  <c r="D22" i="238"/>
  <c r="G24" i="238"/>
  <c r="H23" i="238"/>
  <c r="B26" i="239"/>
  <c r="D26" i="239" s="1"/>
  <c r="D25" i="239"/>
  <c r="G22" i="240"/>
  <c r="H21" i="240"/>
  <c r="B24" i="240"/>
  <c r="D23" i="240"/>
  <c r="D22" i="237" l="1"/>
  <c r="B23" i="237"/>
  <c r="H24" i="238"/>
  <c r="G25" i="238"/>
  <c r="H24" i="239"/>
  <c r="G25" i="239"/>
  <c r="B25" i="240"/>
  <c r="D24" i="240"/>
  <c r="H22" i="240"/>
  <c r="G23" i="240"/>
  <c r="D23" i="238"/>
  <c r="B24" i="238"/>
  <c r="G25" i="237"/>
  <c r="H24" i="237"/>
  <c r="B24" i="237" l="1"/>
  <c r="D23" i="237"/>
  <c r="H25" i="239"/>
  <c r="G26" i="239"/>
  <c r="H26" i="239" s="1"/>
  <c r="G26" i="237"/>
  <c r="H26" i="237" s="1"/>
  <c r="H25" i="237"/>
  <c r="G24" i="240"/>
  <c r="H23" i="240"/>
  <c r="D25" i="240"/>
  <c r="B26" i="240"/>
  <c r="D26" i="240" s="1"/>
  <c r="G26" i="238"/>
  <c r="H26" i="238" s="1"/>
  <c r="H25" i="238"/>
  <c r="B25" i="238"/>
  <c r="D24" i="238"/>
  <c r="B25" i="237" l="1"/>
  <c r="D24" i="237"/>
  <c r="G25" i="240"/>
  <c r="H24" i="240"/>
  <c r="D25" i="238"/>
  <c r="B26" i="238"/>
  <c r="D26" i="238" s="1"/>
  <c r="D25" i="237" l="1"/>
  <c r="B26" i="237"/>
  <c r="D26" i="237" s="1"/>
  <c r="G26" i="240"/>
  <c r="H26" i="240" s="1"/>
  <c r="H25" i="240"/>
  <c r="B279" i="248"/>
</calcChain>
</file>

<file path=xl/sharedStrings.xml><?xml version="1.0" encoding="utf-8"?>
<sst xmlns="http://schemas.openxmlformats.org/spreadsheetml/2006/main" count="2222" uniqueCount="140">
  <si>
    <t>TOTAL</t>
  </si>
  <si>
    <t>%dif Vs. std</t>
  </si>
  <si>
    <t>Rango de peso</t>
  </si>
  <si>
    <t>Peso estandar</t>
  </si>
  <si>
    <t>Peso total</t>
  </si>
  <si>
    <t>n</t>
  </si>
  <si>
    <t>Promedio</t>
  </si>
  <si>
    <t>Uniformidad</t>
  </si>
  <si>
    <t>% C.V.</t>
  </si>
  <si>
    <t>DST</t>
  </si>
  <si>
    <t>Diferencia Std</t>
  </si>
  <si>
    <t>CEPA  4</t>
  </si>
  <si>
    <t>MODULO 1</t>
  </si>
  <si>
    <t>CONSUMO</t>
  </si>
  <si>
    <t>CEPA  1</t>
  </si>
  <si>
    <t>Total</t>
  </si>
  <si>
    <t>CEPA 8 1-1A</t>
  </si>
  <si>
    <t>CEPA 7 1</t>
  </si>
  <si>
    <t>F-357 Mod 1 Caseta B</t>
  </si>
  <si>
    <t>Mod 1</t>
  </si>
  <si>
    <t>Mod 1A</t>
  </si>
  <si>
    <t>F-357 Mod 1A Caseta C</t>
  </si>
  <si>
    <t>SEMANA 1</t>
  </si>
  <si>
    <t>F-357 Mod 1 Caseta A</t>
  </si>
  <si>
    <t>SEMANA 2</t>
  </si>
  <si>
    <t xml:space="preserve"> </t>
  </si>
  <si>
    <t>Incremento</t>
  </si>
  <si>
    <t>Ganancia</t>
  </si>
  <si>
    <t>Gramos</t>
  </si>
  <si>
    <t>SEMANA</t>
  </si>
  <si>
    <t>SALDO FIN SEMANA</t>
  </si>
  <si>
    <t xml:space="preserve">PESO </t>
  </si>
  <si>
    <t>INCREMENTO CONSUMO</t>
  </si>
  <si>
    <t>DIFERENCIA  PESO</t>
  </si>
  <si>
    <t>UNIFORMIDAD</t>
  </si>
  <si>
    <t>MORTALIDAD SEMANAL</t>
  </si>
  <si>
    <t>MORTALIDAD ACUMULADA</t>
  </si>
  <si>
    <t>% MORTALIDAD SEMANAL</t>
  </si>
  <si>
    <t>% MORTALIDAD ACUMULADA</t>
  </si>
  <si>
    <t>PESO TABLA</t>
  </si>
  <si>
    <t>DESCARTES</t>
  </si>
  <si>
    <t>ERROR DE SEXAJE</t>
  </si>
  <si>
    <t>SALDO INICIAL</t>
  </si>
  <si>
    <t>RETIRO ACUMULADO</t>
  </si>
  <si>
    <t>GANANCIA REAL</t>
  </si>
  <si>
    <t>GANANCIA ESTÁNDAR</t>
  </si>
  <si>
    <t>Conteo</t>
  </si>
  <si>
    <t>+5</t>
  </si>
  <si>
    <t>+1</t>
  </si>
  <si>
    <t>Semana 1</t>
  </si>
  <si>
    <t>CASETA A</t>
  </si>
  <si>
    <t>Aves</t>
  </si>
  <si>
    <t>aves</t>
  </si>
  <si>
    <t>CASETA B</t>
  </si>
  <si>
    <t>Corral</t>
  </si>
  <si>
    <t xml:space="preserve">TOTAL </t>
  </si>
  <si>
    <t>Mortalidad</t>
  </si>
  <si>
    <t>Consumo</t>
  </si>
  <si>
    <t>Dia 1</t>
  </si>
  <si>
    <t>Peso</t>
  </si>
  <si>
    <t>Saldo inicial</t>
  </si>
  <si>
    <t>Peso dia 1</t>
  </si>
  <si>
    <t>Consumo 1ra sem</t>
  </si>
  <si>
    <t>CASETA D</t>
  </si>
  <si>
    <t>CASETA E</t>
  </si>
  <si>
    <t>Rango</t>
  </si>
  <si>
    <t xml:space="preserve">Caseta E </t>
  </si>
  <si>
    <t>Caseta C</t>
  </si>
  <si>
    <t>CASETA C</t>
  </si>
  <si>
    <t>Caseta D</t>
  </si>
  <si>
    <t>El dia de hoy (11-3-21) estamos realizando grading de la caseta C y E</t>
  </si>
  <si>
    <t>Grading caseta D (12-3-21)</t>
  </si>
  <si>
    <t>Cepa 4</t>
  </si>
  <si>
    <t>El consumo de la cepa 9 aparece 1 gr arriba de lo programado en primera semana debido al primer dia de consumo de las casetas D y E</t>
  </si>
  <si>
    <t>Semana 2</t>
  </si>
  <si>
    <t>contar</t>
  </si>
  <si>
    <t>El dia de hoy voy a contar los corrales 1 - 2 de la caseta C y dependiendo el conteo modifico los consumos</t>
  </si>
  <si>
    <t>En el momento de la distribución de las aves el dia del grading, el rango 1 quedo en el corral 2 y el rango 2 quedo en el corral 1</t>
  </si>
  <si>
    <t>Por esta razon los pesos de estos dos corrales no eran coherentes, se ubicaron de manera correcta el dia 19 de marzo, quedando las aves mas livianas en el corral 1 y las mas pesadas en el corral 2. Se ajustan consumos de estos dos corrales</t>
  </si>
  <si>
    <t>Semana 3</t>
  </si>
  <si>
    <t>Semana 4</t>
  </si>
  <si>
    <t>El dia de ayer realizamos grading a esta cepa y descarte 7 aves por baja condición… No encontramos aves sin lengua dentro de estas 7 aves</t>
  </si>
  <si>
    <t>grading</t>
  </si>
  <si>
    <t>Semana 5</t>
  </si>
  <si>
    <t>Dra Monica propongo 1 gr mas que la guia para esta cepa teniendo en cuenta el bajo peso</t>
  </si>
  <si>
    <t>De acuerdo</t>
  </si>
  <si>
    <t>Semana 6</t>
  </si>
  <si>
    <t>Dra Monica propongo 1 gr mas que la guia para esta cepa teniendo en cuenta lo rapido que puede llegar a pegarse a tabla</t>
  </si>
  <si>
    <t>Semana 7</t>
  </si>
  <si>
    <t>Por favor revisar que puede estar pasando. Por que no se comportan como los otros machos con el mismo consumo????</t>
  </si>
  <si>
    <t>Semana 8</t>
  </si>
  <si>
    <t>Cas D</t>
  </si>
  <si>
    <t>Cas E</t>
  </si>
  <si>
    <t>Grading el dia de hoy  a las casetas D y E</t>
  </si>
  <si>
    <t>Semana 9</t>
  </si>
  <si>
    <t>Grs</t>
  </si>
  <si>
    <t>Semana 10</t>
  </si>
  <si>
    <t>Semana 11</t>
  </si>
  <si>
    <t>Mañana mando a pesa nuevamente esta cepa</t>
  </si>
  <si>
    <t>Semana 12</t>
  </si>
  <si>
    <t>Semana 13</t>
  </si>
  <si>
    <t>Semana 14</t>
  </si>
  <si>
    <t>Descartes por grading</t>
  </si>
  <si>
    <t>Semana 15</t>
  </si>
  <si>
    <t>Semana 16</t>
  </si>
  <si>
    <t>Por que el pesaje de la semana anterior tan erratico?</t>
  </si>
  <si>
    <t>Semana 17</t>
  </si>
  <si>
    <t xml:space="preserve">32 errores de sexaje, 22 descartes por picos deformes principalmente </t>
  </si>
  <si>
    <t>La bascula de la caseta D y E se encontraba descalibrada y esta semana en metrologia se corrigio</t>
  </si>
  <si>
    <t>Ayer descarte 2 machos por patas</t>
  </si>
  <si>
    <t>11 errores de sexaje y 5 descartes</t>
  </si>
  <si>
    <t>contar y revisar</t>
  </si>
  <si>
    <t>Contar</t>
  </si>
  <si>
    <t>Semana 18</t>
  </si>
  <si>
    <t>Se esta realizando grading el dia de hoy</t>
  </si>
  <si>
    <t>Semana 19</t>
  </si>
  <si>
    <t>Descartes</t>
  </si>
  <si>
    <t>Semana 20</t>
  </si>
  <si>
    <t>Semana 21</t>
  </si>
  <si>
    <t>Semana 22</t>
  </si>
  <si>
    <t>El dia lunes realizaremos grading de machos preapareo para iniciar su movimiento el dia martes - miercoles para adelantar trabajo de apareo</t>
  </si>
  <si>
    <t>Tipo ave</t>
  </si>
  <si>
    <t>Aves H</t>
  </si>
  <si>
    <t>Grs H</t>
  </si>
  <si>
    <t>Aves M</t>
  </si>
  <si>
    <t>Grs M</t>
  </si>
  <si>
    <t>TODAS</t>
  </si>
  <si>
    <t>GORDAS</t>
  </si>
  <si>
    <t>RESTO</t>
  </si>
  <si>
    <t>3 REC</t>
  </si>
  <si>
    <t>1 CAS C</t>
  </si>
  <si>
    <t>FLACAS</t>
  </si>
  <si>
    <t>2 CAS C</t>
  </si>
  <si>
    <t>3 CAS C</t>
  </si>
  <si>
    <t>2 REC</t>
  </si>
  <si>
    <t>2 Y 3</t>
  </si>
  <si>
    <t>1 y 2</t>
  </si>
  <si>
    <t>Semana 23</t>
  </si>
  <si>
    <t>17 errores, 3 mort y 33 descartes (incluyendo las 15 aves que le comente que me faltaron en el conteo)</t>
  </si>
  <si>
    <t>Las demas aves descartadas fueron postraditas, deformidad en patas, picos, baja condición.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</si>
</sst>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64" formatCode="0.0"/>
    <numFmt numFmtId="165" formatCode="0.0%"/>
    <numFmt numFmtId="166" formatCode="_-* #,##0.00\ [$€]_-;\-* #,##0.00\ [$€]_-;_-* &quot;-&quot;??\ [$€]_-;_-@_-"/>
  </numFmts>
  <fonts count="3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sz val="10"/>
      <color indexed="56"/>
      <name val="Arial"/>
      <family val="2"/>
    </font>
    <font>
      <i/>
      <sz val="10"/>
      <color indexed="56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color indexed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sz val="10"/>
      <color rgb="FF003366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</font>
    <font>
      <i/>
      <sz val="10"/>
      <color rgb="FF003366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theme="3" tint="-0.499984740745262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indexed="1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68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indexed="64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492">
    <xf numFmtId="0" fontId="0" fillId="0" borderId="0"/>
    <xf numFmtId="166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9" fontId="21" fillId="0" borderId="0" applyFont="0" applyFill="0" applyBorder="0" applyAlignment="0" applyProtection="0"/>
    <xf numFmtId="9" fontId="2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26" fillId="0" borderId="0" applyFont="0" applyFill="0" applyBorder="0" applyAlignment="0" applyProtection="0"/>
    <xf numFmtId="9" fontId="28" fillId="0" borderId="0" applyFont="0" applyFill="0" applyBorder="0" applyAlignment="0" applyProtection="0"/>
  </cellStyleXfs>
  <cellXfs count="571">
    <xf numFmtId="0" fontId="0" fillId="0" borderId="0" xfId="0"/>
    <xf numFmtId="0" fontId="2" fillId="0" borderId="0" xfId="0" applyFont="1"/>
    <xf numFmtId="0" fontId="3" fillId="0" borderId="0" xfId="0" applyFont="1" applyBorder="1"/>
    <xf numFmtId="0" fontId="4" fillId="2" borderId="0" xfId="0" applyFont="1" applyFill="1" applyBorder="1" applyAlignment="1">
      <alignment horizontal="center"/>
    </xf>
    <xf numFmtId="0" fontId="0" fillId="0" borderId="0" xfId="0" applyBorder="1"/>
    <xf numFmtId="0" fontId="3" fillId="0" borderId="0" xfId="0" applyFont="1" applyBorder="1" applyAlignment="1">
      <alignment horizontal="center"/>
    </xf>
    <xf numFmtId="0" fontId="2" fillId="0" borderId="0" xfId="0" applyFont="1" applyBorder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4" fillId="0" borderId="0" xfId="0" applyFont="1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0" fontId="4" fillId="0" borderId="6" xfId="3" applyNumberFormat="1" applyFont="1" applyBorder="1" applyAlignment="1">
      <alignment horizontal="center"/>
    </xf>
    <xf numFmtId="10" fontId="4" fillId="0" borderId="5" xfId="3" applyNumberFormat="1" applyFont="1" applyBorder="1" applyAlignment="1">
      <alignment horizontal="center"/>
    </xf>
    <xf numFmtId="2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2" fontId="4" fillId="0" borderId="9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0" xfId="0" applyFont="1" applyBorder="1" applyAlignment="1">
      <alignment horizontal="center"/>
    </xf>
    <xf numFmtId="10" fontId="4" fillId="0" borderId="0" xfId="3" applyNumberFormat="1" applyFont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2" fontId="7" fillId="0" borderId="5" xfId="0" applyNumberFormat="1" applyFont="1" applyBorder="1" applyAlignment="1">
      <alignment horizontal="center"/>
    </xf>
    <xf numFmtId="10" fontId="7" fillId="0" borderId="5" xfId="0" applyNumberFormat="1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10" fontId="2" fillId="0" borderId="6" xfId="3" applyNumberFormat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10" fontId="2" fillId="0" borderId="0" xfId="3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4" fontId="4" fillId="0" borderId="5" xfId="3" applyNumberFormat="1" applyFont="1" applyBorder="1" applyAlignment="1">
      <alignment horizontal="center"/>
    </xf>
    <xf numFmtId="4" fontId="0" fillId="0" borderId="5" xfId="0" applyNumberFormat="1" applyBorder="1" applyAlignment="1">
      <alignment horizontal="center"/>
    </xf>
    <xf numFmtId="10" fontId="1" fillId="0" borderId="5" xfId="3" applyNumberFormat="1" applyFont="1" applyBorder="1" applyAlignment="1">
      <alignment horizontal="center"/>
    </xf>
    <xf numFmtId="4" fontId="7" fillId="0" borderId="5" xfId="3" applyNumberFormat="1" applyFont="1" applyBorder="1" applyAlignment="1">
      <alignment horizontal="center"/>
    </xf>
    <xf numFmtId="4" fontId="4" fillId="0" borderId="5" xfId="0" applyNumberFormat="1" applyFont="1" applyBorder="1" applyAlignment="1">
      <alignment horizontal="center"/>
    </xf>
    <xf numFmtId="1" fontId="4" fillId="0" borderId="5" xfId="3" applyNumberFormat="1" applyFont="1" applyBorder="1" applyAlignment="1">
      <alignment horizontal="center"/>
    </xf>
    <xf numFmtId="2" fontId="4" fillId="2" borderId="13" xfId="0" applyNumberFormat="1" applyFont="1" applyFill="1" applyBorder="1" applyAlignment="1">
      <alignment horizontal="center"/>
    </xf>
    <xf numFmtId="2" fontId="4" fillId="2" borderId="14" xfId="0" applyNumberFormat="1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164" fontId="4" fillId="2" borderId="8" xfId="0" applyNumberFormat="1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2" fontId="4" fillId="2" borderId="5" xfId="0" applyNumberFormat="1" applyFont="1" applyFill="1" applyBorder="1" applyAlignment="1">
      <alignment horizontal="center"/>
    </xf>
    <xf numFmtId="10" fontId="4" fillId="2" borderId="5" xfId="0" applyNumberFormat="1" applyFont="1" applyFill="1" applyBorder="1" applyAlignment="1">
      <alignment horizontal="center"/>
    </xf>
    <xf numFmtId="10" fontId="4" fillId="2" borderId="8" xfId="0" applyNumberFormat="1" applyFont="1" applyFill="1" applyBorder="1" applyAlignment="1">
      <alignment horizontal="center"/>
    </xf>
    <xf numFmtId="10" fontId="4" fillId="2" borderId="9" xfId="3" applyNumberFormat="1" applyFont="1" applyFill="1" applyBorder="1" applyAlignment="1">
      <alignment horizontal="center"/>
    </xf>
    <xf numFmtId="2" fontId="4" fillId="2" borderId="8" xfId="0" applyNumberFormat="1" applyFont="1" applyFill="1" applyBorder="1" applyAlignment="1">
      <alignment horizontal="center"/>
    </xf>
    <xf numFmtId="10" fontId="2" fillId="2" borderId="6" xfId="3" applyNumberFormat="1" applyFont="1" applyFill="1" applyBorder="1" applyAlignment="1">
      <alignment horizontal="center"/>
    </xf>
    <xf numFmtId="10" fontId="2" fillId="2" borderId="7" xfId="3" applyNumberFormat="1" applyFont="1" applyFill="1" applyBorder="1" applyAlignment="1">
      <alignment horizontal="center"/>
    </xf>
    <xf numFmtId="10" fontId="4" fillId="2" borderId="6" xfId="3" applyNumberFormat="1" applyFont="1" applyFill="1" applyBorder="1" applyAlignment="1">
      <alignment horizontal="center"/>
    </xf>
    <xf numFmtId="10" fontId="4" fillId="2" borderId="7" xfId="3" applyNumberFormat="1" applyFont="1" applyFill="1" applyBorder="1" applyAlignment="1">
      <alignment horizontal="center"/>
    </xf>
    <xf numFmtId="2" fontId="4" fillId="0" borderId="0" xfId="0" applyNumberFormat="1" applyFont="1" applyBorder="1"/>
    <xf numFmtId="10" fontId="4" fillId="2" borderId="5" xfId="3" applyNumberFormat="1" applyFont="1" applyFill="1" applyBorder="1" applyAlignment="1">
      <alignment horizontal="center"/>
    </xf>
    <xf numFmtId="0" fontId="5" fillId="0" borderId="15" xfId="0" applyFont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10" fontId="2" fillId="2" borderId="16" xfId="3" applyNumberFormat="1" applyFont="1" applyFill="1" applyBorder="1" applyAlignment="1">
      <alignment horizontal="center"/>
    </xf>
    <xf numFmtId="1" fontId="12" fillId="0" borderId="0" xfId="0" applyNumberFormat="1" applyFont="1" applyBorder="1"/>
    <xf numFmtId="3" fontId="4" fillId="0" borderId="5" xfId="3" applyNumberFormat="1" applyFont="1" applyBorder="1" applyAlignment="1">
      <alignment horizontal="center"/>
    </xf>
    <xf numFmtId="3" fontId="0" fillId="0" borderId="5" xfId="0" applyNumberForma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2" fontId="4" fillId="0" borderId="17" xfId="0" applyNumberFormat="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7" xfId="0" applyFont="1" applyBorder="1" applyAlignment="1">
      <alignment horizontal="center"/>
    </xf>
    <xf numFmtId="1" fontId="3" fillId="0" borderId="0" xfId="0" applyNumberFormat="1" applyFont="1" applyBorder="1"/>
    <xf numFmtId="0" fontId="6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2" fillId="0" borderId="4" xfId="3" applyNumberFormat="1" applyFont="1" applyBorder="1" applyAlignment="1">
      <alignment horizontal="center"/>
    </xf>
    <xf numFmtId="10" fontId="2" fillId="0" borderId="19" xfId="3" applyNumberFormat="1" applyFont="1" applyBorder="1" applyAlignment="1">
      <alignment horizontal="center"/>
    </xf>
    <xf numFmtId="0" fontId="10" fillId="0" borderId="0" xfId="0" applyFont="1" applyBorder="1" applyAlignment="1"/>
    <xf numFmtId="4" fontId="0" fillId="0" borderId="8" xfId="0" applyNumberFormat="1" applyBorder="1" applyAlignment="1">
      <alignment horizontal="center"/>
    </xf>
    <xf numFmtId="10" fontId="1" fillId="0" borderId="8" xfId="3" applyNumberFormat="1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2" fontId="4" fillId="2" borderId="17" xfId="0" applyNumberFormat="1" applyFont="1" applyFill="1" applyBorder="1" applyAlignment="1">
      <alignment horizontal="center"/>
    </xf>
    <xf numFmtId="10" fontId="2" fillId="2" borderId="19" xfId="3" applyNumberFormat="1" applyFont="1" applyFill="1" applyBorder="1" applyAlignment="1">
      <alignment horizontal="center"/>
    </xf>
    <xf numFmtId="10" fontId="4" fillId="2" borderId="17" xfId="3" applyNumberFormat="1" applyFont="1" applyFill="1" applyBorder="1" applyAlignment="1">
      <alignment horizontal="center"/>
    </xf>
    <xf numFmtId="9" fontId="2" fillId="2" borderId="6" xfId="3" applyNumberFormat="1" applyFont="1" applyFill="1" applyBorder="1" applyAlignment="1">
      <alignment horizontal="center"/>
    </xf>
    <xf numFmtId="9" fontId="4" fillId="2" borderId="6" xfId="3" applyNumberFormat="1" applyFont="1" applyFill="1" applyBorder="1" applyAlignment="1">
      <alignment horizontal="center"/>
    </xf>
    <xf numFmtId="9" fontId="2" fillId="2" borderId="19" xfId="3" applyNumberFormat="1" applyFont="1" applyFill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8" xfId="0" applyNumberFormat="1" applyFont="1" applyBorder="1" applyAlignment="1">
      <alignment horizontal="center" vertical="center"/>
    </xf>
    <xf numFmtId="10" fontId="4" fillId="0" borderId="8" xfId="3" applyNumberFormat="1" applyFont="1" applyBorder="1" applyAlignment="1">
      <alignment horizontal="center" vertical="center"/>
    </xf>
    <xf numFmtId="2" fontId="4" fillId="0" borderId="3" xfId="3" applyNumberFormat="1" applyFont="1" applyBorder="1" applyAlignment="1">
      <alignment horizontal="center" vertical="center"/>
    </xf>
    <xf numFmtId="2" fontId="4" fillId="0" borderId="14" xfId="3" applyNumberFormat="1" applyFont="1" applyBorder="1" applyAlignment="1">
      <alignment horizontal="center" vertical="center"/>
    </xf>
    <xf numFmtId="2" fontId="4" fillId="0" borderId="13" xfId="3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0" fontId="2" fillId="0" borderId="4" xfId="3" applyNumberFormat="1" applyFont="1" applyBorder="1" applyAlignment="1">
      <alignment horizontal="center" vertical="center"/>
    </xf>
    <xf numFmtId="10" fontId="2" fillId="0" borderId="7" xfId="3" applyNumberFormat="1" applyFont="1" applyBorder="1" applyAlignment="1">
      <alignment horizontal="center" vertical="center"/>
    </xf>
    <xf numFmtId="10" fontId="2" fillId="0" borderId="6" xfId="3" applyNumberFormat="1" applyFont="1" applyBorder="1" applyAlignment="1">
      <alignment horizontal="center" vertical="center"/>
    </xf>
    <xf numFmtId="10" fontId="4" fillId="0" borderId="7" xfId="3" applyNumberFormat="1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5" fontId="0" fillId="0" borderId="17" xfId="3" applyNumberFormat="1" applyFont="1" applyBorder="1" applyAlignment="1">
      <alignment horizontal="center" vertical="center"/>
    </xf>
    <xf numFmtId="165" fontId="0" fillId="0" borderId="19" xfId="3" applyNumberFormat="1" applyFont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3" fillId="2" borderId="30" xfId="0" applyFont="1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5" fillId="2" borderId="29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0" fillId="0" borderId="33" xfId="0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1" fontId="3" fillId="2" borderId="10" xfId="0" applyNumberFormat="1" applyFont="1" applyFill="1" applyBorder="1" applyAlignment="1">
      <alignment horizontal="center"/>
    </xf>
    <xf numFmtId="1" fontId="3" fillId="2" borderId="34" xfId="0" applyNumberFormat="1" applyFont="1" applyFill="1" applyBorder="1" applyAlignment="1">
      <alignment horizontal="center"/>
    </xf>
    <xf numFmtId="0" fontId="10" fillId="0" borderId="35" xfId="0" applyFont="1" applyBorder="1" applyAlignment="1"/>
    <xf numFmtId="1" fontId="13" fillId="0" borderId="1" xfId="0" applyNumberFormat="1" applyFont="1" applyFill="1" applyBorder="1" applyAlignment="1">
      <alignment horizontal="center"/>
    </xf>
    <xf numFmtId="1" fontId="13" fillId="0" borderId="10" xfId="0" applyNumberFormat="1" applyFont="1" applyFill="1" applyBorder="1" applyAlignment="1">
      <alignment horizontal="center"/>
    </xf>
    <xf numFmtId="1" fontId="13" fillId="0" borderId="28" xfId="0" applyNumberFormat="1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1" fontId="13" fillId="0" borderId="36" xfId="0" applyNumberFormat="1" applyFont="1" applyFill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5" fillId="0" borderId="37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1" fontId="3" fillId="2" borderId="38" xfId="0" applyNumberFormat="1" applyFont="1" applyFill="1" applyBorder="1" applyAlignment="1">
      <alignment horizontal="center"/>
    </xf>
    <xf numFmtId="1" fontId="3" fillId="2" borderId="39" xfId="0" applyNumberFormat="1" applyFont="1" applyFill="1" applyBorder="1" applyAlignment="1">
      <alignment horizontal="center"/>
    </xf>
    <xf numFmtId="1" fontId="3" fillId="2" borderId="36" xfId="0" applyNumberFormat="1" applyFont="1" applyFill="1" applyBorder="1" applyAlignment="1">
      <alignment horizontal="center"/>
    </xf>
    <xf numFmtId="1" fontId="3" fillId="2" borderId="24" xfId="0" applyNumberFormat="1" applyFont="1" applyFill="1" applyBorder="1" applyAlignment="1">
      <alignment horizontal="center"/>
    </xf>
    <xf numFmtId="1" fontId="3" fillId="2" borderId="35" xfId="0" applyNumberFormat="1" applyFont="1" applyFill="1" applyBorder="1" applyAlignment="1">
      <alignment horizontal="center"/>
    </xf>
    <xf numFmtId="2" fontId="4" fillId="0" borderId="5" xfId="3" applyNumberFormat="1" applyFont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2" fontId="4" fillId="0" borderId="2" xfId="3" applyNumberFormat="1" applyFont="1" applyBorder="1" applyAlignment="1">
      <alignment horizontal="center"/>
    </xf>
    <xf numFmtId="0" fontId="5" fillId="2" borderId="41" xfId="0" applyFont="1" applyFill="1" applyBorder="1" applyAlignment="1">
      <alignment horizontal="center"/>
    </xf>
    <xf numFmtId="1" fontId="3" fillId="2" borderId="42" xfId="0" applyNumberFormat="1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2" fontId="0" fillId="0" borderId="17" xfId="0" applyNumberFormat="1" applyBorder="1" applyAlignment="1">
      <alignment horizontal="center"/>
    </xf>
    <xf numFmtId="10" fontId="1" fillId="0" borderId="17" xfId="3" applyNumberFormat="1" applyFont="1" applyBorder="1" applyAlignment="1">
      <alignment horizontal="center"/>
    </xf>
    <xf numFmtId="10" fontId="4" fillId="0" borderId="19" xfId="3" applyNumberFormat="1" applyFont="1" applyBorder="1" applyAlignment="1">
      <alignment horizontal="center"/>
    </xf>
    <xf numFmtId="0" fontId="0" fillId="0" borderId="20" xfId="0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165" fontId="0" fillId="0" borderId="20" xfId="3" applyNumberFormat="1" applyFont="1" applyBorder="1" applyAlignment="1">
      <alignment horizontal="center" vertical="center"/>
    </xf>
    <xf numFmtId="0" fontId="3" fillId="0" borderId="40" xfId="0" applyFont="1" applyBorder="1" applyAlignment="1">
      <alignment horizontal="center"/>
    </xf>
    <xf numFmtId="2" fontId="2" fillId="0" borderId="17" xfId="0" applyNumberFormat="1" applyFont="1" applyBorder="1" applyAlignment="1">
      <alignment horizontal="center"/>
    </xf>
    <xf numFmtId="2" fontId="2" fillId="2" borderId="17" xfId="0" applyNumberFormat="1" applyFont="1" applyFill="1" applyBorder="1" applyAlignment="1">
      <alignment horizontal="center"/>
    </xf>
    <xf numFmtId="10" fontId="4" fillId="2" borderId="17" xfId="0" applyNumberFormat="1" applyFont="1" applyFill="1" applyBorder="1" applyAlignment="1">
      <alignment horizontal="center"/>
    </xf>
    <xf numFmtId="0" fontId="3" fillId="2" borderId="20" xfId="0" applyFont="1" applyFill="1" applyBorder="1" applyAlignment="1">
      <alignment horizontal="center" vertical="center"/>
    </xf>
    <xf numFmtId="0" fontId="4" fillId="0" borderId="20" xfId="0" applyFont="1" applyBorder="1" applyAlignment="1">
      <alignment horizontal="center"/>
    </xf>
    <xf numFmtId="2" fontId="4" fillId="0" borderId="20" xfId="0" applyNumberFormat="1" applyFont="1" applyBorder="1" applyAlignment="1">
      <alignment horizontal="center"/>
    </xf>
    <xf numFmtId="10" fontId="4" fillId="0" borderId="20" xfId="0" applyNumberFormat="1" applyFont="1" applyBorder="1" applyAlignment="1">
      <alignment horizontal="center"/>
    </xf>
    <xf numFmtId="10" fontId="2" fillId="0" borderId="43" xfId="3" applyNumberFormat="1" applyFont="1" applyBorder="1" applyAlignment="1">
      <alignment horizontal="center"/>
    </xf>
    <xf numFmtId="1" fontId="3" fillId="2" borderId="26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7" xfId="0" applyFont="1" applyFill="1" applyBorder="1" applyAlignment="1">
      <alignment horizontal="center"/>
    </xf>
    <xf numFmtId="10" fontId="4" fillId="0" borderId="17" xfId="0" applyNumberFormat="1" applyFon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3" fontId="0" fillId="0" borderId="8" xfId="0" applyNumberFormat="1" applyBorder="1" applyAlignment="1">
      <alignment horizontal="center"/>
    </xf>
    <xf numFmtId="10" fontId="2" fillId="0" borderId="7" xfId="3" applyNumberFormat="1" applyFont="1" applyBorder="1" applyAlignment="1">
      <alignment horizontal="center"/>
    </xf>
    <xf numFmtId="9" fontId="0" fillId="0" borderId="43" xfId="3" applyFont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5" fontId="0" fillId="0" borderId="5" xfId="3" applyNumberFormat="1" applyFont="1" applyBorder="1" applyAlignment="1">
      <alignment horizontal="center"/>
    </xf>
    <xf numFmtId="9" fontId="0" fillId="0" borderId="6" xfId="3" applyFont="1" applyBorder="1" applyAlignment="1">
      <alignment horizontal="center"/>
    </xf>
    <xf numFmtId="9" fontId="0" fillId="0" borderId="19" xfId="3" applyFont="1" applyBorder="1" applyAlignment="1">
      <alignment horizontal="center" vertical="center"/>
    </xf>
    <xf numFmtId="0" fontId="5" fillId="2" borderId="45" xfId="0" applyFont="1" applyFill="1" applyBorder="1" applyAlignment="1">
      <alignment horizontal="center"/>
    </xf>
    <xf numFmtId="0" fontId="4" fillId="0" borderId="46" xfId="0" applyFont="1" applyBorder="1" applyAlignment="1">
      <alignment horizontal="center"/>
    </xf>
    <xf numFmtId="2" fontId="4" fillId="0" borderId="46" xfId="0" applyNumberFormat="1" applyFont="1" applyBorder="1" applyAlignment="1">
      <alignment horizontal="center"/>
    </xf>
    <xf numFmtId="164" fontId="4" fillId="2" borderId="46" xfId="0" applyNumberFormat="1" applyFont="1" applyFill="1" applyBorder="1" applyAlignment="1">
      <alignment horizontal="center"/>
    </xf>
    <xf numFmtId="10" fontId="4" fillId="2" borderId="46" xfId="0" applyNumberFormat="1" applyFont="1" applyFill="1" applyBorder="1" applyAlignment="1">
      <alignment horizontal="center"/>
    </xf>
    <xf numFmtId="2" fontId="4" fillId="2" borderId="46" xfId="0" applyNumberFormat="1" applyFont="1" applyFill="1" applyBorder="1" applyAlignment="1">
      <alignment horizontal="center"/>
    </xf>
    <xf numFmtId="2" fontId="4" fillId="2" borderId="47" xfId="0" applyNumberFormat="1" applyFont="1" applyFill="1" applyBorder="1" applyAlignment="1">
      <alignment horizontal="center"/>
    </xf>
    <xf numFmtId="10" fontId="4" fillId="2" borderId="48" xfId="3" applyNumberFormat="1" applyFont="1" applyFill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5" fillId="0" borderId="36" xfId="0" applyFont="1" applyBorder="1" applyAlignment="1">
      <alignment horizontal="center"/>
    </xf>
    <xf numFmtId="1" fontId="13" fillId="0" borderId="49" xfId="0" applyNumberFormat="1" applyFont="1" applyFill="1" applyBorder="1" applyAlignment="1">
      <alignment horizontal="center"/>
    </xf>
    <xf numFmtId="10" fontId="0" fillId="0" borderId="43" xfId="3" applyNumberFormat="1" applyFont="1" applyBorder="1" applyAlignment="1">
      <alignment horizontal="center" vertical="center"/>
    </xf>
    <xf numFmtId="10" fontId="0" fillId="0" borderId="6" xfId="3" applyNumberFormat="1" applyFont="1" applyBorder="1" applyAlignment="1">
      <alignment horizontal="center"/>
    </xf>
    <xf numFmtId="10" fontId="0" fillId="0" borderId="19" xfId="3" applyNumberFormat="1" applyFont="1" applyBorder="1" applyAlignment="1">
      <alignment horizontal="center" vertical="center"/>
    </xf>
    <xf numFmtId="0" fontId="0" fillId="3" borderId="0" xfId="0" applyFill="1"/>
    <xf numFmtId="0" fontId="1" fillId="0" borderId="0" xfId="0" applyFont="1"/>
    <xf numFmtId="1" fontId="0" fillId="0" borderId="0" xfId="0" applyNumberFormat="1"/>
    <xf numFmtId="2" fontId="0" fillId="3" borderId="0" xfId="0" applyNumberFormat="1" applyFill="1"/>
    <xf numFmtId="0" fontId="0" fillId="0" borderId="0" xfId="0" applyFill="1"/>
    <xf numFmtId="0" fontId="0" fillId="0" borderId="0" xfId="0" applyAlignment="1"/>
    <xf numFmtId="0" fontId="1" fillId="0" borderId="0" xfId="0" applyFont="1" applyAlignment="1"/>
    <xf numFmtId="2" fontId="0" fillId="0" borderId="0" xfId="0" applyNumberFormat="1"/>
    <xf numFmtId="2" fontId="0" fillId="0" borderId="0" xfId="3" applyNumberFormat="1" applyFont="1"/>
    <xf numFmtId="1" fontId="0" fillId="0" borderId="0" xfId="3" applyNumberFormat="1" applyFont="1"/>
    <xf numFmtId="1" fontId="0" fillId="3" borderId="0" xfId="0" applyNumberFormat="1" applyFill="1"/>
    <xf numFmtId="49" fontId="1" fillId="0" borderId="0" xfId="0" applyNumberFormat="1" applyFont="1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2" fontId="0" fillId="0" borderId="0" xfId="3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/>
    <xf numFmtId="0" fontId="11" fillId="0" borderId="0" xfId="0" applyFont="1" applyAlignment="1">
      <alignment vertical="center"/>
    </xf>
    <xf numFmtId="0" fontId="11" fillId="0" borderId="0" xfId="0" applyFont="1" applyAlignment="1">
      <alignment vertical="center" wrapText="1"/>
    </xf>
    <xf numFmtId="0" fontId="0" fillId="0" borderId="0" xfId="0" applyAlignment="1">
      <alignment vertical="center"/>
    </xf>
    <xf numFmtId="1" fontId="0" fillId="0" borderId="0" xfId="0" applyNumberFormat="1" applyAlignment="1">
      <alignment vertical="center"/>
    </xf>
    <xf numFmtId="0" fontId="0" fillId="3" borderId="0" xfId="0" applyFill="1" applyAlignment="1">
      <alignment vertical="center"/>
    </xf>
    <xf numFmtId="2" fontId="0" fillId="0" borderId="0" xfId="0" applyNumberFormat="1" applyAlignment="1">
      <alignment vertical="center"/>
    </xf>
    <xf numFmtId="1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2" fontId="0" fillId="0" borderId="0" xfId="3" applyNumberFormat="1" applyFont="1" applyAlignment="1">
      <alignment vertical="center"/>
    </xf>
    <xf numFmtId="0" fontId="1" fillId="0" borderId="0" xfId="0" applyFont="1" applyAlignment="1">
      <alignment vertical="center"/>
    </xf>
    <xf numFmtId="1" fontId="0" fillId="0" borderId="0" xfId="3" applyNumberFormat="1" applyFont="1" applyAlignment="1"/>
    <xf numFmtId="1" fontId="0" fillId="0" borderId="0" xfId="0" applyNumberFormat="1" applyAlignment="1"/>
    <xf numFmtId="0" fontId="0" fillId="3" borderId="0" xfId="0" applyFill="1" applyAlignment="1"/>
    <xf numFmtId="2" fontId="0" fillId="0" borderId="0" xfId="0" applyNumberFormat="1" applyAlignment="1"/>
    <xf numFmtId="0" fontId="0" fillId="0" borderId="0" xfId="0" applyFill="1" applyAlignment="1"/>
    <xf numFmtId="2" fontId="0" fillId="0" borderId="0" xfId="3" applyNumberFormat="1" applyFont="1" applyAlignment="1"/>
    <xf numFmtId="0" fontId="16" fillId="0" borderId="0" xfId="0" applyFont="1" applyAlignment="1">
      <alignment horizontal="center" vertical="center"/>
    </xf>
    <xf numFmtId="0" fontId="14" fillId="0" borderId="5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0" borderId="4" xfId="0" applyNumberFormat="1" applyFont="1" applyBorder="1" applyAlignment="1">
      <alignment horizontal="center" vertical="center"/>
    </xf>
    <xf numFmtId="2" fontId="1" fillId="0" borderId="6" xfId="0" applyNumberFormat="1" applyFont="1" applyBorder="1" applyAlignment="1">
      <alignment horizontal="center" vertical="center"/>
    </xf>
    <xf numFmtId="0" fontId="1" fillId="0" borderId="50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4" fillId="0" borderId="53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0" borderId="19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4" fillId="0" borderId="0" xfId="0" applyFont="1" applyFill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22" xfId="0" applyFont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/>
    </xf>
    <xf numFmtId="0" fontId="14" fillId="3" borderId="20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20" fillId="0" borderId="9" xfId="0" applyFont="1" applyFill="1" applyBorder="1" applyAlignment="1">
      <alignment horizontal="center" vertical="center"/>
    </xf>
    <xf numFmtId="2" fontId="12" fillId="0" borderId="2" xfId="10" applyNumberFormat="1" applyFont="1" applyFill="1" applyBorder="1" applyAlignment="1">
      <alignment horizontal="center" vertical="center"/>
    </xf>
    <xf numFmtId="2" fontId="12" fillId="0" borderId="5" xfId="10" applyNumberFormat="1" applyFont="1" applyFill="1" applyBorder="1" applyAlignment="1">
      <alignment horizontal="center" vertical="center"/>
    </xf>
    <xf numFmtId="2" fontId="12" fillId="0" borderId="17" xfId="10" applyNumberFormat="1" applyFont="1" applyFill="1" applyBorder="1" applyAlignment="1">
      <alignment horizontal="center" vertical="center"/>
    </xf>
    <xf numFmtId="2" fontId="12" fillId="0" borderId="20" xfId="10" applyNumberFormat="1" applyFont="1" applyFill="1" applyBorder="1" applyAlignment="1">
      <alignment horizontal="center" vertical="center"/>
    </xf>
    <xf numFmtId="2" fontId="12" fillId="0" borderId="50" xfId="0" applyNumberFormat="1" applyFont="1" applyFill="1" applyBorder="1" applyAlignment="1">
      <alignment horizontal="center" vertical="center"/>
    </xf>
    <xf numFmtId="0" fontId="14" fillId="3" borderId="9" xfId="0" applyFont="1" applyFill="1" applyBorder="1" applyAlignment="1">
      <alignment horizontal="center" vertical="center"/>
    </xf>
    <xf numFmtId="2" fontId="1" fillId="3" borderId="2" xfId="10" applyNumberFormat="1" applyFont="1" applyFill="1" applyBorder="1" applyAlignment="1">
      <alignment horizontal="center" vertical="center"/>
    </xf>
    <xf numFmtId="2" fontId="1" fillId="3" borderId="5" xfId="10" applyNumberFormat="1" applyFont="1" applyFill="1" applyBorder="1" applyAlignment="1">
      <alignment horizontal="center" vertical="center"/>
    </xf>
    <xf numFmtId="2" fontId="1" fillId="3" borderId="17" xfId="10" applyNumberFormat="1" applyFont="1" applyFill="1" applyBorder="1" applyAlignment="1">
      <alignment horizontal="center" vertical="center"/>
    </xf>
    <xf numFmtId="2" fontId="1" fillId="3" borderId="20" xfId="10" applyNumberFormat="1" applyFont="1" applyFill="1" applyBorder="1" applyAlignment="1">
      <alignment horizontal="center" vertical="center"/>
    </xf>
    <xf numFmtId="2" fontId="1" fillId="3" borderId="50" xfId="0" applyNumberFormat="1" applyFont="1" applyFill="1" applyBorder="1" applyAlignment="1">
      <alignment horizontal="center" vertical="center"/>
    </xf>
    <xf numFmtId="2" fontId="1" fillId="0" borderId="2" xfId="10" applyNumberFormat="1" applyFont="1" applyFill="1" applyBorder="1" applyAlignment="1">
      <alignment horizontal="center" vertical="center"/>
    </xf>
    <xf numFmtId="2" fontId="1" fillId="0" borderId="5" xfId="10" applyNumberFormat="1" applyFont="1" applyFill="1" applyBorder="1" applyAlignment="1">
      <alignment horizontal="center" vertical="center"/>
    </xf>
    <xf numFmtId="2" fontId="1" fillId="0" borderId="17" xfId="10" applyNumberFormat="1" applyFont="1" applyFill="1" applyBorder="1" applyAlignment="1">
      <alignment horizontal="center" vertical="center"/>
    </xf>
    <xf numFmtId="2" fontId="1" fillId="0" borderId="20" xfId="10" applyNumberFormat="1" applyFont="1" applyFill="1" applyBorder="1" applyAlignment="1">
      <alignment horizontal="center" vertical="center"/>
    </xf>
    <xf numFmtId="2" fontId="1" fillId="0" borderId="50" xfId="0" applyNumberFormat="1" applyFont="1" applyFill="1" applyBorder="1" applyAlignment="1">
      <alignment horizontal="center" vertical="center"/>
    </xf>
    <xf numFmtId="10" fontId="1" fillId="0" borderId="2" xfId="3" applyNumberFormat="1" applyFont="1" applyFill="1" applyBorder="1" applyAlignment="1">
      <alignment horizontal="center" vertical="center"/>
    </xf>
    <xf numFmtId="10" fontId="1" fillId="0" borderId="5" xfId="3" applyNumberFormat="1" applyFont="1" applyFill="1" applyBorder="1" applyAlignment="1">
      <alignment horizontal="center" vertical="center"/>
    </xf>
    <xf numFmtId="10" fontId="1" fillId="0" borderId="17" xfId="3" applyNumberFormat="1" applyFont="1" applyFill="1" applyBorder="1" applyAlignment="1">
      <alignment horizontal="center" vertical="center"/>
    </xf>
    <xf numFmtId="10" fontId="1" fillId="0" borderId="20" xfId="3" applyNumberFormat="1" applyFont="1" applyFill="1" applyBorder="1" applyAlignment="1">
      <alignment horizontal="center" vertical="center"/>
    </xf>
    <xf numFmtId="10" fontId="1" fillId="0" borderId="50" xfId="0" applyNumberFormat="1" applyFont="1" applyFill="1" applyBorder="1" applyAlignment="1">
      <alignment horizontal="center" vertical="center"/>
    </xf>
    <xf numFmtId="2" fontId="1" fillId="3" borderId="2" xfId="3" applyNumberFormat="1" applyFont="1" applyFill="1" applyBorder="1" applyAlignment="1">
      <alignment horizontal="center" vertical="center"/>
    </xf>
    <xf numFmtId="2" fontId="1" fillId="3" borderId="5" xfId="3" applyNumberFormat="1" applyFont="1" applyFill="1" applyBorder="1" applyAlignment="1">
      <alignment horizontal="center" vertical="center"/>
    </xf>
    <xf numFmtId="2" fontId="1" fillId="3" borderId="17" xfId="3" applyNumberFormat="1" applyFont="1" applyFill="1" applyBorder="1" applyAlignment="1">
      <alignment horizontal="center" vertical="center"/>
    </xf>
    <xf numFmtId="2" fontId="1" fillId="3" borderId="20" xfId="3" applyNumberFormat="1" applyFont="1" applyFill="1" applyBorder="1" applyAlignment="1">
      <alignment horizontal="center" vertical="center"/>
    </xf>
    <xf numFmtId="2" fontId="1" fillId="3" borderId="50" xfId="3" applyNumberFormat="1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2" fontId="1" fillId="0" borderId="3" xfId="0" applyNumberFormat="1" applyFont="1" applyFill="1" applyBorder="1" applyAlignment="1">
      <alignment horizontal="center" vertical="center"/>
    </xf>
    <xf numFmtId="2" fontId="1" fillId="0" borderId="13" xfId="0" applyNumberFormat="1" applyFont="1" applyFill="1" applyBorder="1" applyAlignment="1">
      <alignment horizontal="center" vertical="center"/>
    </xf>
    <xf numFmtId="2" fontId="1" fillId="0" borderId="54" xfId="0" applyNumberFormat="1" applyFont="1" applyFill="1" applyBorder="1" applyAlignment="1">
      <alignment horizontal="center" vertical="center"/>
    </xf>
    <xf numFmtId="2" fontId="1" fillId="0" borderId="43" xfId="0" applyNumberFormat="1" applyFont="1" applyFill="1" applyBorder="1" applyAlignment="1">
      <alignment horizontal="center" vertical="center"/>
    </xf>
    <xf numFmtId="2" fontId="1" fillId="0" borderId="6" xfId="0" applyNumberFormat="1" applyFont="1" applyFill="1" applyBorder="1" applyAlignment="1">
      <alignment horizontal="center" vertical="center"/>
    </xf>
    <xf numFmtId="2" fontId="1" fillId="0" borderId="51" xfId="0" applyNumberFormat="1" applyFont="1" applyFill="1" applyBorder="1" applyAlignment="1">
      <alignment horizontal="center" vertical="center"/>
    </xf>
    <xf numFmtId="0" fontId="14" fillId="0" borderId="23" xfId="0" applyFont="1" applyFill="1" applyBorder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2" xfId="0" applyNumberFormat="1" applyFont="1" applyFill="1" applyBorder="1" applyAlignment="1">
      <alignment horizontal="center" vertical="center"/>
    </xf>
    <xf numFmtId="1" fontId="1" fillId="0" borderId="40" xfId="0" applyNumberFormat="1" applyFont="1" applyFill="1" applyBorder="1" applyAlignment="1">
      <alignment horizontal="center" vertical="center"/>
    </xf>
    <xf numFmtId="1" fontId="1" fillId="0" borderId="41" xfId="0" applyNumberFormat="1" applyFont="1" applyFill="1" applyBorder="1" applyAlignment="1">
      <alignment horizontal="center" vertical="center"/>
    </xf>
    <xf numFmtId="1" fontId="1" fillId="0" borderId="53" xfId="0" applyNumberFormat="1" applyFont="1" applyFill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0" fontId="1" fillId="0" borderId="0" xfId="3" applyNumberFormat="1" applyFont="1" applyBorder="1" applyAlignment="1">
      <alignment horizontal="center" vertical="center"/>
    </xf>
    <xf numFmtId="0" fontId="14" fillId="0" borderId="56" xfId="0" applyFont="1" applyFill="1" applyBorder="1" applyAlignment="1">
      <alignment horizontal="center" vertical="center"/>
    </xf>
    <xf numFmtId="0" fontId="14" fillId="0" borderId="45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8" xfId="0" applyFont="1" applyBorder="1" applyAlignment="1">
      <alignment horizontal="center" vertical="center"/>
    </xf>
    <xf numFmtId="0" fontId="1" fillId="7" borderId="25" xfId="0" applyFont="1" applyFill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27" fillId="0" borderId="50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6" fillId="0" borderId="53" xfId="0" applyFont="1" applyFill="1" applyBorder="1" applyAlignment="1">
      <alignment vertical="center"/>
    </xf>
    <xf numFmtId="0" fontId="16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2" fontId="12" fillId="0" borderId="50" xfId="10" applyNumberFormat="1" applyFont="1" applyFill="1" applyBorder="1" applyAlignment="1">
      <alignment horizontal="center" vertical="center"/>
    </xf>
    <xf numFmtId="2" fontId="12" fillId="0" borderId="0" xfId="10" applyNumberFormat="1" applyFont="1" applyFill="1" applyBorder="1" applyAlignment="1">
      <alignment horizontal="center" vertical="center"/>
    </xf>
    <xf numFmtId="0" fontId="14" fillId="3" borderId="50" xfId="0" applyFont="1" applyFill="1" applyBorder="1" applyAlignment="1">
      <alignment horizontal="center" vertical="center"/>
    </xf>
    <xf numFmtId="2" fontId="1" fillId="3" borderId="8" xfId="10" applyNumberFormat="1" applyFont="1" applyFill="1" applyBorder="1" applyAlignment="1">
      <alignment horizontal="center" vertical="center"/>
    </xf>
    <xf numFmtId="2" fontId="1" fillId="3" borderId="50" xfId="10" applyNumberFormat="1" applyFont="1" applyFill="1" applyBorder="1" applyAlignment="1">
      <alignment horizontal="center" vertical="center"/>
    </xf>
    <xf numFmtId="2" fontId="1" fillId="0" borderId="0" xfId="10" applyNumberFormat="1" applyFont="1" applyFill="1" applyBorder="1" applyAlignment="1">
      <alignment horizontal="center" vertical="center"/>
    </xf>
    <xf numFmtId="2" fontId="1" fillId="0" borderId="8" xfId="10" applyNumberFormat="1" applyFont="1" applyFill="1" applyBorder="1" applyAlignment="1">
      <alignment horizontal="center" vertical="center"/>
    </xf>
    <xf numFmtId="2" fontId="19" fillId="0" borderId="50" xfId="10" applyNumberFormat="1" applyFont="1" applyFill="1" applyBorder="1" applyAlignment="1">
      <alignment horizontal="center" vertical="center"/>
    </xf>
    <xf numFmtId="2" fontId="19" fillId="0" borderId="0" xfId="10" applyNumberFormat="1" applyFont="1" applyFill="1" applyBorder="1" applyAlignment="1">
      <alignment horizontal="center" vertical="center"/>
    </xf>
    <xf numFmtId="10" fontId="1" fillId="0" borderId="8" xfId="3" applyNumberFormat="1" applyFont="1" applyFill="1" applyBorder="1" applyAlignment="1">
      <alignment horizontal="center" vertical="center"/>
    </xf>
    <xf numFmtId="10" fontId="1" fillId="0" borderId="50" xfId="3" applyNumberFormat="1" applyFont="1" applyFill="1" applyBorder="1" applyAlignment="1">
      <alignment horizontal="center" vertical="center"/>
    </xf>
    <xf numFmtId="10" fontId="1" fillId="0" borderId="0" xfId="3" applyNumberFormat="1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2" fontId="1" fillId="0" borderId="52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14" fillId="0" borderId="55" xfId="0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1" fontId="1" fillId="6" borderId="0" xfId="0" applyNumberFormat="1" applyFont="1" applyFill="1" applyBorder="1" applyAlignment="1">
      <alignment horizontal="center" vertical="center"/>
    </xf>
    <xf numFmtId="0" fontId="14" fillId="0" borderId="32" xfId="0" applyFont="1" applyFill="1" applyBorder="1" applyAlignment="1">
      <alignment horizontal="center" vertical="center"/>
    </xf>
    <xf numFmtId="0" fontId="1" fillId="7" borderId="35" xfId="0" applyFont="1" applyFill="1" applyBorder="1" applyAlignment="1">
      <alignment horizontal="center" vertical="center"/>
    </xf>
    <xf numFmtId="0" fontId="1" fillId="7" borderId="34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4" fillId="8" borderId="5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2" fontId="12" fillId="0" borderId="2" xfId="0" applyNumberFormat="1" applyFont="1" applyFill="1" applyBorder="1" applyAlignment="1">
      <alignment horizontal="center" vertical="center"/>
    </xf>
    <xf numFmtId="2" fontId="12" fillId="0" borderId="5" xfId="0" applyNumberFormat="1" applyFont="1" applyFill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50" xfId="0" applyFont="1" applyBorder="1" applyAlignment="1">
      <alignment horizontal="center" vertical="center"/>
    </xf>
    <xf numFmtId="2" fontId="1" fillId="3" borderId="2" xfId="0" applyNumberFormat="1" applyFont="1" applyFill="1" applyBorder="1" applyAlignment="1">
      <alignment horizontal="center" vertical="center"/>
    </xf>
    <xf numFmtId="2" fontId="1" fillId="3" borderId="5" xfId="0" applyNumberFormat="1" applyFont="1" applyFill="1" applyBorder="1" applyAlignment="1">
      <alignment horizontal="center" vertical="center"/>
    </xf>
    <xf numFmtId="164" fontId="1" fillId="0" borderId="2" xfId="0" applyNumberFormat="1" applyFont="1" applyFill="1" applyBorder="1" applyAlignment="1">
      <alignment horizontal="center" vertical="center"/>
    </xf>
    <xf numFmtId="164" fontId="1" fillId="0" borderId="5" xfId="0" applyNumberFormat="1" applyFont="1" applyFill="1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2" fontId="1" fillId="0" borderId="50" xfId="0" applyNumberFormat="1" applyFont="1" applyBorder="1" applyAlignment="1">
      <alignment horizontal="center" vertical="center"/>
    </xf>
    <xf numFmtId="10" fontId="1" fillId="0" borderId="5" xfId="0" applyNumberFormat="1" applyFont="1" applyBorder="1" applyAlignment="1">
      <alignment horizontal="center" vertical="center"/>
    </xf>
    <xf numFmtId="10" fontId="1" fillId="0" borderId="50" xfId="0" applyNumberFormat="1" applyFont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1" fontId="1" fillId="0" borderId="5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0" fontId="1" fillId="0" borderId="0" xfId="3" applyNumberFormat="1" applyFont="1" applyAlignment="1">
      <alignment horizontal="center" vertical="center"/>
    </xf>
    <xf numFmtId="0" fontId="1" fillId="3" borderId="0" xfId="0" applyFont="1" applyFill="1" applyBorder="1" applyAlignment="1">
      <alignment horizontal="left" vertical="center"/>
    </xf>
    <xf numFmtId="0" fontId="14" fillId="11" borderId="5" xfId="0" applyFont="1" applyFill="1" applyBorder="1" applyAlignment="1">
      <alignment horizontal="center" vertical="center"/>
    </xf>
    <xf numFmtId="0" fontId="14" fillId="12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3" borderId="5" xfId="0" applyFont="1" applyFill="1" applyBorder="1" applyAlignment="1">
      <alignment horizontal="center" vertical="center"/>
    </xf>
    <xf numFmtId="0" fontId="14" fillId="14" borderId="5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8" borderId="1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3" borderId="0" xfId="0" applyFont="1" applyFill="1" applyAlignment="1">
      <alignment horizontal="left" vertical="center"/>
    </xf>
    <xf numFmtId="0" fontId="1" fillId="11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2" fillId="0" borderId="2" xfId="0" applyNumberFormat="1" applyFont="1" applyFill="1" applyBorder="1" applyAlignment="1">
      <alignment horizontal="center" vertical="center"/>
    </xf>
    <xf numFmtId="1" fontId="12" fillId="0" borderId="5" xfId="0" applyNumberFormat="1" applyFont="1" applyFill="1" applyBorder="1" applyAlignment="1">
      <alignment horizontal="center" vertical="center"/>
    </xf>
    <xf numFmtId="1" fontId="12" fillId="0" borderId="5" xfId="0" applyNumberFormat="1" applyFont="1" applyBorder="1" applyAlignment="1">
      <alignment horizontal="center" vertical="center"/>
    </xf>
    <xf numFmtId="1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2" fillId="0" borderId="8" xfId="10" applyNumberFormat="1" applyFont="1" applyFill="1" applyBorder="1" applyAlignment="1">
      <alignment horizontal="center" vertical="center"/>
    </xf>
    <xf numFmtId="1" fontId="1" fillId="0" borderId="60" xfId="0" applyNumberFormat="1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61" xfId="0" applyFont="1" applyBorder="1" applyAlignment="1">
      <alignment horizontal="center" vertical="center"/>
    </xf>
    <xf numFmtId="0" fontId="1" fillId="0" borderId="62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4" fillId="16" borderId="5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2" fontId="12" fillId="0" borderId="50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2" fontId="1" fillId="13" borderId="5" xfId="1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10" borderId="20" xfId="0" applyFont="1" applyFill="1" applyBorder="1" applyAlignment="1">
      <alignment horizontal="center" vertical="center"/>
    </xf>
    <xf numFmtId="2" fontId="1" fillId="0" borderId="64" xfId="0" applyNumberFormat="1" applyFont="1" applyFill="1" applyBorder="1" applyAlignment="1">
      <alignment horizontal="center" vertical="center"/>
    </xf>
    <xf numFmtId="0" fontId="14" fillId="11" borderId="17" xfId="0" applyFont="1" applyFill="1" applyBorder="1" applyAlignment="1">
      <alignment horizontal="center" vertical="center"/>
    </xf>
    <xf numFmtId="0" fontId="1" fillId="17" borderId="0" xfId="0" applyFont="1" applyFill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8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4" fillId="19" borderId="20" xfId="0" applyFont="1" applyFill="1" applyBorder="1" applyAlignment="1">
      <alignment horizontal="center" vertical="center"/>
    </xf>
    <xf numFmtId="0" fontId="14" fillId="19" borderId="5" xfId="0" applyFont="1" applyFill="1" applyBorder="1" applyAlignment="1">
      <alignment horizontal="center" vertical="center"/>
    </xf>
    <xf numFmtId="0" fontId="14" fillId="9" borderId="5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60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2" fontId="29" fillId="0" borderId="5" xfId="0" applyNumberFormat="1" applyFont="1" applyBorder="1" applyAlignment="1">
      <alignment horizontal="center" vertical="center"/>
    </xf>
    <xf numFmtId="164" fontId="29" fillId="0" borderId="20" xfId="0" applyNumberFormat="1" applyFont="1" applyBorder="1" applyAlignment="1">
      <alignment horizontal="center" vertical="center"/>
    </xf>
    <xf numFmtId="164" fontId="29" fillId="0" borderId="5" xfId="0" applyNumberFormat="1" applyFont="1" applyBorder="1" applyAlignment="1">
      <alignment horizontal="center" vertical="center"/>
    </xf>
    <xf numFmtId="10" fontId="29" fillId="0" borderId="20" xfId="491" applyNumberFormat="1" applyFont="1" applyBorder="1" applyAlignment="1">
      <alignment horizontal="center" vertical="center"/>
    </xf>
    <xf numFmtId="10" fontId="29" fillId="0" borderId="5" xfId="491" applyNumberFormat="1" applyFont="1" applyBorder="1" applyAlignment="1">
      <alignment horizontal="center" vertical="center"/>
    </xf>
    <xf numFmtId="2" fontId="1" fillId="3" borderId="8" xfId="0" applyNumberFormat="1" applyFont="1" applyFill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0" fontId="1" fillId="0" borderId="8" xfId="0" applyNumberFormat="1" applyFont="1" applyBorder="1" applyAlignment="1">
      <alignment horizontal="center" vertical="center"/>
    </xf>
    <xf numFmtId="2" fontId="1" fillId="3" borderId="8" xfId="3" applyNumberFormat="1" applyFont="1" applyFill="1" applyBorder="1" applyAlignment="1">
      <alignment horizontal="center" vertical="center"/>
    </xf>
    <xf numFmtId="2" fontId="1" fillId="0" borderId="14" xfId="0" applyNumberFormat="1" applyFont="1" applyFill="1" applyBorder="1" applyAlignment="1">
      <alignment horizontal="center" vertical="center"/>
    </xf>
    <xf numFmtId="0" fontId="1" fillId="0" borderId="60" xfId="0" applyFont="1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2" fontId="29" fillId="0" borderId="50" xfId="0" applyNumberFormat="1" applyFont="1" applyBorder="1" applyAlignment="1">
      <alignment horizontal="center" vertical="center"/>
    </xf>
    <xf numFmtId="10" fontId="29" fillId="0" borderId="50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0" fillId="0" borderId="20" xfId="0" applyFont="1" applyBorder="1" applyAlignment="1">
      <alignment horizontal="center" vertical="center"/>
    </xf>
    <xf numFmtId="0" fontId="14" fillId="19" borderId="8" xfId="0" applyFont="1" applyFill="1" applyBorder="1" applyAlignment="1">
      <alignment horizontal="center" vertical="center"/>
    </xf>
    <xf numFmtId="0" fontId="30" fillId="0" borderId="46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center"/>
    </xf>
    <xf numFmtId="2" fontId="29" fillId="3" borderId="50" xfId="0" applyNumberFormat="1" applyFont="1" applyFill="1" applyBorder="1" applyAlignment="1">
      <alignment horizontal="center" vertical="center"/>
    </xf>
    <xf numFmtId="2" fontId="29" fillId="3" borderId="20" xfId="0" applyNumberFormat="1" applyFont="1" applyFill="1" applyBorder="1" applyAlignment="1">
      <alignment horizontal="center" vertical="center"/>
    </xf>
    <xf numFmtId="2" fontId="29" fillId="3" borderId="5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3" borderId="0" xfId="0" applyFont="1" applyFill="1" applyAlignment="1">
      <alignment horizontal="center" vertical="center"/>
    </xf>
    <xf numFmtId="2" fontId="1" fillId="13" borderId="5" xfId="3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3" borderId="0" xfId="0" applyFont="1" applyFill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64" fontId="1" fillId="3" borderId="2" xfId="0" applyNumberFormat="1" applyFont="1" applyFill="1" applyBorder="1" applyAlignment="1">
      <alignment horizontal="center" vertical="center"/>
    </xf>
    <xf numFmtId="164" fontId="1" fillId="3" borderId="5" xfId="0" applyNumberFormat="1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/>
    </xf>
    <xf numFmtId="164" fontId="29" fillId="3" borderId="50" xfId="0" applyNumberFormat="1" applyFont="1" applyFill="1" applyBorder="1" applyAlignment="1">
      <alignment horizontal="center" vertical="center"/>
    </xf>
    <xf numFmtId="0" fontId="14" fillId="14" borderId="17" xfId="0" applyFont="1" applyFill="1" applyBorder="1" applyAlignment="1">
      <alignment horizontal="center" vertical="center"/>
    </xf>
    <xf numFmtId="164" fontId="1" fillId="0" borderId="3" xfId="0" applyNumberFormat="1" applyFont="1" applyFill="1" applyBorder="1" applyAlignment="1">
      <alignment horizontal="center" vertical="center"/>
    </xf>
    <xf numFmtId="164" fontId="1" fillId="0" borderId="13" xfId="0" applyNumberFormat="1" applyFont="1" applyFill="1" applyBorder="1" applyAlignment="1">
      <alignment horizontal="center" vertical="center"/>
    </xf>
    <xf numFmtId="164" fontId="1" fillId="0" borderId="54" xfId="0" applyNumberFormat="1" applyFont="1" applyFill="1" applyBorder="1" applyAlignment="1">
      <alignment horizontal="center" vertical="center"/>
    </xf>
    <xf numFmtId="164" fontId="1" fillId="0" borderId="64" xfId="0" applyNumberFormat="1" applyFont="1" applyFill="1" applyBorder="1" applyAlignment="1">
      <alignment horizontal="center" vertical="center"/>
    </xf>
    <xf numFmtId="164" fontId="1" fillId="0" borderId="43" xfId="0" applyNumberFormat="1" applyFont="1" applyFill="1" applyBorder="1" applyAlignment="1">
      <alignment horizontal="center" vertical="center"/>
    </xf>
    <xf numFmtId="164" fontId="1" fillId="0" borderId="6" xfId="0" applyNumberFormat="1" applyFont="1" applyFill="1" applyBorder="1" applyAlignment="1">
      <alignment horizontal="center" vertical="center"/>
    </xf>
    <xf numFmtId="164" fontId="1" fillId="0" borderId="51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2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20" borderId="0" xfId="0" applyFont="1" applyFill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21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57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37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7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4" borderId="11" xfId="0" applyFont="1" applyFill="1" applyBorder="1" applyAlignment="1">
      <alignment horizontal="center" vertical="center"/>
    </xf>
    <xf numFmtId="0" fontId="1" fillId="4" borderId="44" xfId="0" applyFont="1" applyFill="1" applyBorder="1" applyAlignment="1">
      <alignment horizontal="center" vertical="center"/>
    </xf>
    <xf numFmtId="0" fontId="1" fillId="4" borderId="34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5" borderId="44" xfId="0" applyFill="1" applyBorder="1" applyAlignment="1">
      <alignment horizontal="center" vertical="center"/>
    </xf>
    <xf numFmtId="0" fontId="0" fillId="5" borderId="34" xfId="0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67" xfId="0" applyFont="1" applyFill="1" applyBorder="1" applyAlignment="1">
      <alignment horizontal="center" vertical="center"/>
    </xf>
    <xf numFmtId="0" fontId="1" fillId="0" borderId="66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0" fillId="20" borderId="11" xfId="0" applyFill="1" applyBorder="1" applyAlignment="1">
      <alignment horizontal="center" vertical="center"/>
    </xf>
    <xf numFmtId="0" fontId="0" fillId="20" borderId="44" xfId="0" applyFill="1" applyBorder="1" applyAlignment="1">
      <alignment horizontal="center" vertical="center"/>
    </xf>
    <xf numFmtId="0" fontId="0" fillId="20" borderId="34" xfId="0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8" borderId="44" xfId="0" applyFill="1" applyBorder="1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21" borderId="11" xfId="0" applyFill="1" applyBorder="1" applyAlignment="1">
      <alignment horizontal="center" vertical="center"/>
    </xf>
    <xf numFmtId="0" fontId="0" fillId="21" borderId="44" xfId="0" applyFill="1" applyBorder="1" applyAlignment="1">
      <alignment horizontal="center" vertical="center"/>
    </xf>
    <xf numFmtId="0" fontId="0" fillId="21" borderId="34" xfId="0" applyFill="1" applyBorder="1" applyAlignment="1">
      <alignment horizontal="center" vertical="center"/>
    </xf>
    <xf numFmtId="0" fontId="1" fillId="0" borderId="6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15" borderId="0" xfId="0" applyFont="1" applyFill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59" xfId="0" applyFont="1" applyBorder="1" applyAlignment="1">
      <alignment horizontal="center" vertical="center"/>
    </xf>
    <xf numFmtId="0" fontId="1" fillId="0" borderId="62" xfId="0" applyFont="1" applyFill="1" applyBorder="1" applyAlignment="1">
      <alignment horizontal="center" vertical="center"/>
    </xf>
    <xf numFmtId="0" fontId="1" fillId="0" borderId="65" xfId="0" applyFont="1" applyFill="1" applyBorder="1" applyAlignment="1">
      <alignment horizontal="center" vertical="center"/>
    </xf>
    <xf numFmtId="0" fontId="1" fillId="0" borderId="36" xfId="0" applyFont="1" applyFill="1" applyBorder="1" applyAlignment="1">
      <alignment horizontal="center" vertical="center"/>
    </xf>
    <xf numFmtId="16" fontId="1" fillId="0" borderId="38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left" vertical="center" wrapText="1"/>
    </xf>
  </cellXfs>
  <cellStyles count="492">
    <cellStyle name="Euro" xfId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4" builtinId="8" hidden="1"/>
    <cellStyle name="Hipervínculo" xfId="26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0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6" builtinId="8" hidden="1"/>
    <cellStyle name="Hipervínculo" xfId="58" builtinId="8" hidden="1"/>
    <cellStyle name="Hipervínculo" xfId="60" builtinId="8" hidden="1"/>
    <cellStyle name="Hipervínculo" xfId="62" builtinId="8" hidden="1"/>
    <cellStyle name="Hipervínculo" xfId="64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2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0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88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96" builtinId="8" hidden="1"/>
    <cellStyle name="Hipervínculo" xfId="98" builtinId="8" hidden="1"/>
    <cellStyle name="Hipervínculo" xfId="100" builtinId="8" hidden="1"/>
    <cellStyle name="Hipervínculo" xfId="102" builtinId="8" hidden="1"/>
    <cellStyle name="Hipervínculo" xfId="104" builtinId="8" hidden="1"/>
    <cellStyle name="Hipervínculo" xfId="106" builtinId="8" hidden="1"/>
    <cellStyle name="Hipervínculo" xfId="108" builtinId="8" hidden="1"/>
    <cellStyle name="Hipervínculo" xfId="110" builtinId="8" hidden="1"/>
    <cellStyle name="Hipervínculo" xfId="112" builtinId="8" hidden="1"/>
    <cellStyle name="Hipervínculo" xfId="114" builtinId="8" hidden="1"/>
    <cellStyle name="Hipervínculo" xfId="116" builtinId="8" hidden="1"/>
    <cellStyle name="Hipervínculo" xfId="118" builtinId="8" hidden="1"/>
    <cellStyle name="Hipervínculo" xfId="120" builtinId="8" hidden="1"/>
    <cellStyle name="Hipervínculo" xfId="122" builtinId="8" hidden="1"/>
    <cellStyle name="Hipervínculo" xfId="124" builtinId="8" hidden="1"/>
    <cellStyle name="Hipervínculo" xfId="126" builtinId="8" hidden="1"/>
    <cellStyle name="Hipervínculo" xfId="128" builtinId="8" hidden="1"/>
    <cellStyle name="Hipervínculo" xfId="130" builtinId="8" hidden="1"/>
    <cellStyle name="Hipervínculo" xfId="132" builtinId="8" hidden="1"/>
    <cellStyle name="Hipervínculo" xfId="134" builtinId="8" hidden="1"/>
    <cellStyle name="Hipervínculo" xfId="136" builtinId="8" hidden="1"/>
    <cellStyle name="Hipervínculo" xfId="138" builtinId="8" hidden="1"/>
    <cellStyle name="Hipervínculo" xfId="140" builtinId="8" hidden="1"/>
    <cellStyle name="Hipervínculo" xfId="142" builtinId="8" hidden="1"/>
    <cellStyle name="Hipervínculo" xfId="144" builtinId="8" hidden="1"/>
    <cellStyle name="Hipervínculo" xfId="146" builtinId="8" hidden="1"/>
    <cellStyle name="Hipervínculo" xfId="148" builtinId="8" hidden="1"/>
    <cellStyle name="Hipervínculo" xfId="150" builtinId="8" hidden="1"/>
    <cellStyle name="Hipervínculo" xfId="152" builtinId="8" hidden="1"/>
    <cellStyle name="Hipervínculo" xfId="154" builtinId="8" hidden="1"/>
    <cellStyle name="Hipervínculo" xfId="156" builtinId="8" hidden="1"/>
    <cellStyle name="Hipervínculo" xfId="158" builtinId="8" hidden="1"/>
    <cellStyle name="Hipervínculo" xfId="160" builtinId="8" hidden="1"/>
    <cellStyle name="Hipervínculo" xfId="162" builtinId="8" hidden="1"/>
    <cellStyle name="Hipervínculo" xfId="164" builtinId="8" hidden="1"/>
    <cellStyle name="Hipervínculo" xfId="166" builtinId="8" hidden="1"/>
    <cellStyle name="Hipervínculo" xfId="168" builtinId="8" hidden="1"/>
    <cellStyle name="Hipervínculo" xfId="170" builtinId="8" hidden="1"/>
    <cellStyle name="Hipervínculo" xfId="172" builtinId="8" hidden="1"/>
    <cellStyle name="Hipervínculo" xfId="174" builtinId="8" hidden="1"/>
    <cellStyle name="Hipervínculo" xfId="176" builtinId="8" hidden="1"/>
    <cellStyle name="Hipervínculo" xfId="178" builtinId="8" hidden="1"/>
    <cellStyle name="Hipervínculo" xfId="180" builtinId="8" hidden="1"/>
    <cellStyle name="Hipervínculo" xfId="182" builtinId="8" hidden="1"/>
    <cellStyle name="Hipervínculo" xfId="184" builtinId="8" hidden="1"/>
    <cellStyle name="Hipervínculo" xfId="186" builtinId="8" hidden="1"/>
    <cellStyle name="Hipervínculo" xfId="188" builtinId="8" hidden="1"/>
    <cellStyle name="Hipervínculo" xfId="190" builtinId="8" hidden="1"/>
    <cellStyle name="Hipervínculo" xfId="192" builtinId="8" hidden="1"/>
    <cellStyle name="Hipervínculo" xfId="194" builtinId="8" hidden="1"/>
    <cellStyle name="Hipervínculo" xfId="196" builtinId="8" hidden="1"/>
    <cellStyle name="Hipervínculo" xfId="198" builtinId="8" hidden="1"/>
    <cellStyle name="Hipervínculo" xfId="200" builtinId="8" hidden="1"/>
    <cellStyle name="Hipervínculo" xfId="202" builtinId="8" hidden="1"/>
    <cellStyle name="Hipervínculo" xfId="204" builtinId="8" hidden="1"/>
    <cellStyle name="Hipervínculo" xfId="206" builtinId="8" hidden="1"/>
    <cellStyle name="Hipervínculo" xfId="208" builtinId="8" hidden="1"/>
    <cellStyle name="Hipervínculo" xfId="210" builtinId="8" hidden="1"/>
    <cellStyle name="Hipervínculo" xfId="212" builtinId="8" hidden="1"/>
    <cellStyle name="Hipervínculo" xfId="214" builtinId="8" hidden="1"/>
    <cellStyle name="Hipervínculo" xfId="216" builtinId="8" hidden="1"/>
    <cellStyle name="Hipervínculo" xfId="218" builtinId="8" hidden="1"/>
    <cellStyle name="Hipervínculo" xfId="220" builtinId="8" hidden="1"/>
    <cellStyle name="Hipervínculo" xfId="222" builtinId="8" hidden="1"/>
    <cellStyle name="Hipervínculo" xfId="224" builtinId="8" hidden="1"/>
    <cellStyle name="Hipervínculo" xfId="226" builtinId="8" hidden="1"/>
    <cellStyle name="Hipervínculo" xfId="228" builtinId="8" hidden="1"/>
    <cellStyle name="Hipervínculo" xfId="230" builtinId="8" hidden="1"/>
    <cellStyle name="Hipervínculo" xfId="232" builtinId="8" hidden="1"/>
    <cellStyle name="Hipervínculo" xfId="234" builtinId="8" hidden="1"/>
    <cellStyle name="Hipervínculo" xfId="236" builtinId="8" hidden="1"/>
    <cellStyle name="Hipervínculo" xfId="238" builtinId="8" hidden="1"/>
    <cellStyle name="Hipervínculo" xfId="240" builtinId="8" hidden="1"/>
    <cellStyle name="Hipervínculo" xfId="242" builtinId="8" hidden="1"/>
    <cellStyle name="Hipervínculo" xfId="244" builtinId="8" hidden="1"/>
    <cellStyle name="Hipervínculo" xfId="246" builtinId="8" hidden="1"/>
    <cellStyle name="Hipervínculo" xfId="248" builtinId="8" hidden="1"/>
    <cellStyle name="Hipervínculo" xfId="250" builtinId="8" hidden="1"/>
    <cellStyle name="Hipervínculo" xfId="252" builtinId="8" hidden="1"/>
    <cellStyle name="Hipervínculo" xfId="254" builtinId="8" hidden="1"/>
    <cellStyle name="Hipervínculo" xfId="256" builtinId="8" hidden="1"/>
    <cellStyle name="Hipervínculo" xfId="258" builtinId="8" hidden="1"/>
    <cellStyle name="Hipervínculo" xfId="260" builtinId="8" hidden="1"/>
    <cellStyle name="Hipervínculo" xfId="262" builtinId="8" hidden="1"/>
    <cellStyle name="Hipervínculo" xfId="264" builtinId="8" hidden="1"/>
    <cellStyle name="Hipervínculo" xfId="266" builtinId="8" hidden="1"/>
    <cellStyle name="Hipervínculo" xfId="268" builtinId="8" hidden="1"/>
    <cellStyle name="Hipervínculo" xfId="270" builtinId="8" hidden="1"/>
    <cellStyle name="Hipervínculo" xfId="272" builtinId="8" hidden="1"/>
    <cellStyle name="Hipervínculo" xfId="274" builtinId="8" hidden="1"/>
    <cellStyle name="Hipervínculo" xfId="276" builtinId="8" hidden="1"/>
    <cellStyle name="Hipervínculo" xfId="278" builtinId="8" hidden="1"/>
    <cellStyle name="Hipervínculo" xfId="280" builtinId="8" hidden="1"/>
    <cellStyle name="Hipervínculo" xfId="282" builtinId="8" hidden="1"/>
    <cellStyle name="Hipervínculo" xfId="284" builtinId="8" hidden="1"/>
    <cellStyle name="Hipervínculo" xfId="286" builtinId="8" hidden="1"/>
    <cellStyle name="Hipervínculo" xfId="288" builtinId="8" hidden="1"/>
    <cellStyle name="Hipervínculo" xfId="290" builtinId="8" hidden="1"/>
    <cellStyle name="Hipervínculo" xfId="292" builtinId="8" hidden="1"/>
    <cellStyle name="Hipervínculo" xfId="294" builtinId="8" hidden="1"/>
    <cellStyle name="Hipervínculo" xfId="296" builtinId="8" hidden="1"/>
    <cellStyle name="Hipervínculo" xfId="298" builtinId="8" hidden="1"/>
    <cellStyle name="Hipervínculo" xfId="300" builtinId="8" hidden="1"/>
    <cellStyle name="Hipervínculo" xfId="302" builtinId="8" hidden="1"/>
    <cellStyle name="Hipervínculo" xfId="304" builtinId="8" hidden="1"/>
    <cellStyle name="Hipervínculo" xfId="306" builtinId="8" hidden="1"/>
    <cellStyle name="Hipervínculo" xfId="308" builtinId="8" hidden="1"/>
    <cellStyle name="Hipervínculo" xfId="310" builtinId="8" hidden="1"/>
    <cellStyle name="Hipervínculo" xfId="312" builtinId="8" hidden="1"/>
    <cellStyle name="Hipervínculo" xfId="314" builtinId="8" hidden="1"/>
    <cellStyle name="Hipervínculo" xfId="316" builtinId="8" hidden="1"/>
    <cellStyle name="Hipervínculo" xfId="318" builtinId="8" hidden="1"/>
    <cellStyle name="Hipervínculo" xfId="320" builtinId="8" hidden="1"/>
    <cellStyle name="Hipervínculo" xfId="322" builtinId="8" hidden="1"/>
    <cellStyle name="Hipervínculo" xfId="324" builtinId="8" hidden="1"/>
    <cellStyle name="Hipervínculo" xfId="326" builtinId="8" hidden="1"/>
    <cellStyle name="Hipervínculo" xfId="328" builtinId="8" hidden="1"/>
    <cellStyle name="Hipervínculo" xfId="330" builtinId="8" hidden="1"/>
    <cellStyle name="Hipervínculo" xfId="332" builtinId="8" hidden="1"/>
    <cellStyle name="Hipervínculo" xfId="334" builtinId="8" hidden="1"/>
    <cellStyle name="Hipervínculo" xfId="336" builtinId="8" hidden="1"/>
    <cellStyle name="Hipervínculo" xfId="338" builtinId="8" hidden="1"/>
    <cellStyle name="Hipervínculo" xfId="340" builtinId="8" hidden="1"/>
    <cellStyle name="Hipervínculo" xfId="342" builtinId="8" hidden="1"/>
    <cellStyle name="Hipervínculo" xfId="344" builtinId="8" hidden="1"/>
    <cellStyle name="Hipervínculo" xfId="346" builtinId="8" hidden="1"/>
    <cellStyle name="Hipervínculo" xfId="348" builtinId="8" hidden="1"/>
    <cellStyle name="Hipervínculo" xfId="350" builtinId="8" hidden="1"/>
    <cellStyle name="Hipervínculo" xfId="352" builtinId="8" hidden="1"/>
    <cellStyle name="Hipervínculo" xfId="354" builtinId="8" hidden="1"/>
    <cellStyle name="Hipervínculo" xfId="356" builtinId="8" hidden="1"/>
    <cellStyle name="Hipervínculo" xfId="358" builtinId="8" hidden="1"/>
    <cellStyle name="Hipervínculo" xfId="360" builtinId="8" hidden="1"/>
    <cellStyle name="Hipervínculo" xfId="362" builtinId="8" hidden="1"/>
    <cellStyle name="Hipervínculo" xfId="364" builtinId="8" hidden="1"/>
    <cellStyle name="Hipervínculo" xfId="366" builtinId="8" hidden="1"/>
    <cellStyle name="Hipervínculo" xfId="368" builtinId="8" hidden="1"/>
    <cellStyle name="Hipervínculo" xfId="370" builtinId="8" hidden="1"/>
    <cellStyle name="Hipervínculo" xfId="372" builtinId="8" hidden="1"/>
    <cellStyle name="Hipervínculo" xfId="374" builtinId="8" hidden="1"/>
    <cellStyle name="Hipervínculo" xfId="376" builtinId="8" hidden="1"/>
    <cellStyle name="Hipervínculo" xfId="378" builtinId="8" hidden="1"/>
    <cellStyle name="Hipervínculo" xfId="380" builtinId="8" hidden="1"/>
    <cellStyle name="Hipervínculo" xfId="382" builtinId="8" hidden="1"/>
    <cellStyle name="Hipervínculo" xfId="384" builtinId="8" hidden="1"/>
    <cellStyle name="Hipervínculo" xfId="386" builtinId="8" hidden="1"/>
    <cellStyle name="Hipervínculo" xfId="388" builtinId="8" hidden="1"/>
    <cellStyle name="Hipervínculo" xfId="390" builtinId="8" hidden="1"/>
    <cellStyle name="Hipervínculo" xfId="392" builtinId="8" hidden="1"/>
    <cellStyle name="Hipervínculo" xfId="394" builtinId="8" hidden="1"/>
    <cellStyle name="Hipervínculo" xfId="396" builtinId="8" hidden="1"/>
    <cellStyle name="Hipervínculo" xfId="398" builtinId="8" hidden="1"/>
    <cellStyle name="Hipervínculo" xfId="400" builtinId="8" hidden="1"/>
    <cellStyle name="Hipervínculo" xfId="402" builtinId="8" hidden="1"/>
    <cellStyle name="Hipervínculo" xfId="404" builtinId="8" hidden="1"/>
    <cellStyle name="Hipervínculo" xfId="406" builtinId="8" hidden="1"/>
    <cellStyle name="Hipervínculo" xfId="408" builtinId="8" hidden="1"/>
    <cellStyle name="Hipervínculo" xfId="410" builtinId="8" hidden="1"/>
    <cellStyle name="Hipervínculo" xfId="412" builtinId="8" hidden="1"/>
    <cellStyle name="Hipervínculo" xfId="414" builtinId="8" hidden="1"/>
    <cellStyle name="Hipervínculo" xfId="416" builtinId="8" hidden="1"/>
    <cellStyle name="Hipervínculo" xfId="418" builtinId="8" hidden="1"/>
    <cellStyle name="Hipervínculo" xfId="420" builtinId="8" hidden="1"/>
    <cellStyle name="Hipervínculo" xfId="422" builtinId="8" hidden="1"/>
    <cellStyle name="Hipervínculo" xfId="424" builtinId="8" hidden="1"/>
    <cellStyle name="Hipervínculo" xfId="426" builtinId="8" hidden="1"/>
    <cellStyle name="Hipervínculo" xfId="428" builtinId="8" hidden="1"/>
    <cellStyle name="Hipervínculo" xfId="430" builtinId="8" hidden="1"/>
    <cellStyle name="Hipervínculo" xfId="432" builtinId="8" hidden="1"/>
    <cellStyle name="Hipervínculo" xfId="434" builtinId="8" hidden="1"/>
    <cellStyle name="Hipervínculo" xfId="436" builtinId="8" hidden="1"/>
    <cellStyle name="Hipervínculo" xfId="438" builtinId="8" hidden="1"/>
    <cellStyle name="Hipervínculo" xfId="440" builtinId="8" hidden="1"/>
    <cellStyle name="Hipervínculo" xfId="442" builtinId="8" hidden="1"/>
    <cellStyle name="Hipervínculo" xfId="444" builtinId="8" hidden="1"/>
    <cellStyle name="Hipervínculo" xfId="446" builtinId="8" hidden="1"/>
    <cellStyle name="Hipervínculo" xfId="448" builtinId="8" hidden="1"/>
    <cellStyle name="Hipervínculo" xfId="450" builtinId="8" hidden="1"/>
    <cellStyle name="Hipervínculo" xfId="452" builtinId="8" hidden="1"/>
    <cellStyle name="Hipervínculo" xfId="454" builtinId="8" hidden="1"/>
    <cellStyle name="Hipervínculo" xfId="456" builtinId="8" hidden="1"/>
    <cellStyle name="Hipervínculo" xfId="458" builtinId="8" hidden="1"/>
    <cellStyle name="Hipervínculo" xfId="460" builtinId="8" hidden="1"/>
    <cellStyle name="Hipervínculo" xfId="462" builtinId="8" hidden="1"/>
    <cellStyle name="Hipervínculo" xfId="464" builtinId="8" hidden="1"/>
    <cellStyle name="Hipervínculo" xfId="466" builtinId="8" hidden="1"/>
    <cellStyle name="Hipervínculo" xfId="468" builtinId="8" hidden="1"/>
    <cellStyle name="Hipervínculo" xfId="470" builtinId="8" hidden="1"/>
    <cellStyle name="Hipervínculo" xfId="472" builtinId="8" hidden="1"/>
    <cellStyle name="Hipervínculo" xfId="474" builtinId="8" hidden="1"/>
    <cellStyle name="Hipervínculo" xfId="476" builtinId="8" hidden="1"/>
    <cellStyle name="Hipervínculo" xfId="478" builtinId="8" hidden="1"/>
    <cellStyle name="Hipervínculo" xfId="480" builtinId="8" hidden="1"/>
    <cellStyle name="Hipervínculo" xfId="482" builtinId="8" hidden="1"/>
    <cellStyle name="Hipervínculo visitado" xfId="17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25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3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1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49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7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5" builtinId="9" hidden="1"/>
    <cellStyle name="Hipervínculo visitado" xfId="67" builtinId="9" hidden="1"/>
    <cellStyle name="Hipervínculo visitado" xfId="69" builtinId="9" hidden="1"/>
    <cellStyle name="Hipervínculo visitado" xfId="71" builtinId="9" hidden="1"/>
    <cellStyle name="Hipervínculo visitado" xfId="73" builtinId="9" hidden="1"/>
    <cellStyle name="Hipervínculo visitado" xfId="75" builtinId="9" hidden="1"/>
    <cellStyle name="Hipervínculo visitado" xfId="77" builtinId="9" hidden="1"/>
    <cellStyle name="Hipervínculo visitado" xfId="79" builtinId="9" hidden="1"/>
    <cellStyle name="Hipervínculo visitado" xfId="81" builtinId="9" hidden="1"/>
    <cellStyle name="Hipervínculo visitado" xfId="83" builtinId="9" hidden="1"/>
    <cellStyle name="Hipervínculo visitado" xfId="85" builtinId="9" hidden="1"/>
    <cellStyle name="Hipervínculo visitado" xfId="87" builtinId="9" hidden="1"/>
    <cellStyle name="Hipervínculo visitado" xfId="89" builtinId="9" hidden="1"/>
    <cellStyle name="Hipervínculo visitado" xfId="91" builtinId="9" hidden="1"/>
    <cellStyle name="Hipervínculo visitado" xfId="93" builtinId="9" hidden="1"/>
    <cellStyle name="Hipervínculo visitado" xfId="95" builtinId="9" hidden="1"/>
    <cellStyle name="Hipervínculo visitado" xfId="97" builtinId="9" hidden="1"/>
    <cellStyle name="Hipervínculo visitado" xfId="99" builtinId="9" hidden="1"/>
    <cellStyle name="Hipervínculo visitado" xfId="101" builtinId="9" hidden="1"/>
    <cellStyle name="Hipervínculo visitado" xfId="103" builtinId="9" hidden="1"/>
    <cellStyle name="Hipervínculo visitado" xfId="105" builtinId="9" hidden="1"/>
    <cellStyle name="Hipervínculo visitado" xfId="107" builtinId="9" hidden="1"/>
    <cellStyle name="Hipervínculo visitado" xfId="109" builtinId="9" hidden="1"/>
    <cellStyle name="Hipervínculo visitado" xfId="111" builtinId="9" hidden="1"/>
    <cellStyle name="Hipervínculo visitado" xfId="113" builtinId="9" hidden="1"/>
    <cellStyle name="Hipervínculo visitado" xfId="115" builtinId="9" hidden="1"/>
    <cellStyle name="Hipervínculo visitado" xfId="117" builtinId="9" hidden="1"/>
    <cellStyle name="Hipervínculo visitado" xfId="119" builtinId="9" hidden="1"/>
    <cellStyle name="Hipervínculo visitado" xfId="121" builtinId="9" hidden="1"/>
    <cellStyle name="Hipervínculo visitado" xfId="123" builtinId="9" hidden="1"/>
    <cellStyle name="Hipervínculo visitado" xfId="125" builtinId="9" hidden="1"/>
    <cellStyle name="Hipervínculo visitado" xfId="127" builtinId="9" hidden="1"/>
    <cellStyle name="Hipervínculo visitado" xfId="129" builtinId="9" hidden="1"/>
    <cellStyle name="Hipervínculo visitado" xfId="131" builtinId="9" hidden="1"/>
    <cellStyle name="Hipervínculo visitado" xfId="133" builtinId="9" hidden="1"/>
    <cellStyle name="Hipervínculo visitado" xfId="135" builtinId="9" hidden="1"/>
    <cellStyle name="Hipervínculo visitado" xfId="137" builtinId="9" hidden="1"/>
    <cellStyle name="Hipervínculo visitado" xfId="139" builtinId="9" hidden="1"/>
    <cellStyle name="Hipervínculo visitado" xfId="141" builtinId="9" hidden="1"/>
    <cellStyle name="Hipervínculo visitado" xfId="143" builtinId="9" hidden="1"/>
    <cellStyle name="Hipervínculo visitado" xfId="145" builtinId="9" hidden="1"/>
    <cellStyle name="Hipervínculo visitado" xfId="147" builtinId="9" hidden="1"/>
    <cellStyle name="Hipervínculo visitado" xfId="149" builtinId="9" hidden="1"/>
    <cellStyle name="Hipervínculo visitado" xfId="151" builtinId="9" hidden="1"/>
    <cellStyle name="Hipervínculo visitado" xfId="153" builtinId="9" hidden="1"/>
    <cellStyle name="Hipervínculo visitado" xfId="155" builtinId="9" hidden="1"/>
    <cellStyle name="Hipervínculo visitado" xfId="157" builtinId="9" hidden="1"/>
    <cellStyle name="Hipervínculo visitado" xfId="159" builtinId="9" hidden="1"/>
    <cellStyle name="Hipervínculo visitado" xfId="161" builtinId="9" hidden="1"/>
    <cellStyle name="Hipervínculo visitado" xfId="163" builtinId="9" hidden="1"/>
    <cellStyle name="Hipervínculo visitado" xfId="165" builtinId="9" hidden="1"/>
    <cellStyle name="Hipervínculo visitado" xfId="167" builtinId="9" hidden="1"/>
    <cellStyle name="Hipervínculo visitado" xfId="169" builtinId="9" hidden="1"/>
    <cellStyle name="Hipervínculo visitado" xfId="171" builtinId="9" hidden="1"/>
    <cellStyle name="Hipervínculo visitado" xfId="173" builtinId="9" hidden="1"/>
    <cellStyle name="Hipervínculo visitado" xfId="175" builtinId="9" hidden="1"/>
    <cellStyle name="Hipervínculo visitado" xfId="177" builtinId="9" hidden="1"/>
    <cellStyle name="Hipervínculo visitado" xfId="179" builtinId="9" hidden="1"/>
    <cellStyle name="Hipervínculo visitado" xfId="181" builtinId="9" hidden="1"/>
    <cellStyle name="Hipervínculo visitado" xfId="183" builtinId="9" hidden="1"/>
    <cellStyle name="Hipervínculo visitado" xfId="185" builtinId="9" hidden="1"/>
    <cellStyle name="Hipervínculo visitado" xfId="187" builtinId="9" hidden="1"/>
    <cellStyle name="Hipervínculo visitado" xfId="189" builtinId="9" hidden="1"/>
    <cellStyle name="Hipervínculo visitado" xfId="191" builtinId="9" hidden="1"/>
    <cellStyle name="Hipervínculo visitado" xfId="193" builtinId="9" hidden="1"/>
    <cellStyle name="Hipervínculo visitado" xfId="195" builtinId="9" hidden="1"/>
    <cellStyle name="Hipervínculo visitado" xfId="197" builtinId="9" hidden="1"/>
    <cellStyle name="Hipervínculo visitado" xfId="199" builtinId="9" hidden="1"/>
    <cellStyle name="Hipervínculo visitado" xfId="201" builtinId="9" hidden="1"/>
    <cellStyle name="Hipervínculo visitado" xfId="203" builtinId="9" hidden="1"/>
    <cellStyle name="Hipervínculo visitado" xfId="205" builtinId="9" hidden="1"/>
    <cellStyle name="Hipervínculo visitado" xfId="207" builtinId="9" hidden="1"/>
    <cellStyle name="Hipervínculo visitado" xfId="209" builtinId="9" hidden="1"/>
    <cellStyle name="Hipervínculo visitado" xfId="211" builtinId="9" hidden="1"/>
    <cellStyle name="Hipervínculo visitado" xfId="213" builtinId="9" hidden="1"/>
    <cellStyle name="Hipervínculo visitado" xfId="215" builtinId="9" hidden="1"/>
    <cellStyle name="Hipervínculo visitado" xfId="217" builtinId="9" hidden="1"/>
    <cellStyle name="Hipervínculo visitado" xfId="219" builtinId="9" hidden="1"/>
    <cellStyle name="Hipervínculo visitado" xfId="221" builtinId="9" hidden="1"/>
    <cellStyle name="Hipervínculo visitado" xfId="223" builtinId="9" hidden="1"/>
    <cellStyle name="Hipervínculo visitado" xfId="225" builtinId="9" hidden="1"/>
    <cellStyle name="Hipervínculo visitado" xfId="227" builtinId="9" hidden="1"/>
    <cellStyle name="Hipervínculo visitado" xfId="229" builtinId="9" hidden="1"/>
    <cellStyle name="Hipervínculo visitado" xfId="231" builtinId="9" hidden="1"/>
    <cellStyle name="Hipervínculo visitado" xfId="233" builtinId="9" hidden="1"/>
    <cellStyle name="Hipervínculo visitado" xfId="235" builtinId="9" hidden="1"/>
    <cellStyle name="Hipervínculo visitado" xfId="237" builtinId="9" hidden="1"/>
    <cellStyle name="Hipervínculo visitado" xfId="239" builtinId="9" hidden="1"/>
    <cellStyle name="Hipervínculo visitado" xfId="241" builtinId="9" hidden="1"/>
    <cellStyle name="Hipervínculo visitado" xfId="243" builtinId="9" hidden="1"/>
    <cellStyle name="Hipervínculo visitado" xfId="245" builtinId="9" hidden="1"/>
    <cellStyle name="Hipervínculo visitado" xfId="247" builtinId="9" hidden="1"/>
    <cellStyle name="Hipervínculo visitado" xfId="249" builtinId="9" hidden="1"/>
    <cellStyle name="Hipervínculo visitado" xfId="251" builtinId="9" hidden="1"/>
    <cellStyle name="Hipervínculo visitado" xfId="253" builtinId="9" hidden="1"/>
    <cellStyle name="Hipervínculo visitado" xfId="255" builtinId="9" hidden="1"/>
    <cellStyle name="Hipervínculo visitado" xfId="257" builtinId="9" hidden="1"/>
    <cellStyle name="Hipervínculo visitado" xfId="259" builtinId="9" hidden="1"/>
    <cellStyle name="Hipervínculo visitado" xfId="261" builtinId="9" hidden="1"/>
    <cellStyle name="Hipervínculo visitado" xfId="263" builtinId="9" hidden="1"/>
    <cellStyle name="Hipervínculo visitado" xfId="265" builtinId="9" hidden="1"/>
    <cellStyle name="Hipervínculo visitado" xfId="267" builtinId="9" hidden="1"/>
    <cellStyle name="Hipervínculo visitado" xfId="269" builtinId="9" hidden="1"/>
    <cellStyle name="Hipervínculo visitado" xfId="271" builtinId="9" hidden="1"/>
    <cellStyle name="Hipervínculo visitado" xfId="273" builtinId="9" hidden="1"/>
    <cellStyle name="Hipervínculo visitado" xfId="275" builtinId="9" hidden="1"/>
    <cellStyle name="Hipervínculo visitado" xfId="277" builtinId="9" hidden="1"/>
    <cellStyle name="Hipervínculo visitado" xfId="279" builtinId="9" hidden="1"/>
    <cellStyle name="Hipervínculo visitado" xfId="281" builtinId="9" hidden="1"/>
    <cellStyle name="Hipervínculo visitado" xfId="283" builtinId="9" hidden="1"/>
    <cellStyle name="Hipervínculo visitado" xfId="285" builtinId="9" hidden="1"/>
    <cellStyle name="Hipervínculo visitado" xfId="287" builtinId="9" hidden="1"/>
    <cellStyle name="Hipervínculo visitado" xfId="289" builtinId="9" hidden="1"/>
    <cellStyle name="Hipervínculo visitado" xfId="291" builtinId="9" hidden="1"/>
    <cellStyle name="Hipervínculo visitado" xfId="293" builtinId="9" hidden="1"/>
    <cellStyle name="Hipervínculo visitado" xfId="295" builtinId="9" hidden="1"/>
    <cellStyle name="Hipervínculo visitado" xfId="297" builtinId="9" hidden="1"/>
    <cellStyle name="Hipervínculo visitado" xfId="299" builtinId="9" hidden="1"/>
    <cellStyle name="Hipervínculo visitado" xfId="301" builtinId="9" hidden="1"/>
    <cellStyle name="Hipervínculo visitado" xfId="303" builtinId="9" hidden="1"/>
    <cellStyle name="Hipervínculo visitado" xfId="305" builtinId="9" hidden="1"/>
    <cellStyle name="Hipervínculo visitado" xfId="307" builtinId="9" hidden="1"/>
    <cellStyle name="Hipervínculo visitado" xfId="309" builtinId="9" hidden="1"/>
    <cellStyle name="Hipervínculo visitado" xfId="311" builtinId="9" hidden="1"/>
    <cellStyle name="Hipervínculo visitado" xfId="313" builtinId="9" hidden="1"/>
    <cellStyle name="Hipervínculo visitado" xfId="315" builtinId="9" hidden="1"/>
    <cellStyle name="Hipervínculo visitado" xfId="317" builtinId="9" hidden="1"/>
    <cellStyle name="Hipervínculo visitado" xfId="319" builtinId="9" hidden="1"/>
    <cellStyle name="Hipervínculo visitado" xfId="321" builtinId="9" hidden="1"/>
    <cellStyle name="Hipervínculo visitado" xfId="323" builtinId="9" hidden="1"/>
    <cellStyle name="Hipervínculo visitado" xfId="325" builtinId="9" hidden="1"/>
    <cellStyle name="Hipervínculo visitado" xfId="327" builtinId="9" hidden="1"/>
    <cellStyle name="Hipervínculo visitado" xfId="329" builtinId="9" hidden="1"/>
    <cellStyle name="Hipervínculo visitado" xfId="331" builtinId="9" hidden="1"/>
    <cellStyle name="Hipervínculo visitado" xfId="333" builtinId="9" hidden="1"/>
    <cellStyle name="Hipervínculo visitado" xfId="335" builtinId="9" hidden="1"/>
    <cellStyle name="Hipervínculo visitado" xfId="337" builtinId="9" hidden="1"/>
    <cellStyle name="Hipervínculo visitado" xfId="339" builtinId="9" hidden="1"/>
    <cellStyle name="Hipervínculo visitado" xfId="341" builtinId="9" hidden="1"/>
    <cellStyle name="Hipervínculo visitado" xfId="343" builtinId="9" hidden="1"/>
    <cellStyle name="Hipervínculo visitado" xfId="345" builtinId="9" hidden="1"/>
    <cellStyle name="Hipervínculo visitado" xfId="347" builtinId="9" hidden="1"/>
    <cellStyle name="Hipervínculo visitado" xfId="349" builtinId="9" hidden="1"/>
    <cellStyle name="Hipervínculo visitado" xfId="351" builtinId="9" hidden="1"/>
    <cellStyle name="Hipervínculo visitado" xfId="353" builtinId="9" hidden="1"/>
    <cellStyle name="Hipervínculo visitado" xfId="355" builtinId="9" hidden="1"/>
    <cellStyle name="Hipervínculo visitado" xfId="357" builtinId="9" hidden="1"/>
    <cellStyle name="Hipervínculo visitado" xfId="359" builtinId="9" hidden="1"/>
    <cellStyle name="Hipervínculo visitado" xfId="361" builtinId="9" hidden="1"/>
    <cellStyle name="Hipervínculo visitado" xfId="363" builtinId="9" hidden="1"/>
    <cellStyle name="Hipervínculo visitado" xfId="365" builtinId="9" hidden="1"/>
    <cellStyle name="Hipervínculo visitado" xfId="367" builtinId="9" hidden="1"/>
    <cellStyle name="Hipervínculo visitado" xfId="369" builtinId="9" hidden="1"/>
    <cellStyle name="Hipervínculo visitado" xfId="371" builtinId="9" hidden="1"/>
    <cellStyle name="Hipervínculo visitado" xfId="373" builtinId="9" hidden="1"/>
    <cellStyle name="Hipervínculo visitado" xfId="375" builtinId="9" hidden="1"/>
    <cellStyle name="Hipervínculo visitado" xfId="377" builtinId="9" hidden="1"/>
    <cellStyle name="Hipervínculo visitado" xfId="379" builtinId="9" hidden="1"/>
    <cellStyle name="Hipervínculo visitado" xfId="381" builtinId="9" hidden="1"/>
    <cellStyle name="Hipervínculo visitado" xfId="383" builtinId="9" hidden="1"/>
    <cellStyle name="Hipervínculo visitado" xfId="385" builtinId="9" hidden="1"/>
    <cellStyle name="Hipervínculo visitado" xfId="387" builtinId="9" hidden="1"/>
    <cellStyle name="Hipervínculo visitado" xfId="389" builtinId="9" hidden="1"/>
    <cellStyle name="Hipervínculo visitado" xfId="391" builtinId="9" hidden="1"/>
    <cellStyle name="Hipervínculo visitado" xfId="393" builtinId="9" hidden="1"/>
    <cellStyle name="Hipervínculo visitado" xfId="395" builtinId="9" hidden="1"/>
    <cellStyle name="Hipervínculo visitado" xfId="397" builtinId="9" hidden="1"/>
    <cellStyle name="Hipervínculo visitado" xfId="399" builtinId="9" hidden="1"/>
    <cellStyle name="Hipervínculo visitado" xfId="401" builtinId="9" hidden="1"/>
    <cellStyle name="Hipervínculo visitado" xfId="403" builtinId="9" hidden="1"/>
    <cellStyle name="Hipervínculo visitado" xfId="405" builtinId="9" hidden="1"/>
    <cellStyle name="Hipervínculo visitado" xfId="407" builtinId="9" hidden="1"/>
    <cellStyle name="Hipervínculo visitado" xfId="409" builtinId="9" hidden="1"/>
    <cellStyle name="Hipervínculo visitado" xfId="411" builtinId="9" hidden="1"/>
    <cellStyle name="Hipervínculo visitado" xfId="413" builtinId="9" hidden="1"/>
    <cellStyle name="Hipervínculo visitado" xfId="415" builtinId="9" hidden="1"/>
    <cellStyle name="Hipervínculo visitado" xfId="417" builtinId="9" hidden="1"/>
    <cellStyle name="Hipervínculo visitado" xfId="419" builtinId="9" hidden="1"/>
    <cellStyle name="Hipervínculo visitado" xfId="421" builtinId="9" hidden="1"/>
    <cellStyle name="Hipervínculo visitado" xfId="423" builtinId="9" hidden="1"/>
    <cellStyle name="Hipervínculo visitado" xfId="425" builtinId="9" hidden="1"/>
    <cellStyle name="Hipervínculo visitado" xfId="427" builtinId="9" hidden="1"/>
    <cellStyle name="Hipervínculo visitado" xfId="429" builtinId="9" hidden="1"/>
    <cellStyle name="Hipervínculo visitado" xfId="431" builtinId="9" hidden="1"/>
    <cellStyle name="Hipervínculo visitado" xfId="433" builtinId="9" hidden="1"/>
    <cellStyle name="Hipervínculo visitado" xfId="435" builtinId="9" hidden="1"/>
    <cellStyle name="Hipervínculo visitado" xfId="437" builtinId="9" hidden="1"/>
    <cellStyle name="Hipervínculo visitado" xfId="439" builtinId="9" hidden="1"/>
    <cellStyle name="Hipervínculo visitado" xfId="441" builtinId="9" hidden="1"/>
    <cellStyle name="Hipervínculo visitado" xfId="443" builtinId="9" hidden="1"/>
    <cellStyle name="Hipervínculo visitado" xfId="445" builtinId="9" hidden="1"/>
    <cellStyle name="Hipervínculo visitado" xfId="447" builtinId="9" hidden="1"/>
    <cellStyle name="Hipervínculo visitado" xfId="449" builtinId="9" hidden="1"/>
    <cellStyle name="Hipervínculo visitado" xfId="451" builtinId="9" hidden="1"/>
    <cellStyle name="Hipervínculo visitado" xfId="453" builtinId="9" hidden="1"/>
    <cellStyle name="Hipervínculo visitado" xfId="455" builtinId="9" hidden="1"/>
    <cellStyle name="Hipervínculo visitado" xfId="457" builtinId="9" hidden="1"/>
    <cellStyle name="Hipervínculo visitado" xfId="459" builtinId="9" hidden="1"/>
    <cellStyle name="Hipervínculo visitado" xfId="461" builtinId="9" hidden="1"/>
    <cellStyle name="Hipervínculo visitado" xfId="463" builtinId="9" hidden="1"/>
    <cellStyle name="Hipervínculo visitado" xfId="465" builtinId="9" hidden="1"/>
    <cellStyle name="Hipervínculo visitado" xfId="467" builtinId="9" hidden="1"/>
    <cellStyle name="Hipervínculo visitado" xfId="469" builtinId="9" hidden="1"/>
    <cellStyle name="Hipervínculo visitado" xfId="471" builtinId="9" hidden="1"/>
    <cellStyle name="Hipervínculo visitado" xfId="473" builtinId="9" hidden="1"/>
    <cellStyle name="Hipervínculo visitado" xfId="475" builtinId="9" hidden="1"/>
    <cellStyle name="Hipervínculo visitado" xfId="477" builtinId="9" hidden="1"/>
    <cellStyle name="Hipervínculo visitado" xfId="479" builtinId="9" hidden="1"/>
    <cellStyle name="Hipervínculo visitado" xfId="481" builtinId="9" hidden="1"/>
    <cellStyle name="Hipervínculo visitado" xfId="483" builtinId="9" hidden="1"/>
    <cellStyle name="Millares 2" xfId="15"/>
    <cellStyle name="Normal" xfId="0" builtinId="0"/>
    <cellStyle name="Normal 2" xfId="2"/>
    <cellStyle name="Normal 2 2" xfId="10"/>
    <cellStyle name="Normal 3" xfId="9"/>
    <cellStyle name="Porcentaje" xfId="3" builtinId="5"/>
    <cellStyle name="Porcentaje 10" xfId="491"/>
    <cellStyle name="Porcentaje 2" xfId="7"/>
    <cellStyle name="Porcentaje 3" xfId="8"/>
    <cellStyle name="Porcentaje 3 2" xfId="14"/>
    <cellStyle name="Porcentaje 4" xfId="484"/>
    <cellStyle name="Porcentaje 4 2" xfId="486"/>
    <cellStyle name="Porcentaje 5" xfId="485"/>
    <cellStyle name="Porcentaje 6" xfId="487"/>
    <cellStyle name="Porcentaje 7" xfId="488"/>
    <cellStyle name="Porcentaje 8" xfId="489"/>
    <cellStyle name="Porcentaje 9" xfId="490"/>
    <cellStyle name="Porcentual 2" xfId="4"/>
    <cellStyle name="Porcentual 2 2" xfId="11"/>
    <cellStyle name="Porcentual 3" xfId="5"/>
    <cellStyle name="Porcentual 3 2" xfId="12"/>
    <cellStyle name="Porcentual 4" xfId="6"/>
    <cellStyle name="Porcentual 4 2" xfId="13"/>
  </cellStyles>
  <dxfs count="0"/>
  <tableStyles count="0" defaultTableStyle="TableStyleMedium9" defaultPivotStyle="PivotStyleLight16"/>
  <colors>
    <mruColors>
      <color rgb="FF00FF00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8'!$K$2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8'!$K$3:$K$26</c:f>
              <c:numCache>
                <c:formatCode>0.00</c:formatCode>
                <c:ptCount val="11"/>
                <c:pt idx="1">
                  <c:v>4.7895075472940647</c:v>
                </c:pt>
                <c:pt idx="2">
                  <c:v>5.1630813088930019</c:v>
                </c:pt>
                <c:pt idx="3">
                  <c:v>5.4967701313496633</c:v>
                </c:pt>
                <c:pt idx="4">
                  <c:v>4.2305798382846902</c:v>
                </c:pt>
                <c:pt idx="5">
                  <c:v>3.2627685258887098</c:v>
                </c:pt>
                <c:pt idx="6">
                  <c:v>2.0285489129633447</c:v>
                </c:pt>
                <c:pt idx="7">
                  <c:v>2.5065267503840261</c:v>
                </c:pt>
                <c:pt idx="8">
                  <c:v>3.0598798529906048</c:v>
                </c:pt>
                <c:pt idx="9">
                  <c:v>2.7483610611780946</c:v>
                </c:pt>
                <c:pt idx="10">
                  <c:v>3.027334917089199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D5-4109-B02B-F3944CBAF772}"/>
            </c:ext>
          </c:extLst>
        </c:ser>
        <c:ser>
          <c:idx val="13"/>
          <c:order val="1"/>
          <c:tx>
            <c:strRef>
              <c:f>'Resumen 8'!$P$2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8'!$P$3:$P$26</c:f>
              <c:numCache>
                <c:formatCode>0.00</c:formatCode>
                <c:ptCount val="11"/>
                <c:pt idx="0">
                  <c:v>35.73636363636362</c:v>
                </c:pt>
                <c:pt idx="1">
                  <c:v>2.9720930232558089</c:v>
                </c:pt>
                <c:pt idx="2">
                  <c:v>9.3939393939407978E-2</c:v>
                </c:pt>
                <c:pt idx="3">
                  <c:v>1.1866666666666674</c:v>
                </c:pt>
                <c:pt idx="4">
                  <c:v>4.2750000000000057</c:v>
                </c:pt>
                <c:pt idx="5">
                  <c:v>3.6424242424242408</c:v>
                </c:pt>
                <c:pt idx="6">
                  <c:v>4.473684210526585E-2</c:v>
                </c:pt>
                <c:pt idx="7">
                  <c:v>-0.248837209302323</c:v>
                </c:pt>
                <c:pt idx="8">
                  <c:v>-2.0468749999999858</c:v>
                </c:pt>
                <c:pt idx="9">
                  <c:v>-3.0471698113207424</c:v>
                </c:pt>
                <c:pt idx="10">
                  <c:v>-3.1534482758620612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D5-4109-B02B-F3944CBA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34880"/>
        <c:axId val="203836416"/>
      </c:barChart>
      <c:catAx>
        <c:axId val="203834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36416"/>
        <c:crosses val="autoZero"/>
        <c:auto val="1"/>
        <c:lblAlgn val="ctr"/>
        <c:lblOffset val="100"/>
        <c:noMultiLvlLbl val="0"/>
      </c:catAx>
      <c:valAx>
        <c:axId val="203836416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348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1'!$K$2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1'!$K$3:$K$26</c:f>
              <c:numCache>
                <c:formatCode>0.00</c:formatCode>
                <c:ptCount val="24"/>
                <c:pt idx="1">
                  <c:v>35.632156578616858</c:v>
                </c:pt>
                <c:pt idx="2">
                  <c:v>24.542736866080986</c:v>
                </c:pt>
                <c:pt idx="3">
                  <c:v>-4.0716839775242875E-2</c:v>
                </c:pt>
                <c:pt idx="4">
                  <c:v>-31.261428571428567</c:v>
                </c:pt>
                <c:pt idx="5">
                  <c:v>3.1721185790953186</c:v>
                </c:pt>
                <c:pt idx="6">
                  <c:v>2.0058128085134896</c:v>
                </c:pt>
                <c:pt idx="7">
                  <c:v>1.9201228878648209</c:v>
                </c:pt>
                <c:pt idx="8">
                  <c:v>2.0481310803891404</c:v>
                </c:pt>
                <c:pt idx="9">
                  <c:v>1.8952432155657988</c:v>
                </c:pt>
                <c:pt idx="10">
                  <c:v>1</c:v>
                </c:pt>
                <c:pt idx="11">
                  <c:v>-70.97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F8-458E-87FC-313FCC0D40EB}"/>
            </c:ext>
          </c:extLst>
        </c:ser>
        <c:ser>
          <c:idx val="13"/>
          <c:order val="1"/>
          <c:tx>
            <c:strRef>
              <c:f>'Resumen 1'!$P$2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1'!$P$3:$P$26</c:f>
              <c:numCache>
                <c:formatCode>0.00</c:formatCode>
                <c:ptCount val="24"/>
                <c:pt idx="0">
                  <c:v>36.685714285714312</c:v>
                </c:pt>
                <c:pt idx="1">
                  <c:v>29.273333333333341</c:v>
                </c:pt>
                <c:pt idx="2">
                  <c:v>40.357142857142833</c:v>
                </c:pt>
                <c:pt idx="3">
                  <c:v>56.913043478260875</c:v>
                </c:pt>
                <c:pt idx="4">
                  <c:v>39.03146067415733</c:v>
                </c:pt>
                <c:pt idx="5">
                  <c:v>31.307407407407396</c:v>
                </c:pt>
                <c:pt idx="6">
                  <c:v>22.486399999999989</c:v>
                </c:pt>
                <c:pt idx="7">
                  <c:v>21.074285714285708</c:v>
                </c:pt>
                <c:pt idx="8">
                  <c:v>18.446753246753246</c:v>
                </c:pt>
                <c:pt idx="9">
                  <c:v>15.928143712574851</c:v>
                </c:pt>
                <c:pt idx="10">
                  <c:v>12.678888888888878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F8-458E-87FC-313FCC0D4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8081024"/>
        <c:axId val="138082560"/>
      </c:barChart>
      <c:catAx>
        <c:axId val="138081024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82560"/>
        <c:crosses val="autoZero"/>
        <c:auto val="1"/>
        <c:lblAlgn val="ctr"/>
        <c:lblOffset val="100"/>
        <c:noMultiLvlLbl val="0"/>
      </c:catAx>
      <c:valAx>
        <c:axId val="138082560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8102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1'!$L$2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1'!$L$3:$L$26</c:f>
              <c:numCache>
                <c:formatCode>General</c:formatCode>
                <c:ptCount val="24"/>
                <c:pt idx="0">
                  <c:v>191.36</c:v>
                </c:pt>
                <c:pt idx="1">
                  <c:v>387.82</c:v>
                </c:pt>
                <c:pt idx="2">
                  <c:v>687.75</c:v>
                </c:pt>
                <c:pt idx="3">
                  <c:v>1082.7</c:v>
                </c:pt>
                <c:pt idx="4">
                  <c:v>1237.3800000000001</c:v>
                </c:pt>
                <c:pt idx="5">
                  <c:v>1418.12</c:v>
                </c:pt>
                <c:pt idx="6">
                  <c:v>1531.08</c:v>
                </c:pt>
                <c:pt idx="7">
                  <c:v>1695.04</c:v>
                </c:pt>
                <c:pt idx="8">
                  <c:v>1824.08</c:v>
                </c:pt>
                <c:pt idx="9" formatCode="0.00">
                  <c:v>1936</c:v>
                </c:pt>
                <c:pt idx="10" formatCode="0.00">
                  <c:v>2028.22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D4-4AFE-98E8-49514378727E}"/>
            </c:ext>
          </c:extLst>
        </c:ser>
        <c:ser>
          <c:idx val="0"/>
          <c:order val="1"/>
          <c:tx>
            <c:strRef>
              <c:f>'Resumen 1'!$N$2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1'!$N$3:$N$26</c:f>
              <c:numCache>
                <c:formatCode>General</c:formatCode>
                <c:ptCount val="24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1800</c:v>
                </c:pt>
                <c:pt idx="11">
                  <c:v>1920</c:v>
                </c:pt>
                <c:pt idx="12">
                  <c:v>2040</c:v>
                </c:pt>
                <c:pt idx="13">
                  <c:v>2160</c:v>
                </c:pt>
                <c:pt idx="14">
                  <c:v>2290</c:v>
                </c:pt>
                <c:pt idx="15">
                  <c:v>2420</c:v>
                </c:pt>
                <c:pt idx="16">
                  <c:v>2560</c:v>
                </c:pt>
                <c:pt idx="17">
                  <c:v>2710</c:v>
                </c:pt>
                <c:pt idx="18">
                  <c:v>2870</c:v>
                </c:pt>
                <c:pt idx="19">
                  <c:v>3040</c:v>
                </c:pt>
                <c:pt idx="20">
                  <c:v>3240</c:v>
                </c:pt>
                <c:pt idx="21">
                  <c:v>3470</c:v>
                </c:pt>
                <c:pt idx="22">
                  <c:v>3660</c:v>
                </c:pt>
                <c:pt idx="23">
                  <c:v>3820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D4-4AFE-98E8-495143787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300800"/>
        <c:axId val="138306688"/>
      </c:lineChart>
      <c:catAx>
        <c:axId val="138300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38306688"/>
        <c:crosses val="autoZero"/>
        <c:auto val="1"/>
        <c:lblAlgn val="ctr"/>
        <c:lblOffset val="100"/>
        <c:noMultiLvlLbl val="0"/>
      </c:catAx>
      <c:valAx>
        <c:axId val="1383066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30080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1'!$M$2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1'!$M$3:$M$26</c:f>
              <c:numCache>
                <c:formatCode>General</c:formatCode>
                <c:ptCount val="24"/>
                <c:pt idx="1">
                  <c:v>196.45999999999998</c:v>
                </c:pt>
                <c:pt idx="2">
                  <c:v>299.93</c:v>
                </c:pt>
                <c:pt idx="3">
                  <c:v>394.95000000000005</c:v>
                </c:pt>
                <c:pt idx="4">
                  <c:v>154.68000000000006</c:v>
                </c:pt>
                <c:pt idx="5">
                  <c:v>180.73999999999978</c:v>
                </c:pt>
                <c:pt idx="6">
                  <c:v>112.96000000000004</c:v>
                </c:pt>
                <c:pt idx="7">
                  <c:v>163.96000000000004</c:v>
                </c:pt>
                <c:pt idx="8">
                  <c:v>129.03999999999996</c:v>
                </c:pt>
                <c:pt idx="9">
                  <c:v>111.92000000000007</c:v>
                </c:pt>
                <c:pt idx="10">
                  <c:v>92.220000000000027</c:v>
                </c:pt>
                <c:pt idx="11">
                  <c:v>-2028.22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AB-419A-9B7C-CB695437EB79}"/>
            </c:ext>
          </c:extLst>
        </c:ser>
        <c:ser>
          <c:idx val="0"/>
          <c:order val="1"/>
          <c:tx>
            <c:strRef>
              <c:f>'Resumen 1'!$O$2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1'!$O$3:$O$26</c:f>
              <c:numCache>
                <c:formatCode>General</c:formatCode>
                <c:ptCount val="24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130</c:v>
                </c:pt>
                <c:pt idx="11">
                  <c:v>120</c:v>
                </c:pt>
                <c:pt idx="12">
                  <c:v>120</c:v>
                </c:pt>
                <c:pt idx="13">
                  <c:v>120</c:v>
                </c:pt>
                <c:pt idx="14">
                  <c:v>130</c:v>
                </c:pt>
                <c:pt idx="15">
                  <c:v>130</c:v>
                </c:pt>
                <c:pt idx="16">
                  <c:v>140</c:v>
                </c:pt>
                <c:pt idx="17">
                  <c:v>150</c:v>
                </c:pt>
                <c:pt idx="18">
                  <c:v>160</c:v>
                </c:pt>
                <c:pt idx="19">
                  <c:v>170</c:v>
                </c:pt>
                <c:pt idx="20">
                  <c:v>200</c:v>
                </c:pt>
                <c:pt idx="21">
                  <c:v>230</c:v>
                </c:pt>
                <c:pt idx="22">
                  <c:v>190</c:v>
                </c:pt>
                <c:pt idx="23">
                  <c:v>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AB-419A-9B7C-CB695437EB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23616"/>
        <c:axId val="177025408"/>
      </c:lineChart>
      <c:catAx>
        <c:axId val="177023616"/>
        <c:scaling>
          <c:orientation val="minMax"/>
        </c:scaling>
        <c:delete val="0"/>
        <c:axPos val="b"/>
        <c:majorTickMark val="out"/>
        <c:minorTickMark val="none"/>
        <c:tickLblPos val="nextTo"/>
        <c:crossAx val="177025408"/>
        <c:crosses val="autoZero"/>
        <c:auto val="1"/>
        <c:lblAlgn val="ctr"/>
        <c:lblOffset val="100"/>
        <c:noMultiLvlLbl val="0"/>
      </c:catAx>
      <c:valAx>
        <c:axId val="177025408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70236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8'!$L$2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8'!$L$3:$L$26</c:f>
              <c:numCache>
                <c:formatCode>General</c:formatCode>
                <c:ptCount val="11"/>
                <c:pt idx="0">
                  <c:v>149.31</c:v>
                </c:pt>
                <c:pt idx="1">
                  <c:v>221.39</c:v>
                </c:pt>
                <c:pt idx="2">
                  <c:v>330.31</c:v>
                </c:pt>
                <c:pt idx="3">
                  <c:v>455.34</c:v>
                </c:pt>
                <c:pt idx="4">
                  <c:v>583.94000000000005</c:v>
                </c:pt>
                <c:pt idx="5">
                  <c:v>684.04</c:v>
                </c:pt>
                <c:pt idx="6">
                  <c:v>760.34</c:v>
                </c:pt>
                <c:pt idx="7">
                  <c:v>857.86</c:v>
                </c:pt>
                <c:pt idx="8">
                  <c:v>940.35</c:v>
                </c:pt>
                <c:pt idx="9" formatCode="0.00">
                  <c:v>1027.7</c:v>
                </c:pt>
                <c:pt idx="10" formatCode="0.00">
                  <c:v>1123.42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A8-4917-A5B7-A8ECE1D62725}"/>
            </c:ext>
          </c:extLst>
        </c:ser>
        <c:ser>
          <c:idx val="0"/>
          <c:order val="1"/>
          <c:tx>
            <c:strRef>
              <c:f>'Resumen 8'!$N$2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8'!$N$3:$N$26</c:f>
              <c:numCache>
                <c:formatCode>General</c:formatCode>
                <c:ptCount val="11"/>
                <c:pt idx="0">
                  <c:v>110</c:v>
                </c:pt>
                <c:pt idx="1">
                  <c:v>215</c:v>
                </c:pt>
                <c:pt idx="2">
                  <c:v>330</c:v>
                </c:pt>
                <c:pt idx="3">
                  <c:v>450</c:v>
                </c:pt>
                <c:pt idx="4">
                  <c:v>560</c:v>
                </c:pt>
                <c:pt idx="5">
                  <c:v>660</c:v>
                </c:pt>
                <c:pt idx="6">
                  <c:v>760</c:v>
                </c:pt>
                <c:pt idx="7">
                  <c:v>860</c:v>
                </c:pt>
                <c:pt idx="8">
                  <c:v>960</c:v>
                </c:pt>
                <c:pt idx="9" formatCode="0">
                  <c:v>1060</c:v>
                </c:pt>
                <c:pt idx="10" formatCode="0">
                  <c:v>1160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A8-4917-A5B7-A8ECE1D62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866496"/>
        <c:axId val="203868032"/>
      </c:lineChart>
      <c:catAx>
        <c:axId val="2038664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3868032"/>
        <c:crosses val="autoZero"/>
        <c:auto val="1"/>
        <c:lblAlgn val="ctr"/>
        <c:lblOffset val="100"/>
        <c:noMultiLvlLbl val="0"/>
      </c:catAx>
      <c:valAx>
        <c:axId val="203868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86649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8'!$M$2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8'!$M$3:$M$26</c:f>
              <c:numCache>
                <c:formatCode>General</c:formatCode>
                <c:ptCount val="11"/>
                <c:pt idx="1">
                  <c:v>72.079999999999984</c:v>
                </c:pt>
                <c:pt idx="2">
                  <c:v>108.92000000000002</c:v>
                </c:pt>
                <c:pt idx="3">
                  <c:v>125.02999999999997</c:v>
                </c:pt>
                <c:pt idx="4">
                  <c:v>128.60000000000008</c:v>
                </c:pt>
                <c:pt idx="5">
                  <c:v>100.09999999999991</c:v>
                </c:pt>
                <c:pt idx="6">
                  <c:v>76.300000000000068</c:v>
                </c:pt>
                <c:pt idx="7">
                  <c:v>97.519999999999982</c:v>
                </c:pt>
                <c:pt idx="8">
                  <c:v>82.490000000000009</c:v>
                </c:pt>
                <c:pt idx="9">
                  <c:v>87.350000000000023</c:v>
                </c:pt>
                <c:pt idx="10">
                  <c:v>95.720000000000027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76-4E26-988F-D22ACCA51780}"/>
            </c:ext>
          </c:extLst>
        </c:ser>
        <c:ser>
          <c:idx val="0"/>
          <c:order val="1"/>
          <c:tx>
            <c:strRef>
              <c:f>'Resumen 8'!$O$2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8'!$O$3:$O$26</c:f>
              <c:numCache>
                <c:formatCode>General</c:formatCode>
                <c:ptCount val="11"/>
                <c:pt idx="1">
                  <c:v>105</c:v>
                </c:pt>
                <c:pt idx="2">
                  <c:v>115</c:v>
                </c:pt>
                <c:pt idx="3">
                  <c:v>120</c:v>
                </c:pt>
                <c:pt idx="4">
                  <c:v>110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76-4E26-988F-D22ACCA51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54560"/>
        <c:axId val="135556096"/>
      </c:lineChart>
      <c:catAx>
        <c:axId val="13555456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56096"/>
        <c:crosses val="autoZero"/>
        <c:auto val="1"/>
        <c:lblAlgn val="ctr"/>
        <c:lblOffset val="100"/>
        <c:noMultiLvlLbl val="0"/>
      </c:catAx>
      <c:valAx>
        <c:axId val="135556096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545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7'!$K$2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7'!$K$3:$K$26</c:f>
              <c:numCache>
                <c:formatCode>0.00</c:formatCode>
                <c:ptCount val="11"/>
                <c:pt idx="1">
                  <c:v>29.894902627998501</c:v>
                </c:pt>
                <c:pt idx="2">
                  <c:v>25.158265074906218</c:v>
                </c:pt>
                <c:pt idx="3">
                  <c:v>4.9557863415188734</c:v>
                </c:pt>
                <c:pt idx="4">
                  <c:v>-23.720975186860045</c:v>
                </c:pt>
                <c:pt idx="5">
                  <c:v>-5.4081632653061291</c:v>
                </c:pt>
                <c:pt idx="6">
                  <c:v>1.9544740973312429</c:v>
                </c:pt>
                <c:pt idx="7">
                  <c:v>2.060860289478839</c:v>
                </c:pt>
                <c:pt idx="8">
                  <c:v>1.9609743900644645</c:v>
                </c:pt>
                <c:pt idx="9">
                  <c:v>1.8937608046518903</c:v>
                </c:pt>
                <c:pt idx="10">
                  <c:v>2.0938236680811002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29-463B-A7FB-00A63CEBF98F}"/>
            </c:ext>
          </c:extLst>
        </c:ser>
        <c:ser>
          <c:idx val="13"/>
          <c:order val="1"/>
          <c:tx>
            <c:strRef>
              <c:f>'Resumen 7'!$P$2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7'!$P$3:$P$26</c:f>
              <c:numCache>
                <c:formatCode>0.00</c:formatCode>
                <c:ptCount val="11"/>
                <c:pt idx="0">
                  <c:v>18.3857142857143</c:v>
                </c:pt>
                <c:pt idx="1">
                  <c:v>25.870000000000019</c:v>
                </c:pt>
                <c:pt idx="2">
                  <c:v>34.867346938775512</c:v>
                </c:pt>
                <c:pt idx="3">
                  <c:v>33.911594202898556</c:v>
                </c:pt>
                <c:pt idx="4">
                  <c:v>25.553932584269674</c:v>
                </c:pt>
                <c:pt idx="5">
                  <c:v>14.386111111111106</c:v>
                </c:pt>
                <c:pt idx="6">
                  <c:v>8.112000000000009</c:v>
                </c:pt>
                <c:pt idx="7">
                  <c:v>4.0521428571428544</c:v>
                </c:pt>
                <c:pt idx="8">
                  <c:v>2.3428571428571416</c:v>
                </c:pt>
                <c:pt idx="9">
                  <c:v>4.8047904191616908</c:v>
                </c:pt>
                <c:pt idx="10">
                  <c:v>3.4229050279329698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29-463B-A7FB-00A63CEBF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300608"/>
        <c:axId val="135302144"/>
      </c:barChart>
      <c:catAx>
        <c:axId val="135300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35302144"/>
        <c:crosses val="autoZero"/>
        <c:auto val="1"/>
        <c:lblAlgn val="ctr"/>
        <c:lblOffset val="100"/>
        <c:noMultiLvlLbl val="0"/>
      </c:catAx>
      <c:valAx>
        <c:axId val="13530214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30060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7'!$L$2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7'!$L$3:$L$26</c:f>
              <c:numCache>
                <c:formatCode>General</c:formatCode>
                <c:ptCount val="11"/>
                <c:pt idx="0">
                  <c:v>165.74</c:v>
                </c:pt>
                <c:pt idx="1">
                  <c:v>377.61</c:v>
                </c:pt>
                <c:pt idx="2">
                  <c:v>660.85</c:v>
                </c:pt>
                <c:pt idx="3">
                  <c:v>923.99</c:v>
                </c:pt>
                <c:pt idx="4">
                  <c:v>1117.43</c:v>
                </c:pt>
                <c:pt idx="5">
                  <c:v>1235.3699999999999</c:v>
                </c:pt>
                <c:pt idx="6">
                  <c:v>1351.4</c:v>
                </c:pt>
                <c:pt idx="7">
                  <c:v>1456.73</c:v>
                </c:pt>
                <c:pt idx="8">
                  <c:v>1576.08</c:v>
                </c:pt>
                <c:pt idx="9" formatCode="0.00">
                  <c:v>1750.24</c:v>
                </c:pt>
                <c:pt idx="10" formatCode="0.00">
                  <c:v>1851.27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A9-411E-B41E-017DC1E35275}"/>
            </c:ext>
          </c:extLst>
        </c:ser>
        <c:ser>
          <c:idx val="0"/>
          <c:order val="1"/>
          <c:tx>
            <c:strRef>
              <c:f>'Resumen 7'!$N$2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7'!$N$3:$N$26</c:f>
              <c:numCache>
                <c:formatCode>General</c:formatCode>
                <c:ptCount val="11"/>
                <c:pt idx="0">
                  <c:v>140</c:v>
                </c:pt>
                <c:pt idx="1">
                  <c:v>300</c:v>
                </c:pt>
                <c:pt idx="2">
                  <c:v>490</c:v>
                </c:pt>
                <c:pt idx="3">
                  <c:v>690</c:v>
                </c:pt>
                <c:pt idx="4">
                  <c:v>890</c:v>
                </c:pt>
                <c:pt idx="5">
                  <c:v>1080</c:v>
                </c:pt>
                <c:pt idx="6">
                  <c:v>1250</c:v>
                </c:pt>
                <c:pt idx="7">
                  <c:v>1400</c:v>
                </c:pt>
                <c:pt idx="8">
                  <c:v>1540</c:v>
                </c:pt>
                <c:pt idx="9" formatCode="0">
                  <c:v>1670</c:v>
                </c:pt>
                <c:pt idx="10" formatCode="0">
                  <c:v>1790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A9-411E-B41E-017DC1E35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82080"/>
        <c:axId val="135583616"/>
      </c:lineChart>
      <c:catAx>
        <c:axId val="135582080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83616"/>
        <c:crosses val="autoZero"/>
        <c:auto val="1"/>
        <c:lblAlgn val="ctr"/>
        <c:lblOffset val="100"/>
        <c:noMultiLvlLbl val="0"/>
      </c:catAx>
      <c:valAx>
        <c:axId val="135583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8208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7'!$M$2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7'!$M$3:$M$26</c:f>
              <c:numCache>
                <c:formatCode>General</c:formatCode>
                <c:ptCount val="11"/>
                <c:pt idx="1">
                  <c:v>211.87</c:v>
                </c:pt>
                <c:pt idx="2">
                  <c:v>283.24</c:v>
                </c:pt>
                <c:pt idx="3">
                  <c:v>263.14</c:v>
                </c:pt>
                <c:pt idx="4">
                  <c:v>193.44000000000005</c:v>
                </c:pt>
                <c:pt idx="5">
                  <c:v>117.93999999999983</c:v>
                </c:pt>
                <c:pt idx="6">
                  <c:v>116.0300000000002</c:v>
                </c:pt>
                <c:pt idx="7">
                  <c:v>105.32999999999993</c:v>
                </c:pt>
                <c:pt idx="8">
                  <c:v>119.34999999999991</c:v>
                </c:pt>
                <c:pt idx="9">
                  <c:v>174.16000000000008</c:v>
                </c:pt>
                <c:pt idx="10">
                  <c:v>101.02999999999997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CE-4ACF-8A5B-858BD44CA574}"/>
            </c:ext>
          </c:extLst>
        </c:ser>
        <c:ser>
          <c:idx val="0"/>
          <c:order val="1"/>
          <c:tx>
            <c:strRef>
              <c:f>'Resumen 7'!$O$2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7'!$O$3:$O$26</c:f>
              <c:numCache>
                <c:formatCode>General</c:formatCode>
                <c:ptCount val="11"/>
                <c:pt idx="1">
                  <c:v>160</c:v>
                </c:pt>
                <c:pt idx="2">
                  <c:v>190</c:v>
                </c:pt>
                <c:pt idx="3">
                  <c:v>200</c:v>
                </c:pt>
                <c:pt idx="4">
                  <c:v>200</c:v>
                </c:pt>
                <c:pt idx="5">
                  <c:v>190</c:v>
                </c:pt>
                <c:pt idx="6">
                  <c:v>170</c:v>
                </c:pt>
                <c:pt idx="7">
                  <c:v>150</c:v>
                </c:pt>
                <c:pt idx="8">
                  <c:v>140</c:v>
                </c:pt>
                <c:pt idx="9">
                  <c:v>130</c:v>
                </c:pt>
                <c:pt idx="10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CE-4ACF-8A5B-858BD44CA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953664"/>
        <c:axId val="203955200"/>
      </c:lineChart>
      <c:catAx>
        <c:axId val="203953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955200"/>
        <c:crosses val="autoZero"/>
        <c:auto val="1"/>
        <c:lblAlgn val="ctr"/>
        <c:lblOffset val="100"/>
        <c:noMultiLvlLbl val="0"/>
      </c:catAx>
      <c:valAx>
        <c:axId val="203955200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953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0"/>
          <c:order val="0"/>
          <c:tx>
            <c:strRef>
              <c:f>'Resumen 4'!$K$2</c:f>
              <c:strCache>
                <c:ptCount val="1"/>
                <c:pt idx="0">
                  <c:v>INCREMENTO CONSUMO</c:v>
                </c:pt>
              </c:strCache>
            </c:strRef>
          </c:tx>
          <c:invertIfNegative val="0"/>
          <c:val>
            <c:numRef>
              <c:f>'Resumen 4'!$K$3:$K$26</c:f>
              <c:numCache>
                <c:formatCode>0.00</c:formatCode>
                <c:ptCount val="24"/>
                <c:pt idx="1">
                  <c:v>7.2647278261300414</c:v>
                </c:pt>
                <c:pt idx="2">
                  <c:v>4.7237640428010828</c:v>
                </c:pt>
                <c:pt idx="3">
                  <c:v>5.4472566488789766</c:v>
                </c:pt>
                <c:pt idx="4">
                  <c:v>4.6795324987020948</c:v>
                </c:pt>
                <c:pt idx="5">
                  <c:v>2.9783066144093269</c:v>
                </c:pt>
                <c:pt idx="6">
                  <c:v>2.9696191725856949</c:v>
                </c:pt>
                <c:pt idx="7">
                  <c:v>2.0775931906204619</c:v>
                </c:pt>
                <c:pt idx="8">
                  <c:v>4.2054558823257011</c:v>
                </c:pt>
                <c:pt idx="9">
                  <c:v>-0.21780560849441599</c:v>
                </c:pt>
                <c:pt idx="10">
                  <c:v>1.6211932635836774</c:v>
                </c:pt>
                <c:pt idx="11">
                  <c:v>-57.5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16-4AC2-A0EA-E2200346EC74}"/>
            </c:ext>
          </c:extLst>
        </c:ser>
        <c:ser>
          <c:idx val="13"/>
          <c:order val="1"/>
          <c:tx>
            <c:strRef>
              <c:f>'Resumen 4'!$P$2</c:f>
              <c:strCache>
                <c:ptCount val="1"/>
                <c:pt idx="0">
                  <c:v>DIFERENCIA  PESO</c:v>
                </c:pt>
              </c:strCache>
            </c:strRef>
          </c:tx>
          <c:invertIfNegative val="0"/>
          <c:val>
            <c:numRef>
              <c:f>'Resumen 4'!$P$3:$P$26</c:f>
              <c:numCache>
                <c:formatCode>0.00</c:formatCode>
                <c:ptCount val="24"/>
                <c:pt idx="0">
                  <c:v>34.600000000000023</c:v>
                </c:pt>
                <c:pt idx="1">
                  <c:v>8.2434782608695798</c:v>
                </c:pt>
                <c:pt idx="2">
                  <c:v>4.7944444444444372</c:v>
                </c:pt>
                <c:pt idx="3">
                  <c:v>7.8359999999999985</c:v>
                </c:pt>
                <c:pt idx="4">
                  <c:v>6.3444444444444343</c:v>
                </c:pt>
                <c:pt idx="5">
                  <c:v>3.6280000000000143</c:v>
                </c:pt>
                <c:pt idx="6">
                  <c:v>0.76781609195401757</c:v>
                </c:pt>
                <c:pt idx="7">
                  <c:v>0.63092783505153704</c:v>
                </c:pt>
                <c:pt idx="8">
                  <c:v>0.81877934272300479</c:v>
                </c:pt>
                <c:pt idx="9">
                  <c:v>2.4787878787878839</c:v>
                </c:pt>
                <c:pt idx="10">
                  <c:v>1.6224899598393563</c:v>
                </c:pt>
                <c:pt idx="11">
                  <c:v>-100</c:v>
                </c:pt>
                <c:pt idx="12">
                  <c:v>-100</c:v>
                </c:pt>
                <c:pt idx="13">
                  <c:v>-100</c:v>
                </c:pt>
                <c:pt idx="14">
                  <c:v>-100</c:v>
                </c:pt>
                <c:pt idx="15">
                  <c:v>-100</c:v>
                </c:pt>
                <c:pt idx="16">
                  <c:v>-100</c:v>
                </c:pt>
                <c:pt idx="17">
                  <c:v>-100</c:v>
                </c:pt>
                <c:pt idx="18">
                  <c:v>-100</c:v>
                </c:pt>
                <c:pt idx="19">
                  <c:v>-100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16-4AC2-A0EA-E2200346E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5489792"/>
        <c:axId val="135491584"/>
      </c:barChart>
      <c:catAx>
        <c:axId val="135489792"/>
        <c:scaling>
          <c:orientation val="minMax"/>
        </c:scaling>
        <c:delete val="0"/>
        <c:axPos val="b"/>
        <c:majorTickMark val="out"/>
        <c:minorTickMark val="none"/>
        <c:tickLblPos val="nextTo"/>
        <c:crossAx val="135491584"/>
        <c:crosses val="autoZero"/>
        <c:auto val="1"/>
        <c:lblAlgn val="ctr"/>
        <c:lblOffset val="100"/>
        <c:noMultiLvlLbl val="0"/>
      </c:catAx>
      <c:valAx>
        <c:axId val="135491584"/>
        <c:scaling>
          <c:orientation val="minMax"/>
          <c:max val="10"/>
          <c:min val="-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489792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CO"/>
              <a:t>PESO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1"/>
          <c:order val="0"/>
          <c:tx>
            <c:strRef>
              <c:f>'Resumen 4'!$L$2</c:f>
              <c:strCache>
                <c:ptCount val="1"/>
                <c:pt idx="0">
                  <c:v>PESO </c:v>
                </c:pt>
              </c:strCache>
            </c:strRef>
          </c:tx>
          <c:val>
            <c:numRef>
              <c:f>'Resumen 4'!$L$3:$L$26</c:f>
              <c:numCache>
                <c:formatCode>General</c:formatCode>
                <c:ptCount val="24"/>
                <c:pt idx="0">
                  <c:v>148.06</c:v>
                </c:pt>
                <c:pt idx="1">
                  <c:v>248.96</c:v>
                </c:pt>
                <c:pt idx="2">
                  <c:v>377.26</c:v>
                </c:pt>
                <c:pt idx="3">
                  <c:v>539.17999999999995</c:v>
                </c:pt>
                <c:pt idx="4">
                  <c:v>669.97</c:v>
                </c:pt>
                <c:pt idx="5">
                  <c:v>777.21</c:v>
                </c:pt>
                <c:pt idx="6">
                  <c:v>876.68</c:v>
                </c:pt>
                <c:pt idx="7">
                  <c:v>976.12</c:v>
                </c:pt>
                <c:pt idx="8">
                  <c:v>1073.72</c:v>
                </c:pt>
                <c:pt idx="9" formatCode="0.00">
                  <c:v>1183.6300000000001</c:v>
                </c:pt>
                <c:pt idx="10" formatCode="0.00">
                  <c:v>1265.2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9-4E8A-9228-1A61D59BA299}"/>
            </c:ext>
          </c:extLst>
        </c:ser>
        <c:ser>
          <c:idx val="0"/>
          <c:order val="1"/>
          <c:tx>
            <c:strRef>
              <c:f>'Resumen 4'!$N$2</c:f>
              <c:strCache>
                <c:ptCount val="1"/>
                <c:pt idx="0">
                  <c:v>PESO TABLA</c:v>
                </c:pt>
              </c:strCache>
            </c:strRef>
          </c:tx>
          <c:val>
            <c:numRef>
              <c:f>'Resumen 4'!$N$3:$N$26</c:f>
              <c:numCache>
                <c:formatCode>General</c:formatCode>
                <c:ptCount val="24"/>
                <c:pt idx="0">
                  <c:v>110</c:v>
                </c:pt>
                <c:pt idx="1">
                  <c:v>230</c:v>
                </c:pt>
                <c:pt idx="2">
                  <c:v>360</c:v>
                </c:pt>
                <c:pt idx="3">
                  <c:v>500</c:v>
                </c:pt>
                <c:pt idx="4">
                  <c:v>630</c:v>
                </c:pt>
                <c:pt idx="5">
                  <c:v>750</c:v>
                </c:pt>
                <c:pt idx="6">
                  <c:v>870</c:v>
                </c:pt>
                <c:pt idx="7">
                  <c:v>970</c:v>
                </c:pt>
                <c:pt idx="8">
                  <c:v>1065</c:v>
                </c:pt>
                <c:pt idx="9" formatCode="0">
                  <c:v>1155</c:v>
                </c:pt>
                <c:pt idx="10" formatCode="0">
                  <c:v>1245</c:v>
                </c:pt>
                <c:pt idx="11">
                  <c:v>1335</c:v>
                </c:pt>
                <c:pt idx="12">
                  <c:v>1430</c:v>
                </c:pt>
                <c:pt idx="13">
                  <c:v>1530</c:v>
                </c:pt>
                <c:pt idx="14">
                  <c:v>1650</c:v>
                </c:pt>
                <c:pt idx="15">
                  <c:v>1780</c:v>
                </c:pt>
                <c:pt idx="16">
                  <c:v>1910</c:v>
                </c:pt>
                <c:pt idx="17">
                  <c:v>2045</c:v>
                </c:pt>
                <c:pt idx="18">
                  <c:v>2190</c:v>
                </c:pt>
                <c:pt idx="19">
                  <c:v>2340</c:v>
                </c:pt>
                <c:pt idx="20">
                  <c:v>2500</c:v>
                </c:pt>
                <c:pt idx="21">
                  <c:v>2680</c:v>
                </c:pt>
                <c:pt idx="22">
                  <c:v>2860</c:v>
                </c:pt>
                <c:pt idx="23">
                  <c:v>3035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9-4E8A-9228-1A61D59BA2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525504"/>
        <c:axId val="135527040"/>
      </c:lineChart>
      <c:catAx>
        <c:axId val="135525504"/>
        <c:scaling>
          <c:orientation val="minMax"/>
        </c:scaling>
        <c:delete val="0"/>
        <c:axPos val="b"/>
        <c:majorTickMark val="out"/>
        <c:minorTickMark val="none"/>
        <c:tickLblPos val="nextTo"/>
        <c:crossAx val="135527040"/>
        <c:crosses val="autoZero"/>
        <c:auto val="1"/>
        <c:lblAlgn val="ctr"/>
        <c:lblOffset val="100"/>
        <c:noMultiLvlLbl val="0"/>
      </c:catAx>
      <c:valAx>
        <c:axId val="1355270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552550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/>
              <a:t>GANANCIAS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'Resumen 4'!$M$2</c:f>
              <c:strCache>
                <c:ptCount val="1"/>
                <c:pt idx="0">
                  <c:v>GANANCIA REAL</c:v>
                </c:pt>
              </c:strCache>
            </c:strRef>
          </c:tx>
          <c:val>
            <c:numRef>
              <c:f>'Resumen 4'!$M$3:$M$26</c:f>
              <c:numCache>
                <c:formatCode>General</c:formatCode>
                <c:ptCount val="24"/>
                <c:pt idx="1">
                  <c:v>100.9</c:v>
                </c:pt>
                <c:pt idx="2">
                  <c:v>128.29999999999998</c:v>
                </c:pt>
                <c:pt idx="3">
                  <c:v>161.91999999999996</c:v>
                </c:pt>
                <c:pt idx="4">
                  <c:v>130.79000000000008</c:v>
                </c:pt>
                <c:pt idx="5">
                  <c:v>107.24000000000001</c:v>
                </c:pt>
                <c:pt idx="6">
                  <c:v>99.469999999999914</c:v>
                </c:pt>
                <c:pt idx="7">
                  <c:v>99.440000000000055</c:v>
                </c:pt>
                <c:pt idx="8">
                  <c:v>97.600000000000023</c:v>
                </c:pt>
                <c:pt idx="9">
                  <c:v>109.91000000000008</c:v>
                </c:pt>
                <c:pt idx="10">
                  <c:v>81.569999999999936</c:v>
                </c:pt>
                <c:pt idx="11">
                  <c:v>-1265.2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07-41DF-AB9D-BCE2DBC4A0E2}"/>
            </c:ext>
          </c:extLst>
        </c:ser>
        <c:ser>
          <c:idx val="0"/>
          <c:order val="1"/>
          <c:tx>
            <c:strRef>
              <c:f>'Resumen 4'!$O$2</c:f>
              <c:strCache>
                <c:ptCount val="1"/>
                <c:pt idx="0">
                  <c:v>GANANCIA ESTÁNDAR</c:v>
                </c:pt>
              </c:strCache>
            </c:strRef>
          </c:tx>
          <c:val>
            <c:numRef>
              <c:f>'Resumen 4'!$O$3:$O$26</c:f>
              <c:numCache>
                <c:formatCode>General</c:formatCode>
                <c:ptCount val="24"/>
                <c:pt idx="1">
                  <c:v>120</c:v>
                </c:pt>
                <c:pt idx="2">
                  <c:v>130</c:v>
                </c:pt>
                <c:pt idx="3">
                  <c:v>140</c:v>
                </c:pt>
                <c:pt idx="4">
                  <c:v>130</c:v>
                </c:pt>
                <c:pt idx="5">
                  <c:v>120</c:v>
                </c:pt>
                <c:pt idx="6">
                  <c:v>120</c:v>
                </c:pt>
                <c:pt idx="7">
                  <c:v>100</c:v>
                </c:pt>
                <c:pt idx="8">
                  <c:v>95</c:v>
                </c:pt>
                <c:pt idx="9">
                  <c:v>90</c:v>
                </c:pt>
                <c:pt idx="10">
                  <c:v>90</c:v>
                </c:pt>
                <c:pt idx="11">
                  <c:v>90</c:v>
                </c:pt>
                <c:pt idx="12">
                  <c:v>95</c:v>
                </c:pt>
                <c:pt idx="13">
                  <c:v>100</c:v>
                </c:pt>
                <c:pt idx="14">
                  <c:v>120</c:v>
                </c:pt>
                <c:pt idx="15">
                  <c:v>130</c:v>
                </c:pt>
                <c:pt idx="16">
                  <c:v>130</c:v>
                </c:pt>
                <c:pt idx="17">
                  <c:v>135</c:v>
                </c:pt>
                <c:pt idx="18">
                  <c:v>145</c:v>
                </c:pt>
                <c:pt idx="19">
                  <c:v>150</c:v>
                </c:pt>
                <c:pt idx="20">
                  <c:v>160</c:v>
                </c:pt>
                <c:pt idx="21">
                  <c:v>180</c:v>
                </c:pt>
                <c:pt idx="22">
                  <c:v>180</c:v>
                </c:pt>
                <c:pt idx="23">
                  <c:v>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07-41DF-AB9D-BCE2DBC4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02816"/>
        <c:axId val="138004352"/>
      </c:lineChart>
      <c:catAx>
        <c:axId val="138002816"/>
        <c:scaling>
          <c:orientation val="minMax"/>
        </c:scaling>
        <c:delete val="0"/>
        <c:axPos val="b"/>
        <c:majorTickMark val="out"/>
        <c:minorTickMark val="none"/>
        <c:tickLblPos val="nextTo"/>
        <c:crossAx val="138004352"/>
        <c:crosses val="autoZero"/>
        <c:auto val="1"/>
        <c:lblAlgn val="ctr"/>
        <c:lblOffset val="100"/>
        <c:noMultiLvlLbl val="0"/>
      </c:catAx>
      <c:valAx>
        <c:axId val="138004352"/>
        <c:scaling>
          <c:orientation val="minMax"/>
          <c:max val="200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00281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7" name="6 Gráfico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27</xdr:row>
      <xdr:rowOff>4761</xdr:rowOff>
    </xdr:from>
    <xdr:to>
      <xdr:col>16</xdr:col>
      <xdr:colOff>914399</xdr:colOff>
      <xdr:row>53</xdr:row>
      <xdr:rowOff>104774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9524</xdr:colOff>
      <xdr:row>1</xdr:row>
      <xdr:rowOff>481011</xdr:rowOff>
    </xdr:from>
    <xdr:to>
      <xdr:col>26</xdr:col>
      <xdr:colOff>761999</xdr:colOff>
      <xdr:row>25</xdr:row>
      <xdr:rowOff>161924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0</xdr:colOff>
      <xdr:row>2</xdr:row>
      <xdr:rowOff>0</xdr:rowOff>
    </xdr:from>
    <xdr:to>
      <xdr:col>36</xdr:col>
      <xdr:colOff>752475</xdr:colOff>
      <xdr:row>26</xdr:row>
      <xdr:rowOff>4763</xdr:rowOff>
    </xdr:to>
    <xdr:graphicFrame macro="">
      <xdr:nvGraphicFramePr>
        <xdr:cNvPr id="4" name="3 Gráfico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Z52"/>
  <sheetViews>
    <sheetView topLeftCell="A28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6" ht="4.4000000000000004" customHeight="1" x14ac:dyDescent="0.25"/>
    <row r="2" spans="1:26" ht="13" x14ac:dyDescent="0.3">
      <c r="A2" s="1" t="s">
        <v>22</v>
      </c>
      <c r="D2" s="1"/>
    </row>
    <row r="3" spans="1:26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6" ht="16.5" customHeight="1" thickBot="1" x14ac:dyDescent="0.4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6"/>
      <c r="U4" s="81" t="s">
        <v>19</v>
      </c>
      <c r="V4" s="81" t="s">
        <v>20</v>
      </c>
      <c r="W4" s="119"/>
      <c r="X4" s="77"/>
      <c r="Y4" s="77"/>
      <c r="Z4" s="77"/>
    </row>
    <row r="5" spans="1:26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30">
        <f>+B5+C5+D5+E5</f>
        <v>0</v>
      </c>
      <c r="V5" s="131">
        <f>+F5+G5+H5+I5+J5+T5+K5+L5+M5+N5+O5+P5+Q5+R5</f>
        <v>0</v>
      </c>
      <c r="W5" s="132">
        <f>+U5+V5</f>
        <v>0</v>
      </c>
    </row>
    <row r="6" spans="1:26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 t="s">
        <v>15</v>
      </c>
      <c r="V6" s="134" t="s">
        <v>15</v>
      </c>
      <c r="W6" s="135" t="s">
        <v>0</v>
      </c>
    </row>
    <row r="7" spans="1:26" ht="13" x14ac:dyDescent="0.3">
      <c r="A7" s="68" t="s">
        <v>3</v>
      </c>
      <c r="B7" s="72">
        <v>110</v>
      </c>
      <c r="C7" s="26">
        <v>110</v>
      </c>
      <c r="D7" s="26">
        <v>110</v>
      </c>
      <c r="E7" s="26">
        <v>110</v>
      </c>
      <c r="F7" s="26">
        <v>110</v>
      </c>
      <c r="G7" s="26">
        <v>110</v>
      </c>
      <c r="H7" s="26">
        <v>110</v>
      </c>
      <c r="I7" s="26">
        <v>110</v>
      </c>
      <c r="J7" s="136">
        <v>110</v>
      </c>
      <c r="K7" s="72">
        <v>110</v>
      </c>
      <c r="L7" s="26">
        <v>110</v>
      </c>
      <c r="M7" s="26">
        <v>110</v>
      </c>
      <c r="N7" s="26">
        <v>110</v>
      </c>
      <c r="O7" s="26">
        <v>110</v>
      </c>
      <c r="P7" s="26">
        <v>110</v>
      </c>
      <c r="Q7" s="26">
        <v>110</v>
      </c>
      <c r="R7" s="26">
        <v>110</v>
      </c>
      <c r="S7" s="136">
        <v>110</v>
      </c>
      <c r="T7" s="136">
        <v>110</v>
      </c>
      <c r="U7" s="151">
        <v>110</v>
      </c>
      <c r="V7" s="26">
        <v>110</v>
      </c>
      <c r="W7" s="165">
        <v>110</v>
      </c>
    </row>
    <row r="8" spans="1:26" x14ac:dyDescent="0.25">
      <c r="A8" s="69" t="s">
        <v>4</v>
      </c>
      <c r="B8" s="73">
        <v>5925</v>
      </c>
      <c r="C8" s="16">
        <v>6550</v>
      </c>
      <c r="D8" s="16">
        <v>6147</v>
      </c>
      <c r="E8" s="16">
        <v>6551</v>
      </c>
      <c r="F8" s="16">
        <v>6112</v>
      </c>
      <c r="G8" s="16">
        <v>6418</v>
      </c>
      <c r="H8" s="16">
        <v>6042</v>
      </c>
      <c r="I8" s="16">
        <v>6118</v>
      </c>
      <c r="J8" s="66">
        <v>6540</v>
      </c>
      <c r="K8" s="152">
        <v>8958</v>
      </c>
      <c r="L8" s="16">
        <v>9159</v>
      </c>
      <c r="M8" s="16">
        <v>8351</v>
      </c>
      <c r="N8" s="16">
        <v>7751</v>
      </c>
      <c r="O8" s="29">
        <v>9112</v>
      </c>
      <c r="P8" s="40">
        <v>8702</v>
      </c>
      <c r="Q8" s="34">
        <v>8678</v>
      </c>
      <c r="R8" s="34">
        <v>9250</v>
      </c>
      <c r="S8" s="161">
        <v>10254</v>
      </c>
      <c r="T8" s="140">
        <v>11349</v>
      </c>
      <c r="U8" s="144">
        <v>56403</v>
      </c>
      <c r="V8" s="23">
        <v>91564</v>
      </c>
      <c r="W8" s="106">
        <v>147967</v>
      </c>
    </row>
    <row r="9" spans="1:26" x14ac:dyDescent="0.25">
      <c r="A9" s="69" t="s">
        <v>5</v>
      </c>
      <c r="B9" s="73">
        <v>40</v>
      </c>
      <c r="C9" s="16">
        <v>45</v>
      </c>
      <c r="D9" s="16">
        <v>41</v>
      </c>
      <c r="E9" s="16">
        <v>43</v>
      </c>
      <c r="F9" s="16">
        <v>41</v>
      </c>
      <c r="G9" s="16">
        <v>43</v>
      </c>
      <c r="H9" s="16">
        <v>41</v>
      </c>
      <c r="I9" s="16">
        <v>42</v>
      </c>
      <c r="J9" s="66">
        <v>44</v>
      </c>
      <c r="K9" s="152">
        <v>60</v>
      </c>
      <c r="L9" s="16">
        <v>60</v>
      </c>
      <c r="M9" s="16">
        <v>55</v>
      </c>
      <c r="N9" s="16">
        <v>51</v>
      </c>
      <c r="O9" s="29">
        <v>60</v>
      </c>
      <c r="P9" s="61">
        <v>58</v>
      </c>
      <c r="Q9" s="62">
        <v>60</v>
      </c>
      <c r="R9" s="62">
        <v>62</v>
      </c>
      <c r="S9" s="162">
        <v>68</v>
      </c>
      <c r="T9" s="140">
        <v>77</v>
      </c>
      <c r="U9" s="144">
        <v>380</v>
      </c>
      <c r="V9" s="23">
        <v>611</v>
      </c>
      <c r="W9" s="106">
        <v>991</v>
      </c>
    </row>
    <row r="10" spans="1:26" x14ac:dyDescent="0.25">
      <c r="A10" s="69" t="s">
        <v>6</v>
      </c>
      <c r="B10" s="63">
        <v>148.125</v>
      </c>
      <c r="C10" s="15">
        <v>145.55555555555554</v>
      </c>
      <c r="D10" s="15">
        <v>149.92682926829269</v>
      </c>
      <c r="E10" s="15">
        <v>152.34883720930233</v>
      </c>
      <c r="F10" s="15">
        <v>149.07317073170731</v>
      </c>
      <c r="G10" s="15">
        <v>149.25581395348837</v>
      </c>
      <c r="H10" s="15">
        <v>147.36585365853659</v>
      </c>
      <c r="I10" s="15">
        <v>145.66666666666666</v>
      </c>
      <c r="J10" s="64">
        <v>148.63636363636363</v>
      </c>
      <c r="K10" s="153">
        <v>134.30000000000001</v>
      </c>
      <c r="L10" s="15">
        <v>137.65</v>
      </c>
      <c r="M10" s="15">
        <v>136.84</v>
      </c>
      <c r="N10" s="15">
        <v>136.97999999999999</v>
      </c>
      <c r="O10" s="27">
        <v>136.86000000000001</v>
      </c>
      <c r="P10" s="35">
        <v>135.03</v>
      </c>
      <c r="Q10" s="36">
        <v>129.63</v>
      </c>
      <c r="R10" s="36">
        <v>134.19</v>
      </c>
      <c r="S10" s="78">
        <v>135.79</v>
      </c>
      <c r="T10" s="141">
        <v>132.38</v>
      </c>
      <c r="U10" s="145">
        <v>148.42894736842106</v>
      </c>
      <c r="V10" s="166">
        <v>134.85</v>
      </c>
      <c r="W10" s="107">
        <v>149.31079717457115</v>
      </c>
    </row>
    <row r="11" spans="1:26" x14ac:dyDescent="0.25">
      <c r="A11" s="69" t="s">
        <v>7</v>
      </c>
      <c r="B11" s="63">
        <v>75</v>
      </c>
      <c r="C11" s="15">
        <v>68.888888888888886</v>
      </c>
      <c r="D11" s="15">
        <v>56.097560975609753</v>
      </c>
      <c r="E11" s="15">
        <v>83.720930232558146</v>
      </c>
      <c r="F11" s="15">
        <v>65.853658536585371</v>
      </c>
      <c r="G11" s="15">
        <v>90.697674418604649</v>
      </c>
      <c r="H11" s="15">
        <v>92.682926829268297</v>
      </c>
      <c r="I11" s="15">
        <v>88.095238095238102</v>
      </c>
      <c r="J11" s="64">
        <v>93.181818181818187</v>
      </c>
      <c r="K11" s="153">
        <v>70</v>
      </c>
      <c r="L11" s="15">
        <v>70</v>
      </c>
      <c r="M11" s="15">
        <v>63.636363636363633</v>
      </c>
      <c r="N11" s="15">
        <v>74.509803921568633</v>
      </c>
      <c r="O11" s="27">
        <v>70</v>
      </c>
      <c r="P11" s="35">
        <v>68.965517241379317</v>
      </c>
      <c r="Q11" s="36">
        <v>68.333333333333329</v>
      </c>
      <c r="R11" s="36">
        <v>74.193548387096769</v>
      </c>
      <c r="S11" s="78">
        <v>72.058823529411768</v>
      </c>
      <c r="T11" s="141">
        <v>80.519480519480524</v>
      </c>
      <c r="U11" s="145">
        <v>80.526315789473685</v>
      </c>
      <c r="V11" s="166">
        <v>70.86743044189852</v>
      </c>
      <c r="W11" s="107">
        <v>74.571140262361254</v>
      </c>
    </row>
    <row r="12" spans="1:26" x14ac:dyDescent="0.25">
      <c r="A12" s="69" t="s">
        <v>8</v>
      </c>
      <c r="B12" s="74">
        <v>8.7727191362359305E-2</v>
      </c>
      <c r="C12" s="19">
        <v>0.10044594929742309</v>
      </c>
      <c r="D12" s="14">
        <v>0.10493869154299762</v>
      </c>
      <c r="E12" s="14">
        <v>6.3337519377633794E-2</v>
      </c>
      <c r="F12" s="14">
        <v>9.2517082936007605E-2</v>
      </c>
      <c r="G12" s="19">
        <v>5.7853398360724929E-2</v>
      </c>
      <c r="H12" s="14">
        <v>5.7006432834980039E-2</v>
      </c>
      <c r="I12" s="19">
        <v>6.2411314804969566E-2</v>
      </c>
      <c r="J12" s="160">
        <v>5.990294125744617E-2</v>
      </c>
      <c r="K12" s="154">
        <v>9.5824014184351394E-2</v>
      </c>
      <c r="L12" s="14">
        <v>9.7230986032580416E-2</v>
      </c>
      <c r="M12" s="19">
        <v>0.10695710047666468</v>
      </c>
      <c r="N12" s="19">
        <v>9.0625913641511513E-2</v>
      </c>
      <c r="O12" s="28">
        <v>9.8165150902272166E-2</v>
      </c>
      <c r="P12" s="14">
        <v>9.6966593267426682E-2</v>
      </c>
      <c r="Q12" s="37">
        <v>0.10165408867655897</v>
      </c>
      <c r="R12" s="37">
        <v>8.4353425331933879E-2</v>
      </c>
      <c r="S12" s="79">
        <v>9.1321660069635491E-2</v>
      </c>
      <c r="T12" s="142">
        <v>9.0123604576965721E-2</v>
      </c>
      <c r="U12" s="146">
        <v>7.9511247589149792E-2</v>
      </c>
      <c r="V12" s="167">
        <v>9.6556579058853717E-2</v>
      </c>
      <c r="W12" s="108">
        <v>9.0597101431533822E-2</v>
      </c>
    </row>
    <row r="13" spans="1:26" x14ac:dyDescent="0.25">
      <c r="A13" s="69" t="s">
        <v>9</v>
      </c>
      <c r="B13" s="63">
        <v>12.994590220549473</v>
      </c>
      <c r="C13" s="15">
        <v>14.620465953291582</v>
      </c>
      <c r="D13" s="15">
        <v>15.733125290605035</v>
      </c>
      <c r="E13" s="15">
        <v>9.6493974289041624</v>
      </c>
      <c r="F13" s="15">
        <v>13.791814900118986</v>
      </c>
      <c r="G13" s="15">
        <v>8.6349560623054096</v>
      </c>
      <c r="H13" s="15">
        <v>8.4008016387548636</v>
      </c>
      <c r="I13" s="15">
        <v>9.091248189923899</v>
      </c>
      <c r="J13" s="64">
        <v>8.903755359629498</v>
      </c>
      <c r="K13" s="153">
        <v>14.306525317723665</v>
      </c>
      <c r="L13" s="15">
        <v>14.842310017873402</v>
      </c>
      <c r="M13" s="15">
        <v>16.23997720146594</v>
      </c>
      <c r="N13" s="15">
        <v>13.773361894810895</v>
      </c>
      <c r="O13" s="27">
        <v>14.9080142503584</v>
      </c>
      <c r="P13" s="35">
        <v>14.548332665743914</v>
      </c>
      <c r="Q13" s="36">
        <v>14.702569692252977</v>
      </c>
      <c r="R13" s="36">
        <v>12.584986843877232</v>
      </c>
      <c r="S13" s="78">
        <v>13.770769152265327</v>
      </c>
      <c r="T13" s="141">
        <v>13.283282965506286</v>
      </c>
      <c r="U13" s="145">
        <v>11.801770783607411</v>
      </c>
      <c r="V13" s="166">
        <v>14.469896243772309</v>
      </c>
      <c r="W13" s="107">
        <v>13.527125436447795</v>
      </c>
    </row>
    <row r="14" spans="1:26" x14ac:dyDescent="0.25">
      <c r="A14" s="70" t="s">
        <v>10</v>
      </c>
      <c r="B14" s="137">
        <v>38.125</v>
      </c>
      <c r="C14" s="133">
        <v>35.555555555555543</v>
      </c>
      <c r="D14" s="133">
        <v>39.926829268292693</v>
      </c>
      <c r="E14" s="15">
        <v>42.348837209302332</v>
      </c>
      <c r="F14" s="15">
        <v>39.073170731707307</v>
      </c>
      <c r="G14" s="15">
        <v>39.255813953488371</v>
      </c>
      <c r="H14" s="15">
        <v>37.365853658536594</v>
      </c>
      <c r="I14" s="15">
        <v>35.666666666666657</v>
      </c>
      <c r="J14" s="64">
        <v>38.636363636363626</v>
      </c>
      <c r="K14" s="153">
        <v>24.300000000000011</v>
      </c>
      <c r="L14" s="15">
        <v>27.650000000000006</v>
      </c>
      <c r="M14" s="15">
        <v>26.840000000000003</v>
      </c>
      <c r="N14" s="15">
        <v>26.97999999999999</v>
      </c>
      <c r="O14" s="38">
        <v>26.860000000000014</v>
      </c>
      <c r="P14" s="39">
        <v>25.03</v>
      </c>
      <c r="Q14" s="36">
        <v>19.629999999999995</v>
      </c>
      <c r="R14" s="36">
        <v>24.189999999999998</v>
      </c>
      <c r="S14" s="78">
        <v>25.789999999999992</v>
      </c>
      <c r="T14" s="141">
        <v>22.379999999999995</v>
      </c>
      <c r="U14" s="145">
        <v>38.428947368421063</v>
      </c>
      <c r="V14" s="166">
        <v>24.849999999999994</v>
      </c>
      <c r="W14" s="107">
        <v>39.31079717457115</v>
      </c>
    </row>
    <row r="15" spans="1:26" ht="13.5" thickBot="1" x14ac:dyDescent="0.35">
      <c r="A15" s="71" t="s">
        <v>1</v>
      </c>
      <c r="B15" s="75">
        <v>0.34659090909090912</v>
      </c>
      <c r="C15" s="31">
        <v>0.32323232323232309</v>
      </c>
      <c r="D15" s="31">
        <v>0.36297117516629723</v>
      </c>
      <c r="E15" s="31">
        <v>0.38498942917547574</v>
      </c>
      <c r="F15" s="13">
        <v>0.35521064301552097</v>
      </c>
      <c r="G15" s="13">
        <v>0.35687103594080338</v>
      </c>
      <c r="H15" s="31">
        <v>0.33968957871396904</v>
      </c>
      <c r="I15" s="31">
        <v>0.32424242424242417</v>
      </c>
      <c r="J15" s="76">
        <v>0.35123966942148749</v>
      </c>
      <c r="K15" s="155">
        <v>0.220909090909091</v>
      </c>
      <c r="L15" s="13">
        <v>0.2513636363636364</v>
      </c>
      <c r="M15" s="13">
        <v>0.24400000000000002</v>
      </c>
      <c r="N15" s="31">
        <v>0.24527272727272717</v>
      </c>
      <c r="O15" s="31">
        <v>0.24418181818181831</v>
      </c>
      <c r="P15" s="31">
        <v>0.22754545454545455</v>
      </c>
      <c r="Q15" s="31">
        <v>0.17845454545454542</v>
      </c>
      <c r="R15" s="31">
        <v>0.21990909090909089</v>
      </c>
      <c r="S15" s="163">
        <v>0.23445454545454539</v>
      </c>
      <c r="T15" s="143">
        <v>0.20345454545454542</v>
      </c>
      <c r="U15" s="164">
        <v>0.34935406698564603</v>
      </c>
      <c r="V15" s="168">
        <v>0.22590909090909086</v>
      </c>
      <c r="W15" s="169">
        <v>0.35737088340519224</v>
      </c>
    </row>
    <row r="16" spans="1:26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2" ht="16.5" customHeight="1" thickBot="1" x14ac:dyDescent="0.4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2" ht="16.5" customHeight="1" thickBot="1" x14ac:dyDescent="0.35">
      <c r="A18" s="80"/>
      <c r="B18" s="116"/>
      <c r="C18" s="117"/>
      <c r="D18" s="117"/>
      <c r="E18" s="117"/>
      <c r="F18" s="117"/>
      <c r="G18" s="118">
        <f>SUM(B18:F18)</f>
        <v>0</v>
      </c>
    </row>
    <row r="19" spans="1:22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14">
        <v>4</v>
      </c>
      <c r="F19" s="113">
        <v>5</v>
      </c>
      <c r="G19" s="115" t="s">
        <v>0</v>
      </c>
    </row>
    <row r="20" spans="1:22" ht="13" x14ac:dyDescent="0.3">
      <c r="A20" s="68" t="s">
        <v>3</v>
      </c>
      <c r="B20" s="110">
        <v>140</v>
      </c>
      <c r="C20" s="110">
        <v>140</v>
      </c>
      <c r="D20" s="110">
        <v>140</v>
      </c>
      <c r="E20" s="110">
        <v>140</v>
      </c>
      <c r="F20" s="110">
        <v>140</v>
      </c>
      <c r="G20" s="111">
        <v>140</v>
      </c>
    </row>
    <row r="21" spans="1:22" x14ac:dyDescent="0.25">
      <c r="A21" s="69" t="s">
        <v>4</v>
      </c>
      <c r="B21" s="91">
        <v>11797</v>
      </c>
      <c r="C21" s="92">
        <v>10634</v>
      </c>
      <c r="D21" s="92">
        <v>11399</v>
      </c>
      <c r="E21" s="92">
        <v>11086</v>
      </c>
      <c r="F21" s="92">
        <v>10276</v>
      </c>
      <c r="G21" s="106">
        <v>55192</v>
      </c>
    </row>
    <row r="22" spans="1:22" x14ac:dyDescent="0.25">
      <c r="A22" s="69" t="s">
        <v>5</v>
      </c>
      <c r="B22" s="91">
        <v>69</v>
      </c>
      <c r="C22" s="92">
        <v>64</v>
      </c>
      <c r="D22" s="92">
        <v>67</v>
      </c>
      <c r="E22" s="92">
        <v>68</v>
      </c>
      <c r="F22" s="92">
        <v>65</v>
      </c>
      <c r="G22" s="106">
        <v>333</v>
      </c>
    </row>
    <row r="23" spans="1:22" x14ac:dyDescent="0.25">
      <c r="A23" s="69" t="s">
        <v>6</v>
      </c>
      <c r="B23" s="93">
        <v>170.97101449275362</v>
      </c>
      <c r="C23" s="94">
        <v>166.15625</v>
      </c>
      <c r="D23" s="94">
        <v>170.13432835820896</v>
      </c>
      <c r="E23" s="94">
        <v>163.02941176470588</v>
      </c>
      <c r="F23" s="94">
        <v>158.09230769230768</v>
      </c>
      <c r="G23" s="107">
        <v>165.74174174174175</v>
      </c>
    </row>
    <row r="24" spans="1:22" x14ac:dyDescent="0.25">
      <c r="A24" s="69" t="s">
        <v>7</v>
      </c>
      <c r="B24" s="93">
        <v>81.159420289855078</v>
      </c>
      <c r="C24" s="94">
        <v>75</v>
      </c>
      <c r="D24" s="94">
        <v>82.089552238805965</v>
      </c>
      <c r="E24" s="94">
        <v>77.941176470588232</v>
      </c>
      <c r="F24" s="94">
        <v>69.230769230769226</v>
      </c>
      <c r="G24" s="107">
        <v>74.77477477477477</v>
      </c>
    </row>
    <row r="25" spans="1:22" x14ac:dyDescent="0.25">
      <c r="A25" s="69" t="s">
        <v>8</v>
      </c>
      <c r="B25" s="95">
        <v>8.3800196355494849E-2</v>
      </c>
      <c r="C25" s="96">
        <v>8.304166978670309E-2</v>
      </c>
      <c r="D25" s="97">
        <v>7.2960911430361625E-2</v>
      </c>
      <c r="E25" s="97">
        <v>7.5886058556545219E-2</v>
      </c>
      <c r="F25" s="97">
        <v>8.9549306343611898E-2</v>
      </c>
      <c r="G25" s="108">
        <v>8.596567585992114E-2</v>
      </c>
    </row>
    <row r="26" spans="1:22" x14ac:dyDescent="0.25">
      <c r="A26" s="69" t="s">
        <v>9</v>
      </c>
      <c r="B26" s="93">
        <v>14.32740458559091</v>
      </c>
      <c r="C26" s="94">
        <v>13.797892445496885</v>
      </c>
      <c r="D26" s="94">
        <v>12.413155662607346</v>
      </c>
      <c r="E26" s="94">
        <v>12.371659487615592</v>
      </c>
      <c r="F26" s="94">
        <v>14.157056492107012</v>
      </c>
      <c r="G26" s="107">
        <v>14.248100847029333</v>
      </c>
    </row>
    <row r="27" spans="1:22" x14ac:dyDescent="0.25">
      <c r="A27" s="70" t="s">
        <v>10</v>
      </c>
      <c r="B27" s="98">
        <v>30.971014492753625</v>
      </c>
      <c r="C27" s="99">
        <v>26.15625</v>
      </c>
      <c r="D27" s="100">
        <v>30.134328358208961</v>
      </c>
      <c r="E27" s="101">
        <v>23.029411764705884</v>
      </c>
      <c r="F27" s="94">
        <v>18.092307692307685</v>
      </c>
      <c r="G27" s="107">
        <v>25.741741741741748</v>
      </c>
    </row>
    <row r="28" spans="1:22" ht="13.5" thickBot="1" x14ac:dyDescent="0.3">
      <c r="A28" s="71" t="s">
        <v>1</v>
      </c>
      <c r="B28" s="102">
        <v>0.22122153209109732</v>
      </c>
      <c r="C28" s="103">
        <v>0.18683035714285715</v>
      </c>
      <c r="D28" s="104">
        <v>0.21524520255863544</v>
      </c>
      <c r="E28" s="104">
        <v>0.16449579831932773</v>
      </c>
      <c r="F28" s="105">
        <v>0.12923076923076918</v>
      </c>
      <c r="G28" s="109">
        <v>0.18386958386958391</v>
      </c>
    </row>
    <row r="29" spans="1:22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2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24"/>
      <c r="H30" s="67">
        <f>+F30+E30+D30+C30+B30</f>
        <v>0</v>
      </c>
      <c r="I30" s="60"/>
      <c r="J30" s="9"/>
      <c r="K30" s="9"/>
      <c r="L30" s="9"/>
      <c r="M30" s="9"/>
      <c r="N30" s="9"/>
      <c r="O30" s="9"/>
      <c r="P30" s="8"/>
    </row>
    <row r="31" spans="1:22" ht="13" thickBot="1" x14ac:dyDescent="0.3">
      <c r="A31" s="7" t="s">
        <v>2</v>
      </c>
      <c r="B31" s="32">
        <v>1</v>
      </c>
      <c r="C31" s="32">
        <v>2</v>
      </c>
      <c r="D31" s="32">
        <v>3</v>
      </c>
      <c r="E31" s="32">
        <v>4</v>
      </c>
      <c r="F31" s="123">
        <v>5</v>
      </c>
      <c r="G31" s="7">
        <v>6</v>
      </c>
      <c r="H31" s="125" t="s">
        <v>0</v>
      </c>
      <c r="I31" s="9"/>
      <c r="J31" s="9"/>
      <c r="K31" s="9"/>
      <c r="L31" s="8"/>
    </row>
    <row r="32" spans="1:22" ht="13" x14ac:dyDescent="0.3">
      <c r="A32" s="83" t="s">
        <v>3</v>
      </c>
      <c r="B32" s="84">
        <v>115</v>
      </c>
      <c r="C32" s="84">
        <v>115</v>
      </c>
      <c r="D32" s="84">
        <v>115</v>
      </c>
      <c r="E32" s="84">
        <v>115</v>
      </c>
      <c r="F32" s="84">
        <v>115</v>
      </c>
      <c r="G32" s="84">
        <v>115</v>
      </c>
      <c r="H32" s="147">
        <v>115</v>
      </c>
      <c r="I32" s="9"/>
      <c r="J32" s="9"/>
      <c r="K32" s="9"/>
      <c r="L32" s="8"/>
    </row>
    <row r="33" spans="1:16" x14ac:dyDescent="0.25">
      <c r="A33" s="10" t="s">
        <v>4</v>
      </c>
      <c r="B33" s="16">
        <v>9104</v>
      </c>
      <c r="C33" s="17">
        <v>9723</v>
      </c>
      <c r="D33" s="16">
        <v>10753</v>
      </c>
      <c r="E33" s="16">
        <v>11069</v>
      </c>
      <c r="F33" s="17">
        <v>9436</v>
      </c>
      <c r="G33" s="21">
        <v>9502</v>
      </c>
      <c r="H33" s="66">
        <v>59587</v>
      </c>
      <c r="I33" s="9"/>
      <c r="J33" s="9"/>
      <c r="K33" s="9"/>
      <c r="L33" s="8"/>
    </row>
    <row r="34" spans="1:16" x14ac:dyDescent="0.25">
      <c r="A34" s="10" t="s">
        <v>5</v>
      </c>
      <c r="B34" s="16">
        <v>55</v>
      </c>
      <c r="C34" s="17">
        <v>59</v>
      </c>
      <c r="D34" s="16">
        <v>66</v>
      </c>
      <c r="E34" s="16">
        <v>68</v>
      </c>
      <c r="F34" s="17">
        <v>58</v>
      </c>
      <c r="G34" s="21">
        <v>55</v>
      </c>
      <c r="H34" s="66">
        <v>361</v>
      </c>
      <c r="I34" s="9"/>
      <c r="J34" s="9"/>
      <c r="K34" s="9"/>
      <c r="L34" s="8"/>
    </row>
    <row r="35" spans="1:16" ht="13" x14ac:dyDescent="0.3">
      <c r="A35" s="10" t="s">
        <v>6</v>
      </c>
      <c r="B35" s="20">
        <v>148.53</v>
      </c>
      <c r="C35" s="18">
        <v>147.80000000000001</v>
      </c>
      <c r="D35" s="15">
        <v>145.91999999999999</v>
      </c>
      <c r="E35" s="15">
        <v>145.78</v>
      </c>
      <c r="F35" s="18">
        <v>145.69</v>
      </c>
      <c r="G35" s="22">
        <v>155.76</v>
      </c>
      <c r="H35" s="148">
        <v>148.06</v>
      </c>
      <c r="I35" s="9"/>
      <c r="J35" s="9"/>
      <c r="K35" s="9"/>
      <c r="L35" s="8"/>
    </row>
    <row r="36" spans="1:16" ht="13" x14ac:dyDescent="0.3">
      <c r="A36" s="10" t="s">
        <v>7</v>
      </c>
      <c r="B36" s="58">
        <v>72.727272727272734</v>
      </c>
      <c r="C36" s="44">
        <v>71.186440677966104</v>
      </c>
      <c r="D36" s="58">
        <v>78.787878787878782</v>
      </c>
      <c r="E36" s="58">
        <v>60.294117647058826</v>
      </c>
      <c r="F36" s="44">
        <v>72.41379310344827</v>
      </c>
      <c r="G36" s="45">
        <v>72.727272727272734</v>
      </c>
      <c r="H36" s="149">
        <v>69.80609418282549</v>
      </c>
      <c r="I36" s="9"/>
      <c r="J36" s="55"/>
      <c r="K36" s="9"/>
      <c r="L36" s="8"/>
    </row>
    <row r="37" spans="1:16" x14ac:dyDescent="0.25">
      <c r="A37" s="10" t="s">
        <v>8</v>
      </c>
      <c r="B37" s="47">
        <v>9.7745279509022759E-2</v>
      </c>
      <c r="C37" s="48">
        <v>9.1957743415756757E-2</v>
      </c>
      <c r="D37" s="47">
        <v>9.051867546276765E-2</v>
      </c>
      <c r="E37" s="47">
        <v>0.10107546051374057</v>
      </c>
      <c r="F37" s="48">
        <v>0.10906398749896151</v>
      </c>
      <c r="G37" s="49">
        <v>9.9351965052663874E-2</v>
      </c>
      <c r="H37" s="150">
        <v>0.10054743016200073</v>
      </c>
      <c r="I37" s="9"/>
      <c r="J37" s="9"/>
      <c r="K37" s="9"/>
      <c r="L37" s="8"/>
    </row>
    <row r="38" spans="1:16" x14ac:dyDescent="0.25">
      <c r="A38" s="10" t="s">
        <v>9</v>
      </c>
      <c r="B38" s="46">
        <v>16.179509539093512</v>
      </c>
      <c r="C38" s="50">
        <v>15.154324393752592</v>
      </c>
      <c r="D38" s="46">
        <v>14.747686625017282</v>
      </c>
      <c r="E38" s="46">
        <v>16.453004006273446</v>
      </c>
      <c r="F38" s="50">
        <v>17.743582517934495</v>
      </c>
      <c r="G38" s="45">
        <v>17.164406762371129</v>
      </c>
      <c r="H38" s="85">
        <v>16.596453520950519</v>
      </c>
      <c r="I38" s="9"/>
      <c r="J38" s="9"/>
      <c r="K38" s="9"/>
      <c r="L38" s="8"/>
    </row>
    <row r="39" spans="1:16" x14ac:dyDescent="0.25">
      <c r="A39" s="11" t="s">
        <v>10</v>
      </c>
      <c r="B39" s="41">
        <v>33.53</v>
      </c>
      <c r="C39" s="42">
        <v>32.800000000000011</v>
      </c>
      <c r="D39" s="41">
        <v>30.919999999999987</v>
      </c>
      <c r="E39" s="41">
        <v>30.78</v>
      </c>
      <c r="F39" s="42">
        <v>30.689999999999998</v>
      </c>
      <c r="G39" s="45">
        <v>40.759999999999991</v>
      </c>
      <c r="H39" s="85">
        <v>33.06</v>
      </c>
      <c r="I39" s="9"/>
      <c r="J39" s="9"/>
      <c r="K39" s="9"/>
      <c r="L39" s="8"/>
    </row>
    <row r="40" spans="1:16" ht="13.5" thickBot="1" x14ac:dyDescent="0.35">
      <c r="A40" s="12" t="s">
        <v>1</v>
      </c>
      <c r="B40" s="51">
        <v>0.29156521739130437</v>
      </c>
      <c r="C40" s="52">
        <v>0.28521739130434792</v>
      </c>
      <c r="D40" s="51">
        <v>0.26886956521739119</v>
      </c>
      <c r="E40" s="53">
        <v>0.26765217391304347</v>
      </c>
      <c r="F40" s="54">
        <v>0.2668695652173913</v>
      </c>
      <c r="G40" s="59">
        <v>0.3544347826086956</v>
      </c>
      <c r="H40" s="86">
        <v>0.28747826086956524</v>
      </c>
      <c r="I40" s="9"/>
      <c r="J40" s="9"/>
      <c r="K40" s="9"/>
      <c r="L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140</v>
      </c>
      <c r="C44" s="84">
        <v>140</v>
      </c>
      <c r="D44" s="84">
        <v>140</v>
      </c>
      <c r="E44" s="84">
        <v>140</v>
      </c>
      <c r="F44" s="84">
        <v>140</v>
      </c>
      <c r="G44" s="84"/>
      <c r="H44" s="84">
        <v>140</v>
      </c>
      <c r="I44" s="9"/>
      <c r="J44" s="9"/>
      <c r="K44" s="9"/>
      <c r="L44" s="8"/>
    </row>
    <row r="45" spans="1:16" x14ac:dyDescent="0.25">
      <c r="A45" s="10" t="s">
        <v>4</v>
      </c>
      <c r="B45" s="16">
        <v>6516</v>
      </c>
      <c r="C45" s="16">
        <v>8294</v>
      </c>
      <c r="D45" s="16">
        <v>9801</v>
      </c>
      <c r="E45" s="16">
        <v>10403</v>
      </c>
      <c r="F45" s="16">
        <v>8388</v>
      </c>
      <c r="G45" s="16"/>
      <c r="H45" s="66">
        <v>43402</v>
      </c>
      <c r="I45" s="9"/>
      <c r="J45" s="9"/>
      <c r="K45" s="9"/>
      <c r="L45" s="8"/>
    </row>
    <row r="46" spans="1:16" x14ac:dyDescent="0.25">
      <c r="A46" s="10" t="s">
        <v>5</v>
      </c>
      <c r="B46" s="16">
        <v>31</v>
      </c>
      <c r="C46" s="16">
        <v>40</v>
      </c>
      <c r="D46" s="16">
        <v>44</v>
      </c>
      <c r="E46" s="16">
        <v>48</v>
      </c>
      <c r="F46" s="16">
        <v>39</v>
      </c>
      <c r="G46" s="16"/>
      <c r="H46" s="66">
        <v>202</v>
      </c>
      <c r="I46" s="9"/>
      <c r="J46" s="9"/>
      <c r="K46" s="9"/>
      <c r="L46" s="8"/>
    </row>
    <row r="47" spans="1:16" x14ac:dyDescent="0.25">
      <c r="A47" s="10" t="s">
        <v>6</v>
      </c>
      <c r="B47" s="20">
        <v>186.69</v>
      </c>
      <c r="C47" s="15">
        <v>183.85</v>
      </c>
      <c r="D47" s="15">
        <v>199.25</v>
      </c>
      <c r="E47" s="15">
        <v>193.23</v>
      </c>
      <c r="F47" s="15">
        <v>191.58</v>
      </c>
      <c r="G47" s="15"/>
      <c r="H47" s="64">
        <v>191.36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93.548387096774192</v>
      </c>
      <c r="C48" s="43">
        <v>75</v>
      </c>
      <c r="D48" s="58">
        <v>77.272727272727266</v>
      </c>
      <c r="E48" s="58">
        <v>75</v>
      </c>
      <c r="F48" s="43">
        <v>71.794871794871796</v>
      </c>
      <c r="G48" s="46"/>
      <c r="H48" s="85">
        <v>75.742574257425744</v>
      </c>
      <c r="I48" s="9"/>
      <c r="J48" s="55"/>
      <c r="K48" s="9"/>
      <c r="L48" s="8"/>
    </row>
    <row r="49" spans="1:12" x14ac:dyDescent="0.25">
      <c r="A49" s="10" t="s">
        <v>8</v>
      </c>
      <c r="B49" s="47">
        <v>6.9074413767874501E-2</v>
      </c>
      <c r="C49" s="47">
        <v>8.8241745702054675E-2</v>
      </c>
      <c r="D49" s="47">
        <v>7.9454044772703264E-2</v>
      </c>
      <c r="E49" s="47">
        <v>8.5742287574848183E-2</v>
      </c>
      <c r="F49" s="47">
        <v>8.7399834814107347E-2</v>
      </c>
      <c r="G49" s="56"/>
      <c r="H49" s="87">
        <v>8.6579948840718804E-2</v>
      </c>
      <c r="I49" s="9"/>
      <c r="J49" s="9"/>
      <c r="K49" s="9"/>
      <c r="L49" s="8"/>
    </row>
    <row r="50" spans="1:12" x14ac:dyDescent="0.25">
      <c r="A50" s="10" t="s">
        <v>9</v>
      </c>
      <c r="B50" s="46">
        <v>14.518996132628073</v>
      </c>
      <c r="C50" s="46">
        <v>18.296925971321038</v>
      </c>
      <c r="D50" s="46">
        <v>17.698388473119653</v>
      </c>
      <c r="E50" s="46">
        <v>18.582854534190535</v>
      </c>
      <c r="F50" s="46">
        <v>18.797687549249549</v>
      </c>
      <c r="G50" s="46"/>
      <c r="H50" s="85">
        <v>18.602687819727116</v>
      </c>
      <c r="I50" s="9"/>
      <c r="J50" s="9"/>
      <c r="K50" s="9"/>
      <c r="L50" s="8"/>
    </row>
    <row r="51" spans="1:12" x14ac:dyDescent="0.25">
      <c r="A51" s="11" t="s">
        <v>10</v>
      </c>
      <c r="B51" s="46">
        <v>46.69</v>
      </c>
      <c r="C51" s="46">
        <v>43.849999999999994</v>
      </c>
      <c r="D51" s="46">
        <v>59.25</v>
      </c>
      <c r="E51" s="46">
        <v>53.22999999999999</v>
      </c>
      <c r="F51" s="46">
        <v>51.580000000000013</v>
      </c>
      <c r="G51" s="46"/>
      <c r="H51" s="85">
        <v>51.360000000000014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0.33349999999999996</v>
      </c>
      <c r="C52" s="88">
        <v>0.31321428571428567</v>
      </c>
      <c r="D52" s="88">
        <v>0.42321428571428571</v>
      </c>
      <c r="E52" s="89">
        <v>0.38021428571428562</v>
      </c>
      <c r="F52" s="89">
        <v>0.36842857142857149</v>
      </c>
      <c r="G52" s="88"/>
      <c r="H52" s="90">
        <v>0.36685714285714294</v>
      </c>
      <c r="I52" s="9"/>
      <c r="J52" s="9"/>
      <c r="K52" s="9"/>
      <c r="L52" s="8"/>
    </row>
  </sheetData>
  <mergeCells count="3">
    <mergeCell ref="B4:J4"/>
    <mergeCell ref="K4:T4"/>
    <mergeCell ref="B17:F17"/>
  </mergeCells>
  <phoneticPr fontId="0" type="noConversion"/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W308"/>
  <sheetViews>
    <sheetView showGridLines="0" topLeftCell="A276" zoomScale="73" zoomScaleNormal="73" workbookViewId="0">
      <selection activeCell="R306" sqref="R306"/>
    </sheetView>
  </sheetViews>
  <sheetFormatPr baseColWidth="10" defaultColWidth="19.81640625" defaultRowHeight="12.5" x14ac:dyDescent="0.25"/>
  <cols>
    <col min="1" max="1" width="16.81640625" style="311" customWidth="1"/>
    <col min="2" max="23" width="9.81640625" style="311" customWidth="1"/>
    <col min="24" max="16384" width="19.816406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36.799999999999997</v>
      </c>
    </row>
    <row r="3" spans="1:7" x14ac:dyDescent="0.25">
      <c r="A3" s="311" t="s">
        <v>7</v>
      </c>
      <c r="B3" s="311">
        <v>69</v>
      </c>
    </row>
    <row r="4" spans="1:7" x14ac:dyDescent="0.25">
      <c r="A4" s="311" t="s">
        <v>60</v>
      </c>
      <c r="B4" s="311">
        <v>3427</v>
      </c>
    </row>
    <row r="6" spans="1:7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39" t="s">
        <v>53</v>
      </c>
      <c r="C9" s="540"/>
      <c r="D9" s="540"/>
      <c r="E9" s="540"/>
      <c r="F9" s="541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53">
        <v>140</v>
      </c>
      <c r="C11" s="354">
        <v>140</v>
      </c>
      <c r="D11" s="355">
        <v>140</v>
      </c>
      <c r="E11" s="355">
        <v>140</v>
      </c>
      <c r="F11" s="355">
        <v>140</v>
      </c>
      <c r="G11" s="356">
        <v>140</v>
      </c>
    </row>
    <row r="12" spans="1:7" x14ac:dyDescent="0.25">
      <c r="A12" s="329" t="s">
        <v>6</v>
      </c>
      <c r="B12" s="357">
        <v>174.60273972602741</v>
      </c>
      <c r="C12" s="358">
        <v>173.45833333333334</v>
      </c>
      <c r="D12" s="358">
        <v>181.98611111111111</v>
      </c>
      <c r="E12" s="358">
        <v>182.56164383561645</v>
      </c>
      <c r="F12" s="358">
        <v>186.41975308641975</v>
      </c>
      <c r="G12" s="276">
        <v>179.95956873315365</v>
      </c>
    </row>
    <row r="13" spans="1:7" x14ac:dyDescent="0.25">
      <c r="A13" s="227" t="s">
        <v>7</v>
      </c>
      <c r="B13" s="359">
        <v>73.972602739726028</v>
      </c>
      <c r="C13" s="360">
        <v>68.055555555555557</v>
      </c>
      <c r="D13" s="361">
        <v>80.555555555555557</v>
      </c>
      <c r="E13" s="361">
        <v>69.863013698630141</v>
      </c>
      <c r="F13" s="361">
        <v>72.839506172839506</v>
      </c>
      <c r="G13" s="362">
        <v>71.159029649595681</v>
      </c>
    </row>
    <row r="14" spans="1:7" x14ac:dyDescent="0.25">
      <c r="A14" s="227" t="s">
        <v>8</v>
      </c>
      <c r="B14" s="282">
        <v>9.078303500385683E-2</v>
      </c>
      <c r="C14" s="283">
        <v>9.9663990645412676E-2</v>
      </c>
      <c r="D14" s="363">
        <v>7.9647419798703836E-2</v>
      </c>
      <c r="E14" s="363">
        <v>9.4900777487200147E-2</v>
      </c>
      <c r="F14" s="363">
        <v>8.4534394001098009E-2</v>
      </c>
      <c r="G14" s="364">
        <v>9.4069854851059731E-2</v>
      </c>
    </row>
    <row r="15" spans="1:7" x14ac:dyDescent="0.25">
      <c r="A15" s="329" t="s">
        <v>1</v>
      </c>
      <c r="B15" s="287">
        <f t="shared" ref="B15:G15" si="0">B12/B11*100-100</f>
        <v>24.716242661448135</v>
      </c>
      <c r="C15" s="288">
        <f t="shared" si="0"/>
        <v>23.898809523809533</v>
      </c>
      <c r="D15" s="288">
        <f t="shared" si="0"/>
        <v>29.990079365079367</v>
      </c>
      <c r="E15" s="288">
        <f t="shared" si="0"/>
        <v>30.401174168297473</v>
      </c>
      <c r="F15" s="288">
        <f t="shared" ref="F15" si="1">F12/F11*100-100</f>
        <v>33.156966490299823</v>
      </c>
      <c r="G15" s="291">
        <f t="shared" si="0"/>
        <v>28.542549095109734</v>
      </c>
    </row>
    <row r="16" spans="1:7" ht="13" thickBot="1" x14ac:dyDescent="0.3">
      <c r="A16" s="227" t="s">
        <v>27</v>
      </c>
      <c r="B16" s="293">
        <f>B12-B6</f>
        <v>137.80273972602743</v>
      </c>
      <c r="C16" s="294">
        <f t="shared" ref="C16:G16" si="2">C12-C6</f>
        <v>136.65833333333336</v>
      </c>
      <c r="D16" s="294">
        <f t="shared" si="2"/>
        <v>145.18611111111113</v>
      </c>
      <c r="E16" s="294">
        <f t="shared" si="2"/>
        <v>145.76164383561644</v>
      </c>
      <c r="F16" s="294">
        <f t="shared" ref="F16" si="3">F12-F6</f>
        <v>149.61975308641973</v>
      </c>
      <c r="G16" s="298">
        <f t="shared" si="2"/>
        <v>143.15956873315366</v>
      </c>
    </row>
    <row r="17" spans="1:10" x14ac:dyDescent="0.25">
      <c r="A17" s="343" t="s">
        <v>52</v>
      </c>
      <c r="B17" s="300">
        <v>676</v>
      </c>
      <c r="C17" s="301">
        <v>675</v>
      </c>
      <c r="D17" s="301">
        <v>672</v>
      </c>
      <c r="E17" s="301">
        <v>673</v>
      </c>
      <c r="F17" s="365">
        <v>679</v>
      </c>
      <c r="G17" s="366">
        <f>SUM(B17:F17)</f>
        <v>3375</v>
      </c>
      <c r="H17" s="311" t="s">
        <v>56</v>
      </c>
      <c r="I17" s="367">
        <f>B4-G17</f>
        <v>52</v>
      </c>
      <c r="J17" s="368">
        <f>I17/B4</f>
        <v>1.517362124306974E-2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30.13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39" t="s">
        <v>53</v>
      </c>
      <c r="C22" s="540"/>
      <c r="D22" s="540"/>
      <c r="E22" s="540"/>
      <c r="F22" s="541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53">
        <v>300</v>
      </c>
      <c r="C24" s="354">
        <v>300</v>
      </c>
      <c r="D24" s="355">
        <v>300</v>
      </c>
      <c r="E24" s="355">
        <v>300</v>
      </c>
      <c r="F24" s="355">
        <v>300</v>
      </c>
      <c r="G24" s="356">
        <v>300</v>
      </c>
    </row>
    <row r="25" spans="1:10" s="376" customFormat="1" x14ac:dyDescent="0.25">
      <c r="A25" s="329" t="s">
        <v>6</v>
      </c>
      <c r="B25" s="357">
        <v>421.25</v>
      </c>
      <c r="C25" s="358">
        <v>428.30769230769232</v>
      </c>
      <c r="D25" s="358">
        <v>434.40677966101697</v>
      </c>
      <c r="E25" s="358">
        <v>437.01754385964909</v>
      </c>
      <c r="F25" s="358">
        <v>440.65573770491801</v>
      </c>
      <c r="G25" s="276">
        <v>432.09150326797385</v>
      </c>
    </row>
    <row r="26" spans="1:10" s="376" customFormat="1" x14ac:dyDescent="0.25">
      <c r="A26" s="227" t="s">
        <v>7</v>
      </c>
      <c r="B26" s="359">
        <v>65.625</v>
      </c>
      <c r="C26" s="360">
        <v>80</v>
      </c>
      <c r="D26" s="361">
        <v>71.186440677966104</v>
      </c>
      <c r="E26" s="361">
        <v>73.684210526315795</v>
      </c>
      <c r="F26" s="361">
        <v>80.327868852459019</v>
      </c>
      <c r="G26" s="362">
        <v>74.183006535947712</v>
      </c>
    </row>
    <row r="27" spans="1:10" s="376" customFormat="1" x14ac:dyDescent="0.25">
      <c r="A27" s="227" t="s">
        <v>8</v>
      </c>
      <c r="B27" s="282">
        <v>0.10145591096307868</v>
      </c>
      <c r="C27" s="283">
        <v>9.3621234289956279E-2</v>
      </c>
      <c r="D27" s="363">
        <v>8.7915111148859651E-2</v>
      </c>
      <c r="E27" s="363">
        <v>9.000791780423649E-2</v>
      </c>
      <c r="F27" s="363">
        <v>8.257923040461003E-2</v>
      </c>
      <c r="G27" s="364">
        <v>9.2711044939174189E-2</v>
      </c>
    </row>
    <row r="28" spans="1:10" s="376" customFormat="1" x14ac:dyDescent="0.25">
      <c r="A28" s="329" t="s">
        <v>1</v>
      </c>
      <c r="B28" s="287">
        <f t="shared" ref="B28:G28" si="4">B25/B24*100-100</f>
        <v>40.416666666666657</v>
      </c>
      <c r="C28" s="288">
        <f t="shared" si="4"/>
        <v>42.769230769230774</v>
      </c>
      <c r="D28" s="288">
        <f t="shared" si="4"/>
        <v>44.802259887005647</v>
      </c>
      <c r="E28" s="288">
        <f t="shared" si="4"/>
        <v>45.672514619883032</v>
      </c>
      <c r="F28" s="288">
        <f t="shared" si="4"/>
        <v>46.885245901639337</v>
      </c>
      <c r="G28" s="291">
        <f t="shared" si="4"/>
        <v>44.030501089324616</v>
      </c>
    </row>
    <row r="29" spans="1:10" s="376" customFormat="1" ht="13" thickBot="1" x14ac:dyDescent="0.3">
      <c r="A29" s="227" t="s">
        <v>27</v>
      </c>
      <c r="B29" s="293">
        <f>B25-B12</f>
        <v>246.64726027397259</v>
      </c>
      <c r="C29" s="294">
        <f t="shared" ref="C29:G29" si="5">C25-C12</f>
        <v>254.84935897435898</v>
      </c>
      <c r="D29" s="294">
        <f t="shared" si="5"/>
        <v>252.42066854990586</v>
      </c>
      <c r="E29" s="294">
        <f t="shared" si="5"/>
        <v>254.45590002403264</v>
      </c>
      <c r="F29" s="294">
        <f t="shared" si="5"/>
        <v>254.23598461849826</v>
      </c>
      <c r="G29" s="298">
        <f t="shared" si="5"/>
        <v>252.1319345348202</v>
      </c>
    </row>
    <row r="30" spans="1:10" s="376" customFormat="1" x14ac:dyDescent="0.25">
      <c r="A30" s="343" t="s">
        <v>52</v>
      </c>
      <c r="B30" s="300">
        <v>675</v>
      </c>
      <c r="C30" s="301">
        <v>673</v>
      </c>
      <c r="D30" s="301">
        <v>668</v>
      </c>
      <c r="E30" s="301">
        <v>672</v>
      </c>
      <c r="F30" s="365">
        <v>676</v>
      </c>
      <c r="G30" s="366">
        <f>SUM(B30:F30)</f>
        <v>3364</v>
      </c>
      <c r="H30" s="376" t="s">
        <v>56</v>
      </c>
      <c r="I30" s="367">
        <f>G17-G30</f>
        <v>11</v>
      </c>
      <c r="J30" s="368">
        <f>I30/G17</f>
        <v>3.2592592592592591E-3</v>
      </c>
    </row>
    <row r="31" spans="1:10" s="376" customFormat="1" x14ac:dyDescent="0.25">
      <c r="A31" s="343" t="s">
        <v>28</v>
      </c>
      <c r="B31" s="233">
        <v>95</v>
      </c>
      <c r="C31" s="375">
        <v>95</v>
      </c>
      <c r="D31" s="375">
        <v>95</v>
      </c>
      <c r="E31" s="375">
        <v>95</v>
      </c>
      <c r="F31" s="375">
        <v>95</v>
      </c>
      <c r="G31" s="237"/>
      <c r="H31" s="376" t="s">
        <v>57</v>
      </c>
      <c r="I31" s="376">
        <v>64.89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34.760000000000005</v>
      </c>
    </row>
    <row r="33" spans="1:10" s="381" customFormat="1" x14ac:dyDescent="0.25">
      <c r="A33" s="253"/>
      <c r="B33" s="228"/>
      <c r="C33" s="228"/>
      <c r="D33" s="228"/>
      <c r="E33" s="228"/>
      <c r="F33" s="228"/>
      <c r="G33" s="228"/>
    </row>
    <row r="34" spans="1:10" ht="13" thickBot="1" x14ac:dyDescent="0.3">
      <c r="B34" s="229">
        <v>432.09150326797385</v>
      </c>
    </row>
    <row r="35" spans="1:10" s="381" customFormat="1" ht="13.5" thickBot="1" x14ac:dyDescent="0.3">
      <c r="A35" s="319" t="s">
        <v>79</v>
      </c>
      <c r="B35" s="539" t="s">
        <v>53</v>
      </c>
      <c r="C35" s="540"/>
      <c r="D35" s="540"/>
      <c r="E35" s="540"/>
      <c r="F35" s="541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764.74926253687318</v>
      </c>
      <c r="C38" s="358"/>
      <c r="D38" s="358"/>
      <c r="E38" s="358"/>
      <c r="F38" s="358"/>
      <c r="G38" s="276">
        <v>764.74926253687318</v>
      </c>
    </row>
    <row r="39" spans="1:10" s="381" customFormat="1" x14ac:dyDescent="0.25">
      <c r="A39" s="227" t="s">
        <v>7</v>
      </c>
      <c r="B39" s="359">
        <v>76.991150442477874</v>
      </c>
      <c r="C39" s="360"/>
      <c r="D39" s="361"/>
      <c r="E39" s="361"/>
      <c r="F39" s="361"/>
      <c r="G39" s="362">
        <v>76.991150442477874</v>
      </c>
    </row>
    <row r="40" spans="1:10" s="381" customFormat="1" x14ac:dyDescent="0.25">
      <c r="A40" s="227" t="s">
        <v>8</v>
      </c>
      <c r="B40" s="282">
        <v>7.9302856513343609E-2</v>
      </c>
      <c r="C40" s="283"/>
      <c r="D40" s="363"/>
      <c r="E40" s="363"/>
      <c r="F40" s="363"/>
      <c r="G40" s="364">
        <v>7.9302856513343609E-2</v>
      </c>
    </row>
    <row r="41" spans="1:10" s="381" customFormat="1" x14ac:dyDescent="0.25">
      <c r="A41" s="329" t="s">
        <v>1</v>
      </c>
      <c r="B41" s="287">
        <f t="shared" ref="B41:G41" si="7">B38/B37*100-100</f>
        <v>56.071278068749621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56.071278068749621</v>
      </c>
    </row>
    <row r="42" spans="1:10" s="381" customFormat="1" ht="13" thickBot="1" x14ac:dyDescent="0.3">
      <c r="A42" s="227" t="s">
        <v>27</v>
      </c>
      <c r="B42" s="293">
        <f>B38-B34</f>
        <v>332.65775926889933</v>
      </c>
      <c r="C42" s="294">
        <f>C38-C25</f>
        <v>-428.30769230769232</v>
      </c>
      <c r="D42" s="294">
        <f>D38-D25</f>
        <v>-434.40677966101697</v>
      </c>
      <c r="E42" s="294">
        <f>E38-E25</f>
        <v>-437.01754385964909</v>
      </c>
      <c r="F42" s="294">
        <f>F38-F25</f>
        <v>-440.65573770491801</v>
      </c>
      <c r="G42" s="298">
        <f>G38-G25</f>
        <v>332.65775926889933</v>
      </c>
    </row>
    <row r="43" spans="1:10" s="381" customFormat="1" x14ac:dyDescent="0.25">
      <c r="A43" s="343" t="s">
        <v>52</v>
      </c>
      <c r="B43" s="300">
        <v>3356</v>
      </c>
      <c r="C43" s="301"/>
      <c r="D43" s="301"/>
      <c r="E43" s="301"/>
      <c r="F43" s="365"/>
      <c r="G43" s="366">
        <f>SUM(B43:F43)</f>
        <v>3356</v>
      </c>
      <c r="H43" s="381" t="s">
        <v>56</v>
      </c>
      <c r="I43" s="367">
        <f>G30-G43</f>
        <v>8</v>
      </c>
      <c r="J43" s="368">
        <f>I43/G30</f>
        <v>2.3781212841854932E-3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95.87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>C44-C31</f>
        <v>-95</v>
      </c>
      <c r="D45" s="231">
        <f>D44-D31</f>
        <v>-95</v>
      </c>
      <c r="E45" s="231">
        <f>E44-E31</f>
        <v>-95</v>
      </c>
      <c r="F45" s="231">
        <f>F44-F31</f>
        <v>-95</v>
      </c>
      <c r="G45" s="238"/>
      <c r="H45" s="381" t="s">
        <v>26</v>
      </c>
      <c r="I45" s="381">
        <f>I44-I31</f>
        <v>30.980000000000004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39" t="s">
        <v>53</v>
      </c>
      <c r="C48" s="540"/>
      <c r="D48" s="540"/>
      <c r="E48" s="540"/>
      <c r="F48" s="541"/>
      <c r="G48" s="348" t="s">
        <v>0</v>
      </c>
    </row>
    <row r="49" spans="1:11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1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1" s="387" customFormat="1" x14ac:dyDescent="0.25">
      <c r="A51" s="329" t="s">
        <v>6</v>
      </c>
      <c r="B51" s="357">
        <v>1169.9348534201954</v>
      </c>
      <c r="C51" s="358"/>
      <c r="D51" s="358"/>
      <c r="E51" s="358"/>
      <c r="F51" s="358"/>
      <c r="G51" s="276">
        <v>1169.9348534201954</v>
      </c>
    </row>
    <row r="52" spans="1:11" s="387" customFormat="1" x14ac:dyDescent="0.25">
      <c r="A52" s="227" t="s">
        <v>7</v>
      </c>
      <c r="B52" s="359">
        <v>83.061889250814332</v>
      </c>
      <c r="C52" s="360"/>
      <c r="D52" s="361"/>
      <c r="E52" s="361"/>
      <c r="F52" s="361"/>
      <c r="G52" s="362">
        <v>83.061889250814332</v>
      </c>
    </row>
    <row r="53" spans="1:11" s="387" customFormat="1" x14ac:dyDescent="0.25">
      <c r="A53" s="227" t="s">
        <v>8</v>
      </c>
      <c r="B53" s="282">
        <v>7.395421305613066E-2</v>
      </c>
      <c r="C53" s="283"/>
      <c r="D53" s="363"/>
      <c r="E53" s="363"/>
      <c r="F53" s="363"/>
      <c r="G53" s="364">
        <v>7.395421305613066E-2</v>
      </c>
    </row>
    <row r="54" spans="1:11" s="387" customFormat="1" x14ac:dyDescent="0.25">
      <c r="A54" s="329" t="s">
        <v>1</v>
      </c>
      <c r="B54" s="287">
        <f t="shared" ref="B54:G54" si="8">B51/B50*100-100</f>
        <v>69.555775857999322</v>
      </c>
      <c r="C54" s="288" t="e">
        <f t="shared" si="8"/>
        <v>#DIV/0!</v>
      </c>
      <c r="D54" s="288" t="e">
        <f t="shared" si="8"/>
        <v>#DIV/0!</v>
      </c>
      <c r="E54" s="288" t="e">
        <f t="shared" si="8"/>
        <v>#DIV/0!</v>
      </c>
      <c r="F54" s="288" t="e">
        <f t="shared" si="8"/>
        <v>#DIV/0!</v>
      </c>
      <c r="G54" s="291">
        <f t="shared" si="8"/>
        <v>69.555775857999322</v>
      </c>
    </row>
    <row r="55" spans="1:11" s="387" customFormat="1" ht="13" thickBot="1" x14ac:dyDescent="0.3">
      <c r="A55" s="227" t="s">
        <v>27</v>
      </c>
      <c r="B55" s="293">
        <f>B51-B47</f>
        <v>1169.9348534201954</v>
      </c>
      <c r="C55" s="294">
        <f>C51-C38</f>
        <v>0</v>
      </c>
      <c r="D55" s="294">
        <f>D51-D38</f>
        <v>0</v>
      </c>
      <c r="E55" s="294">
        <f>E51-E38</f>
        <v>0</v>
      </c>
      <c r="F55" s="294">
        <f>F51-F38</f>
        <v>0</v>
      </c>
      <c r="G55" s="298">
        <f>G51-G38</f>
        <v>405.18559088332222</v>
      </c>
    </row>
    <row r="56" spans="1:11" s="387" customFormat="1" x14ac:dyDescent="0.25">
      <c r="A56" s="343" t="s">
        <v>52</v>
      </c>
      <c r="B56" s="300">
        <v>3346</v>
      </c>
      <c r="C56" s="301"/>
      <c r="D56" s="301"/>
      <c r="E56" s="301"/>
      <c r="F56" s="365"/>
      <c r="G56" s="366">
        <f>SUM(B56:F56)</f>
        <v>3346</v>
      </c>
      <c r="H56" s="387" t="s">
        <v>56</v>
      </c>
      <c r="I56" s="367">
        <f>G43-G56</f>
        <v>10</v>
      </c>
      <c r="J56" s="368">
        <f>I56/G43</f>
        <v>2.9797377830750892E-3</v>
      </c>
    </row>
    <row r="57" spans="1:11" s="387" customFormat="1" x14ac:dyDescent="0.25">
      <c r="A57" s="343" t="s">
        <v>28</v>
      </c>
      <c r="B57" s="233">
        <v>84</v>
      </c>
      <c r="C57" s="388">
        <v>84</v>
      </c>
      <c r="D57" s="388">
        <v>84</v>
      </c>
      <c r="E57" s="388">
        <v>84</v>
      </c>
      <c r="F57" s="388"/>
      <c r="G57" s="237"/>
      <c r="H57" s="387" t="s">
        <v>57</v>
      </c>
      <c r="I57" s="387">
        <v>125.07</v>
      </c>
    </row>
    <row r="58" spans="1:11" s="387" customFormat="1" ht="13" thickBot="1" x14ac:dyDescent="0.3">
      <c r="A58" s="346" t="s">
        <v>26</v>
      </c>
      <c r="B58" s="230">
        <f>B57-B44</f>
        <v>-41</v>
      </c>
      <c r="C58" s="231">
        <f>C57-C44</f>
        <v>84</v>
      </c>
      <c r="D58" s="231">
        <f>D57-D44</f>
        <v>84</v>
      </c>
      <c r="E58" s="231">
        <f>E57-E44</f>
        <v>84</v>
      </c>
      <c r="F58" s="231">
        <f>F57-F44</f>
        <v>0</v>
      </c>
      <c r="G58" s="238"/>
      <c r="H58" s="387" t="s">
        <v>26</v>
      </c>
      <c r="I58" s="387">
        <f>I57-I44</f>
        <v>29.199999999999989</v>
      </c>
    </row>
    <row r="60" spans="1:11" ht="13" thickBot="1" x14ac:dyDescent="0.3">
      <c r="B60" s="243">
        <v>1169.9348534201954</v>
      </c>
      <c r="C60" s="243">
        <v>1169.9348534201954</v>
      </c>
      <c r="D60" s="243">
        <v>1169.9348534201954</v>
      </c>
      <c r="E60" s="243">
        <v>1169.9348534201954</v>
      </c>
    </row>
    <row r="61" spans="1:11" s="402" customFormat="1" ht="13.5" thickBot="1" x14ac:dyDescent="0.3">
      <c r="A61" s="319" t="s">
        <v>83</v>
      </c>
      <c r="B61" s="539" t="s">
        <v>53</v>
      </c>
      <c r="C61" s="540"/>
      <c r="D61" s="540"/>
      <c r="E61" s="540"/>
      <c r="F61" s="541"/>
      <c r="G61" s="348" t="s">
        <v>0</v>
      </c>
      <c r="K61" s="379" t="s">
        <v>84</v>
      </c>
    </row>
    <row r="62" spans="1:11" s="402" customFormat="1" x14ac:dyDescent="0.25">
      <c r="A62" s="227" t="s">
        <v>2</v>
      </c>
      <c r="B62" s="261">
        <v>1</v>
      </c>
      <c r="C62" s="370">
        <v>2</v>
      </c>
      <c r="D62" s="262">
        <v>3</v>
      </c>
      <c r="E62" s="351">
        <v>4</v>
      </c>
      <c r="F62" s="240"/>
      <c r="G62" s="239"/>
      <c r="K62" s="402" t="s">
        <v>85</v>
      </c>
    </row>
    <row r="63" spans="1:11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/>
      <c r="G63" s="399">
        <v>890</v>
      </c>
    </row>
    <row r="64" spans="1:11" s="402" customFormat="1" x14ac:dyDescent="0.25">
      <c r="A64" s="329" t="s">
        <v>6</v>
      </c>
      <c r="B64" s="357">
        <v>1123.0769230769231</v>
      </c>
      <c r="C64" s="358">
        <v>1194.1025641025642</v>
      </c>
      <c r="D64" s="358">
        <v>1255.483870967742</v>
      </c>
      <c r="E64" s="358">
        <v>1326.1363636363637</v>
      </c>
      <c r="F64" s="358"/>
      <c r="G64" s="276">
        <v>1226.4052287581699</v>
      </c>
    </row>
    <row r="65" spans="1:11" s="402" customFormat="1" x14ac:dyDescent="0.25">
      <c r="A65" s="227" t="s">
        <v>7</v>
      </c>
      <c r="B65" s="359">
        <v>94.871794871794876</v>
      </c>
      <c r="C65" s="360">
        <v>100</v>
      </c>
      <c r="D65" s="361">
        <v>100</v>
      </c>
      <c r="E65" s="361">
        <v>90.909090909090907</v>
      </c>
      <c r="F65" s="361"/>
      <c r="G65" s="362">
        <v>81.045751633986924</v>
      </c>
    </row>
    <row r="66" spans="1:11" s="402" customFormat="1" x14ac:dyDescent="0.25">
      <c r="A66" s="227" t="s">
        <v>8</v>
      </c>
      <c r="B66" s="282">
        <v>4.4823346819389792E-2</v>
      </c>
      <c r="C66" s="283">
        <v>3.9083313008215055E-2</v>
      </c>
      <c r="D66" s="363">
        <v>3.2924087316837373E-2</v>
      </c>
      <c r="E66" s="363">
        <v>6.1223310350328838E-2</v>
      </c>
      <c r="F66" s="363"/>
      <c r="G66" s="364">
        <v>7.9316402787739493E-2</v>
      </c>
    </row>
    <row r="67" spans="1:11" s="402" customFormat="1" x14ac:dyDescent="0.25">
      <c r="A67" s="329" t="s">
        <v>1</v>
      </c>
      <c r="B67" s="287">
        <f t="shared" ref="B67:G67" si="9">B64/B63*100-100</f>
        <v>26.188418323249778</v>
      </c>
      <c r="C67" s="288">
        <f t="shared" si="9"/>
        <v>34.168827427254399</v>
      </c>
      <c r="D67" s="288">
        <f t="shared" si="9"/>
        <v>41.06560347952157</v>
      </c>
      <c r="E67" s="288">
        <f t="shared" si="9"/>
        <v>49.004085801838613</v>
      </c>
      <c r="F67" s="288"/>
      <c r="G67" s="291">
        <f t="shared" si="9"/>
        <v>37.798340309906706</v>
      </c>
    </row>
    <row r="68" spans="1:11" s="402" customFormat="1" ht="13" thickBot="1" x14ac:dyDescent="0.3">
      <c r="A68" s="227" t="s">
        <v>27</v>
      </c>
      <c r="B68" s="293">
        <f>B64-B60</f>
        <v>-46.857930343272301</v>
      </c>
      <c r="C68" s="294">
        <f t="shared" ref="C68:E68" si="10">C64-C60</f>
        <v>24.167710682368806</v>
      </c>
      <c r="D68" s="294">
        <f t="shared" si="10"/>
        <v>85.549017547546555</v>
      </c>
      <c r="E68" s="294">
        <f t="shared" si="10"/>
        <v>156.20151021616834</v>
      </c>
      <c r="F68" s="294"/>
      <c r="G68" s="298">
        <f>G64-G51</f>
        <v>56.470375337974474</v>
      </c>
    </row>
    <row r="69" spans="1:11" s="402" customFormat="1" x14ac:dyDescent="0.25">
      <c r="A69" s="343" t="s">
        <v>52</v>
      </c>
      <c r="B69" s="300">
        <v>483</v>
      </c>
      <c r="C69" s="301">
        <v>459</v>
      </c>
      <c r="D69" s="301">
        <v>394</v>
      </c>
      <c r="E69" s="301">
        <v>534</v>
      </c>
      <c r="F69" s="365"/>
      <c r="G69" s="366">
        <f>SUM(B69:F69)</f>
        <v>1870</v>
      </c>
      <c r="H69" s="402" t="s">
        <v>56</v>
      </c>
      <c r="I69" s="367">
        <f>G56-G69</f>
        <v>1476</v>
      </c>
      <c r="J69" s="368">
        <f>I69/G56</f>
        <v>0.44112372982665871</v>
      </c>
    </row>
    <row r="70" spans="1:11" s="402" customFormat="1" x14ac:dyDescent="0.25">
      <c r="A70" s="343" t="s">
        <v>28</v>
      </c>
      <c r="B70" s="233">
        <v>66</v>
      </c>
      <c r="C70" s="401">
        <v>66</v>
      </c>
      <c r="D70" s="401">
        <v>66</v>
      </c>
      <c r="E70" s="401">
        <v>66</v>
      </c>
      <c r="F70" s="401"/>
      <c r="G70" s="237"/>
      <c r="H70" s="402" t="s">
        <v>57</v>
      </c>
      <c r="I70" s="402">
        <v>85.5</v>
      </c>
    </row>
    <row r="71" spans="1:11" s="402" customFormat="1" ht="13" thickBot="1" x14ac:dyDescent="0.3">
      <c r="A71" s="346" t="s">
        <v>26</v>
      </c>
      <c r="B71" s="230">
        <f>B70-B57</f>
        <v>-18</v>
      </c>
      <c r="C71" s="231">
        <f>C70-C57</f>
        <v>-18</v>
      </c>
      <c r="D71" s="231">
        <f>D70-D57</f>
        <v>-18</v>
      </c>
      <c r="E71" s="231">
        <f>E70-E57</f>
        <v>-18</v>
      </c>
      <c r="F71" s="231"/>
      <c r="G71" s="238"/>
      <c r="H71" s="402" t="s">
        <v>26</v>
      </c>
      <c r="I71" s="402">
        <f>I70-I57</f>
        <v>-39.569999999999993</v>
      </c>
    </row>
    <row r="73" spans="1:11" ht="13" thickBot="1" x14ac:dyDescent="0.3"/>
    <row r="74" spans="1:11" ht="13.5" thickBot="1" x14ac:dyDescent="0.3">
      <c r="A74" s="319" t="s">
        <v>86</v>
      </c>
      <c r="B74" s="539" t="s">
        <v>53</v>
      </c>
      <c r="C74" s="540"/>
      <c r="D74" s="540"/>
      <c r="E74" s="540"/>
      <c r="F74" s="541"/>
      <c r="G74" s="348" t="s">
        <v>0</v>
      </c>
      <c r="H74" s="407"/>
      <c r="I74" s="407"/>
      <c r="J74" s="407"/>
      <c r="K74" s="379" t="s">
        <v>87</v>
      </c>
    </row>
    <row r="75" spans="1:11" x14ac:dyDescent="0.25">
      <c r="A75" s="227" t="s">
        <v>2</v>
      </c>
      <c r="B75" s="261">
        <v>1</v>
      </c>
      <c r="C75" s="370">
        <v>2</v>
      </c>
      <c r="D75" s="262">
        <v>3</v>
      </c>
      <c r="E75" s="351">
        <v>4</v>
      </c>
      <c r="F75" s="240"/>
      <c r="G75" s="239"/>
      <c r="H75" s="407"/>
      <c r="I75" s="407"/>
      <c r="J75" s="407"/>
    </row>
    <row r="76" spans="1:1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  <c r="H76" s="407"/>
      <c r="I76" s="407"/>
      <c r="J76" s="407"/>
    </row>
    <row r="77" spans="1:11" x14ac:dyDescent="0.25">
      <c r="A77" s="329" t="s">
        <v>6</v>
      </c>
      <c r="B77" s="357">
        <v>1198.75</v>
      </c>
      <c r="C77" s="358">
        <v>1263.1428571428571</v>
      </c>
      <c r="D77" s="358">
        <v>1304.3333333333333</v>
      </c>
      <c r="E77" s="358">
        <v>1391.25</v>
      </c>
      <c r="F77" s="358"/>
      <c r="G77" s="276">
        <v>1294.5255474452554</v>
      </c>
      <c r="H77" s="407"/>
      <c r="I77" s="407"/>
      <c r="J77" s="407"/>
    </row>
    <row r="78" spans="1:11" x14ac:dyDescent="0.25">
      <c r="A78" s="227" t="s">
        <v>7</v>
      </c>
      <c r="B78" s="359">
        <v>96.875</v>
      </c>
      <c r="C78" s="360">
        <v>97.142857142857139</v>
      </c>
      <c r="D78" s="361">
        <v>100</v>
      </c>
      <c r="E78" s="361">
        <v>100</v>
      </c>
      <c r="F78" s="361"/>
      <c r="G78" s="362">
        <v>86.131386861313871</v>
      </c>
      <c r="H78" s="407"/>
      <c r="I78" s="407"/>
      <c r="J78" s="407"/>
    </row>
    <row r="79" spans="1:11" x14ac:dyDescent="0.25">
      <c r="A79" s="227" t="s">
        <v>8</v>
      </c>
      <c r="B79" s="282">
        <v>4.2215396204373638E-2</v>
      </c>
      <c r="C79" s="283">
        <v>5.1123659448551628E-2</v>
      </c>
      <c r="D79" s="363">
        <v>3.4666569297553199E-2</v>
      </c>
      <c r="E79" s="363">
        <v>3.1379726221140207E-2</v>
      </c>
      <c r="F79" s="363"/>
      <c r="G79" s="364">
        <v>6.8287549116896634E-2</v>
      </c>
      <c r="H79" s="407"/>
      <c r="I79" s="407"/>
      <c r="J79" s="407"/>
    </row>
    <row r="80" spans="1:11" x14ac:dyDescent="0.25">
      <c r="A80" s="329" t="s">
        <v>1</v>
      </c>
      <c r="B80" s="287">
        <f t="shared" ref="B80:E80" si="11">B77/B76*100-100</f>
        <v>10.995370370370367</v>
      </c>
      <c r="C80" s="288">
        <f t="shared" si="11"/>
        <v>16.957671957671948</v>
      </c>
      <c r="D80" s="288">
        <f t="shared" si="11"/>
        <v>20.771604938271594</v>
      </c>
      <c r="E80" s="288">
        <f t="shared" si="11"/>
        <v>28.819444444444429</v>
      </c>
      <c r="F80" s="288"/>
      <c r="G80" s="291">
        <f t="shared" ref="G80" si="12">G77/G76*100-100</f>
        <v>19.863476615301437</v>
      </c>
      <c r="H80" s="407"/>
      <c r="I80" s="407"/>
      <c r="J80" s="407"/>
    </row>
    <row r="81" spans="1:11" ht="13" thickBot="1" x14ac:dyDescent="0.3">
      <c r="A81" s="227" t="s">
        <v>27</v>
      </c>
      <c r="B81" s="293">
        <f>B77-B64</f>
        <v>75.673076923076906</v>
      </c>
      <c r="C81" s="294">
        <f t="shared" ref="C81:G81" si="13">C77-C64</f>
        <v>69.040293040292909</v>
      </c>
      <c r="D81" s="294">
        <f t="shared" si="13"/>
        <v>48.849462365591307</v>
      </c>
      <c r="E81" s="294">
        <f t="shared" si="13"/>
        <v>65.11363636363626</v>
      </c>
      <c r="F81" s="294">
        <f t="shared" si="13"/>
        <v>0</v>
      </c>
      <c r="G81" s="298">
        <f t="shared" si="13"/>
        <v>68.120318687085501</v>
      </c>
      <c r="H81" s="407"/>
      <c r="I81" s="407"/>
      <c r="J81" s="407"/>
    </row>
    <row r="82" spans="1:11" x14ac:dyDescent="0.25">
      <c r="A82" s="343" t="s">
        <v>52</v>
      </c>
      <c r="B82" s="300">
        <v>483</v>
      </c>
      <c r="C82" s="301">
        <v>459</v>
      </c>
      <c r="D82" s="301">
        <v>393</v>
      </c>
      <c r="E82" s="301">
        <v>533</v>
      </c>
      <c r="F82" s="365"/>
      <c r="G82" s="366">
        <f>SUM(B82:F82)</f>
        <v>1868</v>
      </c>
      <c r="H82" s="407" t="s">
        <v>56</v>
      </c>
      <c r="I82" s="367">
        <f>G69-G82</f>
        <v>2</v>
      </c>
      <c r="J82" s="368">
        <f>I82/G69</f>
        <v>1.0695187165775401E-3</v>
      </c>
    </row>
    <row r="83" spans="1:11" x14ac:dyDescent="0.25">
      <c r="A83" s="343" t="s">
        <v>28</v>
      </c>
      <c r="B83" s="233">
        <v>68</v>
      </c>
      <c r="C83" s="406">
        <v>68</v>
      </c>
      <c r="D83" s="406">
        <v>68</v>
      </c>
      <c r="E83" s="406">
        <v>68</v>
      </c>
      <c r="F83" s="406"/>
      <c r="G83" s="237"/>
      <c r="H83" s="407" t="s">
        <v>57</v>
      </c>
      <c r="I83" s="407">
        <v>66.069999999999993</v>
      </c>
      <c r="J83" s="407"/>
    </row>
    <row r="84" spans="1:11" ht="13" thickBot="1" x14ac:dyDescent="0.3">
      <c r="A84" s="346" t="s">
        <v>26</v>
      </c>
      <c r="B84" s="230">
        <f>B83-B70</f>
        <v>2</v>
      </c>
      <c r="C84" s="231">
        <f>C83-C70</f>
        <v>2</v>
      </c>
      <c r="D84" s="231">
        <f>D83-D70</f>
        <v>2</v>
      </c>
      <c r="E84" s="231">
        <f>E83-E70</f>
        <v>2</v>
      </c>
      <c r="F84" s="231"/>
      <c r="G84" s="238"/>
      <c r="H84" s="407" t="s">
        <v>26</v>
      </c>
      <c r="I84" s="407">
        <f>I83-I70</f>
        <v>-19.430000000000007</v>
      </c>
      <c r="J84" s="407"/>
    </row>
    <row r="86" spans="1:11" ht="13" thickBot="1" x14ac:dyDescent="0.3"/>
    <row r="87" spans="1:11" s="411" customFormat="1" ht="13.5" thickBot="1" x14ac:dyDescent="0.3">
      <c r="A87" s="319" t="s">
        <v>88</v>
      </c>
      <c r="B87" s="539" t="s">
        <v>53</v>
      </c>
      <c r="C87" s="540"/>
      <c r="D87" s="540"/>
      <c r="E87" s="540"/>
      <c r="F87" s="541"/>
      <c r="G87" s="348" t="s">
        <v>0</v>
      </c>
    </row>
    <row r="88" spans="1:11" s="411" customFormat="1" x14ac:dyDescent="0.25">
      <c r="A88" s="227" t="s">
        <v>2</v>
      </c>
      <c r="B88" s="261">
        <v>1</v>
      </c>
      <c r="C88" s="370">
        <v>2</v>
      </c>
      <c r="D88" s="262">
        <v>3</v>
      </c>
      <c r="E88" s="351">
        <v>4</v>
      </c>
      <c r="F88" s="240"/>
      <c r="G88" s="239"/>
    </row>
    <row r="89" spans="1:11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  <c r="K89" s="415" t="s">
        <v>89</v>
      </c>
    </row>
    <row r="90" spans="1:11" s="411" customFormat="1" x14ac:dyDescent="0.25">
      <c r="A90" s="329" t="s">
        <v>6</v>
      </c>
      <c r="B90" s="357">
        <v>1250.2777777777778</v>
      </c>
      <c r="C90" s="358">
        <v>1310</v>
      </c>
      <c r="D90" s="358">
        <v>1398.9655172413793</v>
      </c>
      <c r="E90" s="358">
        <v>1442.75</v>
      </c>
      <c r="F90" s="358"/>
      <c r="G90" s="276">
        <v>1351.294964028777</v>
      </c>
    </row>
    <row r="91" spans="1:11" s="411" customFormat="1" x14ac:dyDescent="0.25">
      <c r="A91" s="227" t="s">
        <v>7</v>
      </c>
      <c r="B91" s="359">
        <v>88.888888888888886</v>
      </c>
      <c r="C91" s="360">
        <v>91.17647058823529</v>
      </c>
      <c r="D91" s="361">
        <v>96.551724137931032</v>
      </c>
      <c r="E91" s="361">
        <v>100</v>
      </c>
      <c r="F91" s="361"/>
      <c r="G91" s="362">
        <v>79.136690647482013</v>
      </c>
    </row>
    <row r="92" spans="1:11" s="411" customFormat="1" x14ac:dyDescent="0.25">
      <c r="A92" s="227" t="s">
        <v>8</v>
      </c>
      <c r="B92" s="282">
        <v>6.2794003124643033E-2</v>
      </c>
      <c r="C92" s="283">
        <v>6.0618004600579097E-2</v>
      </c>
      <c r="D92" s="363">
        <v>4.9179054131978359E-2</v>
      </c>
      <c r="E92" s="363">
        <v>4.5766642043026773E-2</v>
      </c>
      <c r="F92" s="363"/>
      <c r="G92" s="364">
        <v>7.8743124950545945E-2</v>
      </c>
    </row>
    <row r="93" spans="1:11" s="411" customFormat="1" x14ac:dyDescent="0.25">
      <c r="A93" s="329" t="s">
        <v>1</v>
      </c>
      <c r="B93" s="287">
        <f t="shared" ref="B93:E93" si="14">B90/B89*100-100</f>
        <v>2.2222222222239907E-2</v>
      </c>
      <c r="C93" s="288">
        <f t="shared" si="14"/>
        <v>4.8000000000000114</v>
      </c>
      <c r="D93" s="288">
        <f t="shared" si="14"/>
        <v>11.91724137931034</v>
      </c>
      <c r="E93" s="288">
        <f t="shared" si="14"/>
        <v>15.419999999999987</v>
      </c>
      <c r="F93" s="288"/>
      <c r="G93" s="291">
        <f t="shared" ref="G93" si="15">G90/G89*100-100</f>
        <v>8.1035971223021477</v>
      </c>
    </row>
    <row r="94" spans="1:11" s="411" customFormat="1" ht="13" thickBot="1" x14ac:dyDescent="0.3">
      <c r="A94" s="227" t="s">
        <v>27</v>
      </c>
      <c r="B94" s="293">
        <f>B90-B77</f>
        <v>51.527777777777828</v>
      </c>
      <c r="C94" s="294">
        <f t="shared" ref="C94:G94" si="16">C90-C77</f>
        <v>46.85714285714289</v>
      </c>
      <c r="D94" s="294">
        <f t="shared" si="16"/>
        <v>94.632183908046045</v>
      </c>
      <c r="E94" s="294">
        <f t="shared" si="16"/>
        <v>51.5</v>
      </c>
      <c r="F94" s="294">
        <f t="shared" si="16"/>
        <v>0</v>
      </c>
      <c r="G94" s="298">
        <f t="shared" si="16"/>
        <v>56.769416583521661</v>
      </c>
    </row>
    <row r="95" spans="1:11" s="411" customFormat="1" x14ac:dyDescent="0.25">
      <c r="A95" s="343" t="s">
        <v>52</v>
      </c>
      <c r="B95" s="300">
        <v>483</v>
      </c>
      <c r="C95" s="301">
        <v>458</v>
      </c>
      <c r="D95" s="301">
        <v>391</v>
      </c>
      <c r="E95" s="301">
        <v>529</v>
      </c>
      <c r="F95" s="365"/>
      <c r="G95" s="366">
        <f>SUM(B95:F95)</f>
        <v>1861</v>
      </c>
      <c r="H95" s="411" t="s">
        <v>56</v>
      </c>
      <c r="I95" s="367">
        <f>G82-G95</f>
        <v>7</v>
      </c>
      <c r="J95" s="368">
        <f>I95/G82</f>
        <v>3.7473233404710922E-3</v>
      </c>
    </row>
    <row r="96" spans="1:11" s="411" customFormat="1" x14ac:dyDescent="0.25">
      <c r="A96" s="343" t="s">
        <v>28</v>
      </c>
      <c r="B96" s="233">
        <v>70</v>
      </c>
      <c r="C96" s="410">
        <v>70</v>
      </c>
      <c r="D96" s="410">
        <v>70</v>
      </c>
      <c r="E96" s="410">
        <v>70</v>
      </c>
      <c r="F96" s="410"/>
      <c r="G96" s="237"/>
      <c r="H96" s="411" t="s">
        <v>57</v>
      </c>
      <c r="I96" s="411">
        <v>68.260000000000005</v>
      </c>
    </row>
    <row r="97" spans="1:10" s="411" customFormat="1" ht="13" thickBot="1" x14ac:dyDescent="0.3">
      <c r="A97" s="346" t="s">
        <v>26</v>
      </c>
      <c r="B97" s="230">
        <f>B96-B83</f>
        <v>2</v>
      </c>
      <c r="C97" s="231">
        <f>C96-C83</f>
        <v>2</v>
      </c>
      <c r="D97" s="231">
        <f>D96-D83</f>
        <v>2</v>
      </c>
      <c r="E97" s="231">
        <f>E96-E83</f>
        <v>2</v>
      </c>
      <c r="F97" s="231"/>
      <c r="G97" s="238"/>
      <c r="H97" s="411" t="s">
        <v>26</v>
      </c>
      <c r="I97" s="411">
        <f>I96-I83</f>
        <v>2.1900000000000119</v>
      </c>
    </row>
    <row r="99" spans="1:10" ht="13" thickBot="1" x14ac:dyDescent="0.3"/>
    <row r="100" spans="1:10" ht="13.5" thickBot="1" x14ac:dyDescent="0.3">
      <c r="A100" s="319" t="s">
        <v>90</v>
      </c>
      <c r="B100" s="539" t="s">
        <v>53</v>
      </c>
      <c r="C100" s="540"/>
      <c r="D100" s="540"/>
      <c r="E100" s="540"/>
      <c r="F100" s="541"/>
      <c r="G100" s="348" t="s">
        <v>0</v>
      </c>
      <c r="H100" s="417"/>
      <c r="I100" s="417"/>
      <c r="J100" s="417"/>
    </row>
    <row r="101" spans="1:10" x14ac:dyDescent="0.25">
      <c r="A101" s="227" t="s">
        <v>2</v>
      </c>
      <c r="B101" s="261">
        <v>1</v>
      </c>
      <c r="C101" s="370">
        <v>2</v>
      </c>
      <c r="D101" s="262">
        <v>3</v>
      </c>
      <c r="E101" s="351">
        <v>4</v>
      </c>
      <c r="F101" s="240"/>
      <c r="G101" s="239"/>
      <c r="H101" s="417"/>
      <c r="I101" s="417"/>
      <c r="J101" s="417"/>
    </row>
    <row r="102" spans="1:10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  <c r="H102" s="417"/>
      <c r="I102" s="417"/>
      <c r="J102" s="417"/>
    </row>
    <row r="103" spans="1:10" x14ac:dyDescent="0.25">
      <c r="A103" s="329" t="s">
        <v>6</v>
      </c>
      <c r="B103" s="357">
        <v>1464.2105263157894</v>
      </c>
      <c r="C103" s="358">
        <v>1481.081081081081</v>
      </c>
      <c r="D103" s="358">
        <v>1486.6666666666667</v>
      </c>
      <c r="E103" s="358">
        <v>1511.9047619047619</v>
      </c>
      <c r="F103" s="358"/>
      <c r="G103" s="276">
        <v>1486.6666666666667</v>
      </c>
      <c r="H103" s="417"/>
      <c r="I103" s="417"/>
      <c r="J103" s="417"/>
    </row>
    <row r="104" spans="1:10" x14ac:dyDescent="0.25">
      <c r="A104" s="227" t="s">
        <v>7</v>
      </c>
      <c r="B104" s="359">
        <v>92.10526315789474</v>
      </c>
      <c r="C104" s="360">
        <v>94.594594594594597</v>
      </c>
      <c r="D104" s="361">
        <v>100</v>
      </c>
      <c r="E104" s="361">
        <v>100</v>
      </c>
      <c r="F104" s="361"/>
      <c r="G104" s="362">
        <v>97.959183673469383</v>
      </c>
      <c r="H104" s="417"/>
      <c r="I104" s="417"/>
      <c r="J104" s="417"/>
    </row>
    <row r="105" spans="1:10" x14ac:dyDescent="0.25">
      <c r="A105" s="227" t="s">
        <v>8</v>
      </c>
      <c r="B105" s="282">
        <v>5.1696380699775397E-2</v>
      </c>
      <c r="C105" s="283">
        <v>4.0837605877574255E-2</v>
      </c>
      <c r="D105" s="363">
        <v>4.081702931326809E-2</v>
      </c>
      <c r="E105" s="363">
        <v>3.8788779423162369E-2</v>
      </c>
      <c r="F105" s="363"/>
      <c r="G105" s="364">
        <v>4.4902495602499232E-2</v>
      </c>
      <c r="H105" s="417"/>
      <c r="I105" s="417"/>
      <c r="J105" s="417"/>
    </row>
    <row r="106" spans="1:10" x14ac:dyDescent="0.25">
      <c r="A106" s="329" t="s">
        <v>1</v>
      </c>
      <c r="B106" s="287">
        <f t="shared" ref="B106:E106" si="17">B103/B102*100-100</f>
        <v>4.5864661654135119</v>
      </c>
      <c r="C106" s="288">
        <f t="shared" si="17"/>
        <v>5.7915057915057844</v>
      </c>
      <c r="D106" s="288">
        <f t="shared" si="17"/>
        <v>6.1904761904761898</v>
      </c>
      <c r="E106" s="288">
        <f t="shared" si="17"/>
        <v>7.9931972789115662</v>
      </c>
      <c r="F106" s="288"/>
      <c r="G106" s="291">
        <f t="shared" ref="G106" si="18">G103/G102*100-100</f>
        <v>6.1904761904761898</v>
      </c>
      <c r="H106" s="417"/>
      <c r="I106" s="417"/>
      <c r="J106" s="417"/>
    </row>
    <row r="107" spans="1:10" ht="13" thickBot="1" x14ac:dyDescent="0.3">
      <c r="A107" s="227" t="s">
        <v>27</v>
      </c>
      <c r="B107" s="293">
        <f>B103-B90</f>
        <v>213.93274853801154</v>
      </c>
      <c r="C107" s="294">
        <f t="shared" ref="C107:G107" si="19">C103-C90</f>
        <v>171.08108108108104</v>
      </c>
      <c r="D107" s="294">
        <f t="shared" si="19"/>
        <v>87.70114942528744</v>
      </c>
      <c r="E107" s="294">
        <f t="shared" si="19"/>
        <v>69.154761904761926</v>
      </c>
      <c r="F107" s="294">
        <f t="shared" si="19"/>
        <v>0</v>
      </c>
      <c r="G107" s="298">
        <f t="shared" si="19"/>
        <v>135.37170263788971</v>
      </c>
      <c r="H107" s="417"/>
      <c r="I107" s="417"/>
      <c r="J107" s="417"/>
    </row>
    <row r="108" spans="1:10" x14ac:dyDescent="0.25">
      <c r="A108" s="343" t="s">
        <v>52</v>
      </c>
      <c r="B108" s="300">
        <v>483</v>
      </c>
      <c r="C108" s="301">
        <v>458</v>
      </c>
      <c r="D108" s="301">
        <v>389</v>
      </c>
      <c r="E108" s="301">
        <v>527</v>
      </c>
      <c r="F108" s="365"/>
      <c r="G108" s="366">
        <f>SUM(B108:F108)</f>
        <v>1857</v>
      </c>
      <c r="H108" s="417" t="s">
        <v>56</v>
      </c>
      <c r="I108" s="367">
        <f>G95-G108</f>
        <v>4</v>
      </c>
      <c r="J108" s="368">
        <f>I108/G95</f>
        <v>2.1493820526598604E-3</v>
      </c>
    </row>
    <row r="109" spans="1:10" x14ac:dyDescent="0.25">
      <c r="A109" s="343" t="s">
        <v>28</v>
      </c>
      <c r="B109" s="233">
        <v>71.5</v>
      </c>
      <c r="C109" s="416">
        <v>71.5</v>
      </c>
      <c r="D109" s="416">
        <v>71.5</v>
      </c>
      <c r="E109" s="416">
        <v>71.5</v>
      </c>
      <c r="F109" s="416"/>
      <c r="G109" s="237"/>
      <c r="H109" s="417" t="s">
        <v>57</v>
      </c>
      <c r="I109" s="417">
        <v>70</v>
      </c>
      <c r="J109" s="417"/>
    </row>
    <row r="110" spans="1:10" ht="13" thickBot="1" x14ac:dyDescent="0.3">
      <c r="A110" s="346" t="s">
        <v>26</v>
      </c>
      <c r="B110" s="230">
        <f>B109-B96</f>
        <v>1.5</v>
      </c>
      <c r="C110" s="231">
        <f>C109-C96</f>
        <v>1.5</v>
      </c>
      <c r="D110" s="231">
        <f>D109-D96</f>
        <v>1.5</v>
      </c>
      <c r="E110" s="231">
        <f>E109-E96</f>
        <v>1.5</v>
      </c>
      <c r="F110" s="231"/>
      <c r="G110" s="238"/>
      <c r="H110" s="417" t="s">
        <v>26</v>
      </c>
      <c r="I110" s="417">
        <f>I109-I96</f>
        <v>1.7399999999999949</v>
      </c>
      <c r="J110" s="417"/>
    </row>
    <row r="111" spans="1:10" s="423" customFormat="1" x14ac:dyDescent="0.25">
      <c r="A111" s="253"/>
      <c r="B111" s="228"/>
      <c r="C111" s="228"/>
      <c r="D111" s="228"/>
      <c r="E111" s="228"/>
      <c r="F111" s="228"/>
      <c r="G111" s="228"/>
    </row>
    <row r="112" spans="1:10" x14ac:dyDescent="0.25">
      <c r="A112" s="423" t="s">
        <v>95</v>
      </c>
      <c r="B112" s="311">
        <v>71.5</v>
      </c>
      <c r="C112" s="311">
        <v>71.5</v>
      </c>
      <c r="D112" s="311">
        <v>71.5</v>
      </c>
      <c r="E112" s="311">
        <v>71.5</v>
      </c>
      <c r="F112" s="311">
        <v>71.5</v>
      </c>
    </row>
    <row r="113" spans="1:10" ht="13" thickBot="1" x14ac:dyDescent="0.3">
      <c r="A113" s="423" t="s">
        <v>59</v>
      </c>
      <c r="B113" s="311">
        <v>1486.6666666666667</v>
      </c>
      <c r="C113" s="311">
        <v>1486.6666666666667</v>
      </c>
      <c r="D113" s="311">
        <v>1486.6666666666667</v>
      </c>
      <c r="E113" s="311">
        <v>1486.6666666666667</v>
      </c>
      <c r="F113" s="311">
        <v>1486.6666666666667</v>
      </c>
      <c r="G113" s="311">
        <v>1486.6666666666667</v>
      </c>
    </row>
    <row r="114" spans="1:10" s="423" customFormat="1" ht="13.5" thickBot="1" x14ac:dyDescent="0.3">
      <c r="A114" s="319" t="s">
        <v>94</v>
      </c>
      <c r="B114" s="539" t="s">
        <v>53</v>
      </c>
      <c r="C114" s="540"/>
      <c r="D114" s="540"/>
      <c r="E114" s="540"/>
      <c r="F114" s="541"/>
      <c r="G114" s="348" t="s">
        <v>0</v>
      </c>
    </row>
    <row r="115" spans="1:10" s="423" customFormat="1" x14ac:dyDescent="0.25">
      <c r="A115" s="227" t="s">
        <v>2</v>
      </c>
      <c r="B115" s="261">
        <v>1</v>
      </c>
      <c r="C115" s="370">
        <v>2</v>
      </c>
      <c r="D115" s="262">
        <v>3</v>
      </c>
      <c r="E115" s="351">
        <v>4</v>
      </c>
      <c r="F115" s="426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1480</v>
      </c>
      <c r="C117" s="358">
        <v>1540.909090909091</v>
      </c>
      <c r="D117" s="358">
        <v>1579.1666666666667</v>
      </c>
      <c r="E117" s="358">
        <v>1643.6666666666667</v>
      </c>
      <c r="F117" s="358">
        <v>1697.4074074074074</v>
      </c>
      <c r="G117" s="276">
        <v>1599.4488188976377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>
        <v>100</v>
      </c>
      <c r="F118" s="361">
        <v>100</v>
      </c>
      <c r="G118" s="362">
        <v>96.850393700787407</v>
      </c>
    </row>
    <row r="119" spans="1:10" s="423" customFormat="1" x14ac:dyDescent="0.25">
      <c r="A119" s="227" t="s">
        <v>8</v>
      </c>
      <c r="B119" s="282">
        <v>3.0792751026192566E-2</v>
      </c>
      <c r="C119" s="283">
        <v>2.7410887054516306E-2</v>
      </c>
      <c r="D119" s="363">
        <v>2.3332655376712384E-2</v>
      </c>
      <c r="E119" s="363">
        <v>1.7666774832508069E-2</v>
      </c>
      <c r="F119" s="363">
        <v>2.7706810699280802E-2</v>
      </c>
      <c r="G119" s="364">
        <v>5.0533367358875661E-2</v>
      </c>
    </row>
    <row r="120" spans="1:10" s="423" customFormat="1" x14ac:dyDescent="0.25">
      <c r="A120" s="329" t="s">
        <v>1</v>
      </c>
      <c r="B120" s="287">
        <f t="shared" ref="B120:F120" si="20">B117/B116*100-100</f>
        <v>-3.8961038961038952</v>
      </c>
      <c r="C120" s="288">
        <f t="shared" si="20"/>
        <v>5.9031877213698181E-2</v>
      </c>
      <c r="D120" s="288">
        <f t="shared" si="20"/>
        <v>2.5432900432900567</v>
      </c>
      <c r="E120" s="288">
        <f t="shared" si="20"/>
        <v>6.7316017316017422</v>
      </c>
      <c r="F120" s="288">
        <f t="shared" si="20"/>
        <v>10.221260221260223</v>
      </c>
      <c r="G120" s="291">
        <f t="shared" ref="G120" si="21">G117/G116*100-100</f>
        <v>3.8603129154310238</v>
      </c>
    </row>
    <row r="121" spans="1:10" s="423" customFormat="1" ht="13" thickBot="1" x14ac:dyDescent="0.3">
      <c r="A121" s="227" t="s">
        <v>27</v>
      </c>
      <c r="B121" s="293">
        <f>B117-B113</f>
        <v>-6.6666666666667425</v>
      </c>
      <c r="C121" s="294">
        <f t="shared" ref="C121:G121" si="22">C117-C113</f>
        <v>54.242424242424249</v>
      </c>
      <c r="D121" s="294">
        <f t="shared" si="22"/>
        <v>92.5</v>
      </c>
      <c r="E121" s="294">
        <f t="shared" si="22"/>
        <v>157</v>
      </c>
      <c r="F121" s="294">
        <f t="shared" si="22"/>
        <v>210.74074074074065</v>
      </c>
      <c r="G121" s="298">
        <f t="shared" si="22"/>
        <v>112.78215223097095</v>
      </c>
    </row>
    <row r="122" spans="1:10" s="423" customFormat="1" x14ac:dyDescent="0.25">
      <c r="A122" s="343" t="s">
        <v>52</v>
      </c>
      <c r="B122" s="300">
        <v>152</v>
      </c>
      <c r="C122" s="301">
        <v>431</v>
      </c>
      <c r="D122" s="301">
        <v>331</v>
      </c>
      <c r="E122" s="301">
        <v>378</v>
      </c>
      <c r="F122" s="365">
        <v>324</v>
      </c>
      <c r="G122" s="366">
        <f>SUM(B122:F122)</f>
        <v>1616</v>
      </c>
      <c r="H122" s="423" t="s">
        <v>56</v>
      </c>
      <c r="I122" s="367">
        <f>G108-G122</f>
        <v>241</v>
      </c>
      <c r="J122" s="368">
        <f>I122/G108</f>
        <v>0.12977921378567583</v>
      </c>
    </row>
    <row r="123" spans="1:10" s="423" customFormat="1" x14ac:dyDescent="0.25">
      <c r="A123" s="343" t="s">
        <v>28</v>
      </c>
      <c r="B123" s="233">
        <v>75</v>
      </c>
      <c r="C123" s="422">
        <v>75</v>
      </c>
      <c r="D123" s="422">
        <v>74.5</v>
      </c>
      <c r="E123" s="422">
        <v>74.5</v>
      </c>
      <c r="F123" s="422">
        <v>74.5</v>
      </c>
      <c r="G123" s="237"/>
      <c r="H123" s="423" t="s">
        <v>57</v>
      </c>
      <c r="I123" s="423">
        <v>71.56</v>
      </c>
    </row>
    <row r="124" spans="1:10" s="423" customFormat="1" ht="13" thickBot="1" x14ac:dyDescent="0.3">
      <c r="A124" s="346" t="s">
        <v>26</v>
      </c>
      <c r="B124" s="230">
        <f>B123-B112</f>
        <v>3.5</v>
      </c>
      <c r="C124" s="231">
        <f t="shared" ref="C124:F124" si="23">C123-C112</f>
        <v>3.5</v>
      </c>
      <c r="D124" s="231">
        <f t="shared" si="23"/>
        <v>3</v>
      </c>
      <c r="E124" s="231">
        <f t="shared" si="23"/>
        <v>3</v>
      </c>
      <c r="F124" s="231">
        <f t="shared" si="23"/>
        <v>3</v>
      </c>
      <c r="G124" s="238"/>
      <c r="H124" s="423" t="s">
        <v>26</v>
      </c>
      <c r="I124" s="423">
        <f>I123-I109</f>
        <v>1.5600000000000023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39" t="s">
        <v>53</v>
      </c>
      <c r="C127" s="540"/>
      <c r="D127" s="540"/>
      <c r="E127" s="540"/>
      <c r="F127" s="541"/>
      <c r="G127" s="348" t="s">
        <v>0</v>
      </c>
    </row>
    <row r="128" spans="1:10" s="430" customFormat="1" x14ac:dyDescent="0.25">
      <c r="A128" s="227" t="s">
        <v>2</v>
      </c>
      <c r="B128" s="261">
        <v>1</v>
      </c>
      <c r="C128" s="370">
        <v>2</v>
      </c>
      <c r="D128" s="262">
        <v>3</v>
      </c>
      <c r="E128" s="351">
        <v>4</v>
      </c>
      <c r="F128" s="426">
        <v>5</v>
      </c>
      <c r="G128" s="239"/>
    </row>
    <row r="129" spans="1:10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0" s="430" customFormat="1" x14ac:dyDescent="0.25">
      <c r="A130" s="329" t="s">
        <v>6</v>
      </c>
      <c r="B130" s="357">
        <v>1688.3333333333333</v>
      </c>
      <c r="C130" s="358">
        <v>1729.6875</v>
      </c>
      <c r="D130" s="358">
        <v>1778.4</v>
      </c>
      <c r="E130" s="358">
        <v>1828.125</v>
      </c>
      <c r="F130" s="358">
        <v>1927.9166666666667</v>
      </c>
      <c r="G130" s="276">
        <v>1798.72</v>
      </c>
    </row>
    <row r="131" spans="1:10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>
        <v>100</v>
      </c>
      <c r="F131" s="361">
        <v>100</v>
      </c>
      <c r="G131" s="362">
        <v>97.6</v>
      </c>
    </row>
    <row r="132" spans="1:10" s="430" customFormat="1" x14ac:dyDescent="0.25">
      <c r="A132" s="227" t="s">
        <v>8</v>
      </c>
      <c r="B132" s="282">
        <v>1.885979582876688E-2</v>
      </c>
      <c r="C132" s="283">
        <v>2.4760810364228551E-2</v>
      </c>
      <c r="D132" s="363">
        <v>1.6426954238875587E-2</v>
      </c>
      <c r="E132" s="363">
        <v>1.660497018062344E-2</v>
      </c>
      <c r="F132" s="363">
        <v>2.3001594915461186E-2</v>
      </c>
      <c r="G132" s="364">
        <v>4.7336082001240037E-2</v>
      </c>
    </row>
    <row r="133" spans="1:10" s="430" customFormat="1" x14ac:dyDescent="0.25">
      <c r="A133" s="329" t="s">
        <v>1</v>
      </c>
      <c r="B133" s="287">
        <f t="shared" ref="B133:G133" si="24">B130/B129*100-100</f>
        <v>1.097804391217565</v>
      </c>
      <c r="C133" s="288">
        <f t="shared" si="24"/>
        <v>3.5741017964071773</v>
      </c>
      <c r="D133" s="288">
        <f t="shared" si="24"/>
        <v>6.4910179640718582</v>
      </c>
      <c r="E133" s="288">
        <f t="shared" si="24"/>
        <v>9.4685628742515036</v>
      </c>
      <c r="F133" s="288">
        <f t="shared" si="24"/>
        <v>15.444111776447116</v>
      </c>
      <c r="G133" s="291">
        <f t="shared" si="24"/>
        <v>7.7077844311377248</v>
      </c>
    </row>
    <row r="134" spans="1:10" s="430" customFormat="1" ht="13" thickBot="1" x14ac:dyDescent="0.3">
      <c r="A134" s="227" t="s">
        <v>27</v>
      </c>
      <c r="B134" s="293">
        <f>B130-B117</f>
        <v>208.33333333333326</v>
      </c>
      <c r="C134" s="294">
        <f t="shared" ref="C134:G134" si="25">C130-C117</f>
        <v>188.77840909090901</v>
      </c>
      <c r="D134" s="294">
        <f t="shared" si="25"/>
        <v>199.23333333333335</v>
      </c>
      <c r="E134" s="294">
        <f t="shared" si="25"/>
        <v>184.45833333333326</v>
      </c>
      <c r="F134" s="294">
        <f t="shared" si="25"/>
        <v>230.50925925925935</v>
      </c>
      <c r="G134" s="298">
        <f t="shared" si="25"/>
        <v>199.27118110236233</v>
      </c>
    </row>
    <row r="135" spans="1:10" s="430" customFormat="1" x14ac:dyDescent="0.25">
      <c r="A135" s="343" t="s">
        <v>52</v>
      </c>
      <c r="B135" s="300">
        <v>152</v>
      </c>
      <c r="C135" s="301">
        <v>430</v>
      </c>
      <c r="D135" s="301">
        <v>330</v>
      </c>
      <c r="E135" s="301">
        <v>378</v>
      </c>
      <c r="F135" s="365">
        <v>324</v>
      </c>
      <c r="G135" s="366">
        <f>SUM(B135:F135)</f>
        <v>1614</v>
      </c>
      <c r="H135" s="430" t="s">
        <v>56</v>
      </c>
      <c r="I135" s="367">
        <f>G122-G135</f>
        <v>2</v>
      </c>
      <c r="J135" s="368">
        <f>I135/G122</f>
        <v>1.2376237623762376E-3</v>
      </c>
    </row>
    <row r="136" spans="1:10" s="430" customFormat="1" x14ac:dyDescent="0.25">
      <c r="A136" s="343" t="s">
        <v>28</v>
      </c>
      <c r="B136" s="233">
        <v>76.5</v>
      </c>
      <c r="C136" s="429">
        <v>76.5</v>
      </c>
      <c r="D136" s="429">
        <v>76</v>
      </c>
      <c r="E136" s="429">
        <v>76</v>
      </c>
      <c r="F136" s="429">
        <v>76</v>
      </c>
      <c r="G136" s="237"/>
      <c r="H136" s="430" t="s">
        <v>57</v>
      </c>
      <c r="I136" s="430">
        <v>74.680000000000007</v>
      </c>
    </row>
    <row r="137" spans="1:10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26">C136-C123</f>
        <v>1.5</v>
      </c>
      <c r="D137" s="231">
        <f t="shared" si="26"/>
        <v>1.5</v>
      </c>
      <c r="E137" s="231">
        <f t="shared" si="26"/>
        <v>1.5</v>
      </c>
      <c r="F137" s="231">
        <f t="shared" si="26"/>
        <v>1.5</v>
      </c>
      <c r="G137" s="238"/>
      <c r="H137" s="430" t="s">
        <v>26</v>
      </c>
      <c r="I137" s="430">
        <f>I136-I123</f>
        <v>3.1200000000000045</v>
      </c>
    </row>
    <row r="139" spans="1:10" ht="13" thickBot="1" x14ac:dyDescent="0.3"/>
    <row r="140" spans="1:10" s="433" customFormat="1" ht="13.5" thickBot="1" x14ac:dyDescent="0.3">
      <c r="A140" s="319" t="s">
        <v>97</v>
      </c>
      <c r="B140" s="539" t="s">
        <v>53</v>
      </c>
      <c r="C140" s="540"/>
      <c r="D140" s="540"/>
      <c r="E140" s="540"/>
      <c r="F140" s="541"/>
      <c r="G140" s="348" t="s">
        <v>0</v>
      </c>
    </row>
    <row r="141" spans="1:10" s="433" customFormat="1" x14ac:dyDescent="0.25">
      <c r="A141" s="227" t="s">
        <v>2</v>
      </c>
      <c r="B141" s="261">
        <v>1</v>
      </c>
      <c r="C141" s="370">
        <v>2</v>
      </c>
      <c r="D141" s="262">
        <v>3</v>
      </c>
      <c r="E141" s="351">
        <v>4</v>
      </c>
      <c r="F141" s="426">
        <v>5</v>
      </c>
      <c r="G141" s="239"/>
    </row>
    <row r="142" spans="1:10" s="433" customFormat="1" ht="13" x14ac:dyDescent="0.25">
      <c r="A142" s="326" t="s">
        <v>3</v>
      </c>
      <c r="B142" s="353">
        <v>1790</v>
      </c>
      <c r="C142" s="354">
        <v>1790</v>
      </c>
      <c r="D142" s="355">
        <v>1790</v>
      </c>
      <c r="E142" s="355">
        <v>1790</v>
      </c>
      <c r="F142" s="355">
        <v>1790</v>
      </c>
      <c r="G142" s="399">
        <v>1790</v>
      </c>
    </row>
    <row r="143" spans="1:10" s="433" customFormat="1" x14ac:dyDescent="0.25">
      <c r="A143" s="329" t="s">
        <v>6</v>
      </c>
      <c r="B143" s="357">
        <v>1809.090909090909</v>
      </c>
      <c r="C143" s="358">
        <v>1864.4736842105262</v>
      </c>
      <c r="D143" s="358">
        <v>1887.2</v>
      </c>
      <c r="E143" s="358">
        <v>1924.8275862068965</v>
      </c>
      <c r="F143" s="358">
        <v>2012.8</v>
      </c>
      <c r="G143" s="276">
        <v>1906.796875</v>
      </c>
    </row>
    <row r="144" spans="1:10" s="433" customFormat="1" x14ac:dyDescent="0.25">
      <c r="A144" s="227" t="s">
        <v>7</v>
      </c>
      <c r="B144" s="359">
        <v>100</v>
      </c>
      <c r="C144" s="360">
        <v>100</v>
      </c>
      <c r="D144" s="361">
        <v>100</v>
      </c>
      <c r="E144" s="361">
        <v>100</v>
      </c>
      <c r="F144" s="361">
        <v>100</v>
      </c>
      <c r="G144" s="362">
        <v>97.65625</v>
      </c>
    </row>
    <row r="145" spans="1:10" s="433" customFormat="1" x14ac:dyDescent="0.25">
      <c r="A145" s="227" t="s">
        <v>8</v>
      </c>
      <c r="B145" s="282">
        <v>1.9923846835776009E-2</v>
      </c>
      <c r="C145" s="283">
        <v>2.7861050387616545E-2</v>
      </c>
      <c r="D145" s="363">
        <v>3.4973088231285365E-2</v>
      </c>
      <c r="E145" s="363">
        <v>3.0034827381535525E-2</v>
      </c>
      <c r="F145" s="363">
        <v>2.9593816325892346E-2</v>
      </c>
      <c r="G145" s="364">
        <v>4.3592491310253015E-2</v>
      </c>
    </row>
    <row r="146" spans="1:10" s="433" customFormat="1" x14ac:dyDescent="0.25">
      <c r="A146" s="329" t="s">
        <v>1</v>
      </c>
      <c r="B146" s="287">
        <f t="shared" ref="B146:G146" si="27">B143/B142*100-100</f>
        <v>1.0665312341289876</v>
      </c>
      <c r="C146" s="288">
        <f t="shared" si="27"/>
        <v>4.160541017347839</v>
      </c>
      <c r="D146" s="288">
        <f t="shared" si="27"/>
        <v>5.4301675977653616</v>
      </c>
      <c r="E146" s="288">
        <f t="shared" si="27"/>
        <v>7.5322673858601519</v>
      </c>
      <c r="F146" s="288">
        <f t="shared" si="27"/>
        <v>12.446927374301666</v>
      </c>
      <c r="G146" s="291">
        <f t="shared" si="27"/>
        <v>6.5249650837988753</v>
      </c>
    </row>
    <row r="147" spans="1:10" s="433" customFormat="1" ht="13" thickBot="1" x14ac:dyDescent="0.3">
      <c r="A147" s="227" t="s">
        <v>27</v>
      </c>
      <c r="B147" s="293">
        <f>B143-B130</f>
        <v>120.75757575757575</v>
      </c>
      <c r="C147" s="294">
        <f t="shared" ref="C147:G147" si="28">C143-C130</f>
        <v>134.78618421052624</v>
      </c>
      <c r="D147" s="294">
        <f t="shared" si="28"/>
        <v>108.79999999999995</v>
      </c>
      <c r="E147" s="294">
        <f t="shared" si="28"/>
        <v>96.702586206896513</v>
      </c>
      <c r="F147" s="294">
        <f t="shared" si="28"/>
        <v>84.883333333333212</v>
      </c>
      <c r="G147" s="298">
        <f t="shared" si="28"/>
        <v>108.07687499999997</v>
      </c>
    </row>
    <row r="148" spans="1:10" s="433" customFormat="1" x14ac:dyDescent="0.25">
      <c r="A148" s="343" t="s">
        <v>52</v>
      </c>
      <c r="B148" s="300">
        <v>152</v>
      </c>
      <c r="C148" s="301">
        <v>430</v>
      </c>
      <c r="D148" s="301">
        <v>329</v>
      </c>
      <c r="E148" s="301">
        <v>378</v>
      </c>
      <c r="F148" s="365">
        <v>324</v>
      </c>
      <c r="G148" s="366">
        <f>SUM(B148:F148)</f>
        <v>1613</v>
      </c>
      <c r="H148" s="433" t="s">
        <v>56</v>
      </c>
      <c r="I148" s="367">
        <f>G135-G148</f>
        <v>1</v>
      </c>
      <c r="J148" s="368">
        <f>I148/G135</f>
        <v>6.1957868649318464E-4</v>
      </c>
    </row>
    <row r="149" spans="1:10" s="433" customFormat="1" x14ac:dyDescent="0.25">
      <c r="A149" s="343" t="s">
        <v>28</v>
      </c>
      <c r="B149" s="233">
        <v>77.5</v>
      </c>
      <c r="C149" s="432">
        <v>77.5</v>
      </c>
      <c r="D149" s="432">
        <v>77</v>
      </c>
      <c r="E149" s="432">
        <v>77</v>
      </c>
      <c r="F149" s="432">
        <v>77</v>
      </c>
      <c r="G149" s="237"/>
      <c r="H149" s="433" t="s">
        <v>57</v>
      </c>
      <c r="I149" s="433">
        <v>76.17</v>
      </c>
    </row>
    <row r="150" spans="1:10" s="433" customFormat="1" ht="13" thickBot="1" x14ac:dyDescent="0.3">
      <c r="A150" s="346" t="s">
        <v>26</v>
      </c>
      <c r="B150" s="230">
        <f>B149-B136</f>
        <v>1</v>
      </c>
      <c r="C150" s="231">
        <f t="shared" ref="C150:F150" si="29">C149-C136</f>
        <v>1</v>
      </c>
      <c r="D150" s="231">
        <f t="shared" si="29"/>
        <v>1</v>
      </c>
      <c r="E150" s="231">
        <f t="shared" si="29"/>
        <v>1</v>
      </c>
      <c r="F150" s="231">
        <f t="shared" si="29"/>
        <v>1</v>
      </c>
      <c r="G150" s="238"/>
      <c r="H150" s="433" t="s">
        <v>26</v>
      </c>
      <c r="I150" s="433">
        <f>I149-I136</f>
        <v>1.4899999999999949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39" t="s">
        <v>53</v>
      </c>
      <c r="C153" s="540"/>
      <c r="D153" s="540"/>
      <c r="E153" s="540"/>
      <c r="F153" s="541"/>
      <c r="G153" s="348" t="s">
        <v>0</v>
      </c>
    </row>
    <row r="154" spans="1:10" s="451" customFormat="1" x14ac:dyDescent="0.25">
      <c r="A154" s="227" t="s">
        <v>2</v>
      </c>
      <c r="B154" s="261">
        <v>1</v>
      </c>
      <c r="C154" s="370">
        <v>2</v>
      </c>
      <c r="D154" s="262">
        <v>3</v>
      </c>
      <c r="E154" s="351">
        <v>4</v>
      </c>
      <c r="F154" s="453">
        <v>5</v>
      </c>
      <c r="G154" s="239"/>
    </row>
    <row r="155" spans="1:10" s="451" customFormat="1" ht="14" x14ac:dyDescent="0.25">
      <c r="A155" s="326" t="s">
        <v>3</v>
      </c>
      <c r="B155" s="452">
        <v>1900</v>
      </c>
      <c r="C155" s="452">
        <v>1900</v>
      </c>
      <c r="D155" s="452">
        <v>1900</v>
      </c>
      <c r="E155" s="452">
        <v>1900</v>
      </c>
      <c r="F155" s="454">
        <v>1900</v>
      </c>
      <c r="G155" s="455">
        <v>1900</v>
      </c>
    </row>
    <row r="156" spans="1:10" s="451" customFormat="1" ht="14" x14ac:dyDescent="0.25">
      <c r="A156" s="329" t="s">
        <v>6</v>
      </c>
      <c r="B156" s="357">
        <v>1983.3333333333333</v>
      </c>
      <c r="C156" s="358">
        <v>1959.0322580645161</v>
      </c>
      <c r="D156" s="358">
        <v>1990</v>
      </c>
      <c r="E156" s="358">
        <v>2028.2758620689656</v>
      </c>
      <c r="F156" s="441">
        <v>2135.1999999999998</v>
      </c>
      <c r="G156" s="456">
        <v>2020.5785123966941</v>
      </c>
    </row>
    <row r="157" spans="1:10" s="451" customFormat="1" ht="14" x14ac:dyDescent="0.25">
      <c r="A157" s="227" t="s">
        <v>7</v>
      </c>
      <c r="B157" s="359">
        <v>100</v>
      </c>
      <c r="C157" s="360">
        <v>100</v>
      </c>
      <c r="D157" s="361">
        <v>100</v>
      </c>
      <c r="E157" s="361">
        <v>100</v>
      </c>
      <c r="F157" s="442">
        <v>100</v>
      </c>
      <c r="G157" s="448">
        <v>95.04132231404958</v>
      </c>
    </row>
    <row r="158" spans="1:10" s="451" customFormat="1" ht="14" x14ac:dyDescent="0.25">
      <c r="A158" s="227" t="s">
        <v>8</v>
      </c>
      <c r="B158" s="282">
        <v>3.4402503345308005E-2</v>
      </c>
      <c r="C158" s="283">
        <v>3.1449390158965494E-2</v>
      </c>
      <c r="D158" s="363">
        <v>2.6070992322065962E-2</v>
      </c>
      <c r="E158" s="363">
        <v>3.0995055730858406E-2</v>
      </c>
      <c r="F158" s="443">
        <v>5.2355658839917545E-2</v>
      </c>
      <c r="G158" s="449">
        <v>4.8287124026003075E-2</v>
      </c>
    </row>
    <row r="159" spans="1:10" s="451" customFormat="1" x14ac:dyDescent="0.25">
      <c r="A159" s="329" t="s">
        <v>1</v>
      </c>
      <c r="B159" s="287">
        <f t="shared" ref="B159:G159" si="30">B156/B155*100-100</f>
        <v>4.3859649122806985</v>
      </c>
      <c r="C159" s="288">
        <f t="shared" si="30"/>
        <v>3.1069609507640195</v>
      </c>
      <c r="D159" s="288">
        <f t="shared" si="30"/>
        <v>4.7368421052631504</v>
      </c>
      <c r="E159" s="288">
        <f t="shared" si="30"/>
        <v>6.7513611615244997</v>
      </c>
      <c r="F159" s="444">
        <f t="shared" si="30"/>
        <v>12.378947368421052</v>
      </c>
      <c r="G159" s="291">
        <f t="shared" si="30"/>
        <v>6.3462374945628426</v>
      </c>
    </row>
    <row r="160" spans="1:10" s="451" customFormat="1" ht="13" thickBot="1" x14ac:dyDescent="0.3">
      <c r="A160" s="227" t="s">
        <v>27</v>
      </c>
      <c r="B160" s="293">
        <f>B156-B143</f>
        <v>174.24242424242425</v>
      </c>
      <c r="C160" s="294">
        <f t="shared" ref="C160:G160" si="31">C156-C143</f>
        <v>94.558573853989856</v>
      </c>
      <c r="D160" s="294">
        <f t="shared" si="31"/>
        <v>102.79999999999995</v>
      </c>
      <c r="E160" s="294">
        <f t="shared" si="31"/>
        <v>103.44827586206907</v>
      </c>
      <c r="F160" s="445">
        <f t="shared" si="31"/>
        <v>122.39999999999986</v>
      </c>
      <c r="G160" s="298">
        <f t="shared" si="31"/>
        <v>113.78163739669412</v>
      </c>
    </row>
    <row r="161" spans="1:10" s="451" customFormat="1" x14ac:dyDescent="0.25">
      <c r="A161" s="343" t="s">
        <v>52</v>
      </c>
      <c r="B161" s="300">
        <v>152</v>
      </c>
      <c r="C161" s="301">
        <v>430</v>
      </c>
      <c r="D161" s="301">
        <v>329</v>
      </c>
      <c r="E161" s="301">
        <v>378</v>
      </c>
      <c r="F161" s="446">
        <v>324</v>
      </c>
      <c r="G161" s="366">
        <f>SUM(B161:F161)</f>
        <v>1613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79.5</v>
      </c>
      <c r="C162" s="450">
        <v>79.5</v>
      </c>
      <c r="D162" s="450">
        <v>79</v>
      </c>
      <c r="E162" s="450">
        <v>79</v>
      </c>
      <c r="F162" s="391">
        <v>79</v>
      </c>
      <c r="G162" s="237"/>
      <c r="H162" s="451" t="s">
        <v>57</v>
      </c>
      <c r="I162" s="451">
        <v>77.19</v>
      </c>
    </row>
    <row r="163" spans="1:10" s="451" customFormat="1" ht="13" thickBot="1" x14ac:dyDescent="0.3">
      <c r="A163" s="346" t="s">
        <v>26</v>
      </c>
      <c r="B163" s="230">
        <f>B162-B149</f>
        <v>2</v>
      </c>
      <c r="C163" s="231">
        <f t="shared" ref="C163:F163" si="32">C162-C149</f>
        <v>2</v>
      </c>
      <c r="D163" s="231">
        <f t="shared" si="32"/>
        <v>2</v>
      </c>
      <c r="E163" s="231">
        <f t="shared" si="32"/>
        <v>2</v>
      </c>
      <c r="F163" s="447">
        <f t="shared" si="32"/>
        <v>2</v>
      </c>
      <c r="G163" s="238"/>
      <c r="H163" s="451" t="s">
        <v>26</v>
      </c>
      <c r="I163" s="451">
        <f>I162-I149</f>
        <v>1.019999999999996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39" t="s">
        <v>53</v>
      </c>
      <c r="C166" s="540"/>
      <c r="D166" s="540"/>
      <c r="E166" s="540"/>
      <c r="F166" s="541"/>
      <c r="G166" s="348" t="s">
        <v>0</v>
      </c>
    </row>
    <row r="167" spans="1:10" s="460" customFormat="1" x14ac:dyDescent="0.25">
      <c r="A167" s="227" t="s">
        <v>2</v>
      </c>
      <c r="B167" s="261">
        <v>1</v>
      </c>
      <c r="C167" s="370">
        <v>2</v>
      </c>
      <c r="D167" s="262">
        <v>3</v>
      </c>
      <c r="E167" s="351">
        <v>4</v>
      </c>
      <c r="F167" s="453">
        <v>5</v>
      </c>
      <c r="G167" s="239"/>
    </row>
    <row r="168" spans="1:10" s="460" customFormat="1" ht="14" x14ac:dyDescent="0.25">
      <c r="A168" s="326" t="s">
        <v>3</v>
      </c>
      <c r="B168" s="452">
        <v>2010</v>
      </c>
      <c r="C168" s="452">
        <v>2010</v>
      </c>
      <c r="D168" s="452">
        <v>2010</v>
      </c>
      <c r="E168" s="452">
        <v>2010</v>
      </c>
      <c r="F168" s="454">
        <v>2010</v>
      </c>
      <c r="G168" s="455">
        <v>2010</v>
      </c>
    </row>
    <row r="169" spans="1:10" s="460" customFormat="1" ht="14" x14ac:dyDescent="0.25">
      <c r="A169" s="329" t="s">
        <v>6</v>
      </c>
      <c r="B169" s="357">
        <v>2021.6666666666667</v>
      </c>
      <c r="C169" s="358">
        <v>2047.5</v>
      </c>
      <c r="D169" s="358">
        <v>2064.8000000000002</v>
      </c>
      <c r="E169" s="358">
        <v>2096.4516129032259</v>
      </c>
      <c r="F169" s="441">
        <v>2205.6</v>
      </c>
      <c r="G169" s="456">
        <v>2092.2399999999998</v>
      </c>
    </row>
    <row r="170" spans="1:10" s="460" customFormat="1" ht="14" x14ac:dyDescent="0.25">
      <c r="A170" s="227" t="s">
        <v>7</v>
      </c>
      <c r="B170" s="359">
        <v>100</v>
      </c>
      <c r="C170" s="360">
        <v>100</v>
      </c>
      <c r="D170" s="361">
        <v>96</v>
      </c>
      <c r="E170" s="361">
        <v>100</v>
      </c>
      <c r="F170" s="442">
        <v>100</v>
      </c>
      <c r="G170" s="448">
        <v>97.6</v>
      </c>
    </row>
    <row r="171" spans="1:10" s="460" customFormat="1" ht="14" x14ac:dyDescent="0.25">
      <c r="A171" s="227" t="s">
        <v>8</v>
      </c>
      <c r="B171" s="282">
        <v>4.8667674008723114E-2</v>
      </c>
      <c r="C171" s="283">
        <v>3.9809134033946536E-2</v>
      </c>
      <c r="D171" s="363">
        <v>4.0337279426816031E-2</v>
      </c>
      <c r="E171" s="363">
        <v>3.3849263458028869E-2</v>
      </c>
      <c r="F171" s="443">
        <v>4.2203503827809109E-2</v>
      </c>
      <c r="G171" s="449">
        <v>4.9474820841952344E-2</v>
      </c>
    </row>
    <row r="172" spans="1:10" s="460" customFormat="1" x14ac:dyDescent="0.25">
      <c r="A172" s="329" t="s">
        <v>1</v>
      </c>
      <c r="B172" s="287">
        <f t="shared" ref="B172:G172" si="33">B169/B168*100-100</f>
        <v>0.58043117744610129</v>
      </c>
      <c r="C172" s="288">
        <f t="shared" si="33"/>
        <v>1.865671641791053</v>
      </c>
      <c r="D172" s="288">
        <f t="shared" si="33"/>
        <v>2.7263681592040001</v>
      </c>
      <c r="E172" s="288">
        <f t="shared" si="33"/>
        <v>4.3010752688172005</v>
      </c>
      <c r="F172" s="444">
        <f t="shared" si="33"/>
        <v>9.7313432835820919</v>
      </c>
      <c r="G172" s="291">
        <f t="shared" si="33"/>
        <v>4.0915422885571928</v>
      </c>
    </row>
    <row r="173" spans="1:10" s="460" customFormat="1" ht="13" thickBot="1" x14ac:dyDescent="0.3">
      <c r="A173" s="227" t="s">
        <v>27</v>
      </c>
      <c r="B173" s="293">
        <f>B169-B156</f>
        <v>38.333333333333485</v>
      </c>
      <c r="C173" s="294">
        <f t="shared" ref="C173:G173" si="34">C169-C156</f>
        <v>88.4677419354839</v>
      </c>
      <c r="D173" s="294">
        <f t="shared" si="34"/>
        <v>74.800000000000182</v>
      </c>
      <c r="E173" s="294">
        <f t="shared" si="34"/>
        <v>68.17575083426027</v>
      </c>
      <c r="F173" s="445">
        <f t="shared" si="34"/>
        <v>70.400000000000091</v>
      </c>
      <c r="G173" s="298">
        <f t="shared" si="34"/>
        <v>71.661487603305659</v>
      </c>
    </row>
    <row r="174" spans="1:10" s="460" customFormat="1" x14ac:dyDescent="0.25">
      <c r="A174" s="343" t="s">
        <v>52</v>
      </c>
      <c r="B174" s="300">
        <v>152</v>
      </c>
      <c r="C174" s="301">
        <v>430</v>
      </c>
      <c r="D174" s="301">
        <v>329</v>
      </c>
      <c r="E174" s="301">
        <v>376</v>
      </c>
      <c r="F174" s="446">
        <v>323</v>
      </c>
      <c r="G174" s="366">
        <f>SUM(B174:F174)</f>
        <v>1610</v>
      </c>
      <c r="H174" s="460" t="s">
        <v>56</v>
      </c>
      <c r="I174" s="367">
        <f>G161-G174</f>
        <v>3</v>
      </c>
      <c r="J174" s="368">
        <f>I174/G161</f>
        <v>1.8598884066955983E-3</v>
      </c>
    </row>
    <row r="175" spans="1:10" s="460" customFormat="1" x14ac:dyDescent="0.25">
      <c r="A175" s="343" t="s">
        <v>28</v>
      </c>
      <c r="B175" s="233">
        <v>82</v>
      </c>
      <c r="C175" s="461">
        <v>81.5</v>
      </c>
      <c r="D175" s="461">
        <v>81</v>
      </c>
      <c r="E175" s="461">
        <v>81</v>
      </c>
      <c r="F175" s="391">
        <v>81</v>
      </c>
      <c r="G175" s="237"/>
      <c r="H175" s="460" t="s">
        <v>57</v>
      </c>
      <c r="I175" s="460">
        <v>79.180000000000007</v>
      </c>
    </row>
    <row r="176" spans="1:10" s="460" customFormat="1" ht="13" thickBot="1" x14ac:dyDescent="0.3">
      <c r="A176" s="346" t="s">
        <v>26</v>
      </c>
      <c r="B176" s="230">
        <f>B175-B162</f>
        <v>2.5</v>
      </c>
      <c r="C176" s="231">
        <f t="shared" ref="C176:F176" si="35">C175-C162</f>
        <v>2</v>
      </c>
      <c r="D176" s="231">
        <f t="shared" si="35"/>
        <v>2</v>
      </c>
      <c r="E176" s="231">
        <f t="shared" si="35"/>
        <v>2</v>
      </c>
      <c r="F176" s="447">
        <f t="shared" si="35"/>
        <v>2</v>
      </c>
      <c r="G176" s="238"/>
      <c r="H176" s="460" t="s">
        <v>26</v>
      </c>
      <c r="I176" s="460">
        <f>I175-I162</f>
        <v>1.9900000000000091</v>
      </c>
    </row>
    <row r="178" spans="1:11" ht="13" thickBot="1" x14ac:dyDescent="0.3">
      <c r="B178" s="243">
        <v>2092.2399999999998</v>
      </c>
      <c r="C178" s="243">
        <v>2092.2399999999998</v>
      </c>
      <c r="D178" s="243">
        <v>2092.2399999999998</v>
      </c>
      <c r="E178" s="243">
        <v>2092.2399999999998</v>
      </c>
      <c r="F178" s="243">
        <v>2092.2399999999998</v>
      </c>
      <c r="G178" s="243">
        <v>2092.2399999999998</v>
      </c>
    </row>
    <row r="179" spans="1:11" s="464" customFormat="1" ht="13.5" thickBot="1" x14ac:dyDescent="0.3">
      <c r="A179" s="319" t="s">
        <v>101</v>
      </c>
      <c r="B179" s="539" t="s">
        <v>53</v>
      </c>
      <c r="C179" s="540"/>
      <c r="D179" s="540"/>
      <c r="E179" s="540"/>
      <c r="F179" s="541"/>
      <c r="G179" s="348" t="s">
        <v>0</v>
      </c>
    </row>
    <row r="180" spans="1:11" s="464" customFormat="1" x14ac:dyDescent="0.25">
      <c r="A180" s="227" t="s">
        <v>2</v>
      </c>
      <c r="B180" s="261">
        <v>1</v>
      </c>
      <c r="C180" s="370">
        <v>2</v>
      </c>
      <c r="D180" s="262">
        <v>3</v>
      </c>
      <c r="E180" s="351">
        <v>4</v>
      </c>
      <c r="F180" s="453">
        <v>5</v>
      </c>
      <c r="G180" s="239"/>
    </row>
    <row r="181" spans="1:11" s="464" customFormat="1" ht="14" x14ac:dyDescent="0.25">
      <c r="A181" s="326" t="s">
        <v>3</v>
      </c>
      <c r="B181" s="452">
        <v>2120</v>
      </c>
      <c r="C181" s="452">
        <v>2120</v>
      </c>
      <c r="D181" s="452">
        <v>2120</v>
      </c>
      <c r="E181" s="452">
        <v>2120</v>
      </c>
      <c r="F181" s="454">
        <v>2120</v>
      </c>
      <c r="G181" s="455">
        <v>2120</v>
      </c>
    </row>
    <row r="182" spans="1:11" s="464" customFormat="1" ht="14" x14ac:dyDescent="0.25">
      <c r="A182" s="329" t="s">
        <v>6</v>
      </c>
      <c r="B182" s="357">
        <v>2152.2222222222222</v>
      </c>
      <c r="C182" s="358">
        <v>2198.8235294117649</v>
      </c>
      <c r="D182" s="358">
        <v>2244.090909090909</v>
      </c>
      <c r="E182" s="358">
        <v>2293.1578947368421</v>
      </c>
      <c r="F182" s="441">
        <v>2407.3333333333335</v>
      </c>
      <c r="G182" s="456">
        <v>2245.8333333333335</v>
      </c>
    </row>
    <row r="183" spans="1:11" s="464" customFormat="1" ht="14" x14ac:dyDescent="0.25">
      <c r="A183" s="227" t="s">
        <v>7</v>
      </c>
      <c r="B183" s="359">
        <v>100</v>
      </c>
      <c r="C183" s="360">
        <v>100</v>
      </c>
      <c r="D183" s="361">
        <v>100</v>
      </c>
      <c r="E183" s="361">
        <v>100</v>
      </c>
      <c r="F183" s="442">
        <v>100</v>
      </c>
      <c r="G183" s="448">
        <v>98.148148148148152</v>
      </c>
    </row>
    <row r="184" spans="1:11" s="464" customFormat="1" ht="14" x14ac:dyDescent="0.25">
      <c r="A184" s="227" t="s">
        <v>8</v>
      </c>
      <c r="B184" s="282">
        <v>2.3157110471867987E-2</v>
      </c>
      <c r="C184" s="283">
        <v>2.199876427803556E-2</v>
      </c>
      <c r="D184" s="363">
        <v>1.4197446958778961E-2</v>
      </c>
      <c r="E184" s="363">
        <v>1.550208381066758E-2</v>
      </c>
      <c r="F184" s="443">
        <v>2.0656944003290243E-2</v>
      </c>
      <c r="G184" s="449">
        <v>4.0065621287790072E-2</v>
      </c>
    </row>
    <row r="185" spans="1:11" s="464" customFormat="1" x14ac:dyDescent="0.25">
      <c r="A185" s="329" t="s">
        <v>1</v>
      </c>
      <c r="B185" s="287">
        <f t="shared" ref="B185:G185" si="36">B182/B181*100-100</f>
        <v>1.5199161425576477</v>
      </c>
      <c r="C185" s="288">
        <f t="shared" si="36"/>
        <v>3.7180910099888962</v>
      </c>
      <c r="D185" s="288">
        <f t="shared" si="36"/>
        <v>5.8533447684391007</v>
      </c>
      <c r="E185" s="288">
        <f t="shared" si="36"/>
        <v>8.1678252234359547</v>
      </c>
      <c r="F185" s="444">
        <f t="shared" si="36"/>
        <v>13.553459119496864</v>
      </c>
      <c r="G185" s="291">
        <f t="shared" si="36"/>
        <v>5.9355345911949797</v>
      </c>
    </row>
    <row r="186" spans="1:11" s="464" customFormat="1" ht="13" thickBot="1" x14ac:dyDescent="0.3">
      <c r="A186" s="227" t="s">
        <v>27</v>
      </c>
      <c r="B186" s="293">
        <f>B182-B178</f>
        <v>59.98222222222239</v>
      </c>
      <c r="C186" s="294">
        <f t="shared" ref="C186:G186" si="37">C182-C178</f>
        <v>106.58352941176508</v>
      </c>
      <c r="D186" s="294">
        <f t="shared" si="37"/>
        <v>151.85090909090923</v>
      </c>
      <c r="E186" s="294">
        <f t="shared" si="37"/>
        <v>200.9178947368423</v>
      </c>
      <c r="F186" s="445">
        <f t="shared" si="37"/>
        <v>315.0933333333337</v>
      </c>
      <c r="G186" s="298">
        <f t="shared" si="37"/>
        <v>153.5933333333337</v>
      </c>
    </row>
    <row r="187" spans="1:11" s="464" customFormat="1" x14ac:dyDescent="0.25">
      <c r="A187" s="343" t="s">
        <v>52</v>
      </c>
      <c r="B187" s="300">
        <v>247</v>
      </c>
      <c r="C187" s="301">
        <v>312</v>
      </c>
      <c r="D187" s="301">
        <v>279</v>
      </c>
      <c r="E187" s="301">
        <v>248</v>
      </c>
      <c r="F187" s="446">
        <v>211</v>
      </c>
      <c r="G187" s="366">
        <f>SUM(B187:F187)</f>
        <v>1297</v>
      </c>
      <c r="H187" s="464" t="s">
        <v>56</v>
      </c>
      <c r="I187" s="367">
        <f>G174-G187</f>
        <v>313</v>
      </c>
      <c r="J187" s="368">
        <f>I187/G174</f>
        <v>0.19440993788819877</v>
      </c>
      <c r="K187" s="379" t="s">
        <v>102</v>
      </c>
    </row>
    <row r="188" spans="1:11" s="464" customFormat="1" x14ac:dyDescent="0.25">
      <c r="A188" s="343" t="s">
        <v>28</v>
      </c>
      <c r="B188" s="233">
        <v>85</v>
      </c>
      <c r="C188" s="463">
        <v>84.5</v>
      </c>
      <c r="D188" s="463">
        <v>84</v>
      </c>
      <c r="E188" s="463">
        <v>84</v>
      </c>
      <c r="F188" s="391">
        <v>84</v>
      </c>
      <c r="G188" s="237"/>
      <c r="H188" s="464" t="s">
        <v>57</v>
      </c>
      <c r="I188" s="464">
        <v>81.44</v>
      </c>
    </row>
    <row r="189" spans="1:11" s="464" customFormat="1" ht="13" thickBot="1" x14ac:dyDescent="0.3">
      <c r="A189" s="346" t="s">
        <v>26</v>
      </c>
      <c r="B189" s="230">
        <f>B188-B175</f>
        <v>3</v>
      </c>
      <c r="C189" s="231">
        <f>C188-C175</f>
        <v>3</v>
      </c>
      <c r="D189" s="231">
        <f>D188-D175</f>
        <v>3</v>
      </c>
      <c r="E189" s="231">
        <f>E188-E175</f>
        <v>3</v>
      </c>
      <c r="F189" s="447">
        <f>F188-F175</f>
        <v>3</v>
      </c>
      <c r="G189" s="238"/>
      <c r="H189" s="464" t="s">
        <v>26</v>
      </c>
      <c r="I189" s="464">
        <f>I188-I175</f>
        <v>2.2599999999999909</v>
      </c>
    </row>
    <row r="191" spans="1:11" ht="13" thickBot="1" x14ac:dyDescent="0.3"/>
    <row r="192" spans="1:11" ht="13.5" thickBot="1" x14ac:dyDescent="0.3">
      <c r="A192" s="319" t="s">
        <v>103</v>
      </c>
      <c r="B192" s="539" t="s">
        <v>53</v>
      </c>
      <c r="C192" s="540"/>
      <c r="D192" s="540"/>
      <c r="E192" s="540"/>
      <c r="F192" s="541"/>
      <c r="G192" s="348" t="s">
        <v>0</v>
      </c>
      <c r="H192" s="468"/>
      <c r="I192" s="468"/>
      <c r="J192" s="468"/>
    </row>
    <row r="193" spans="1:10" x14ac:dyDescent="0.25">
      <c r="A193" s="227" t="s">
        <v>2</v>
      </c>
      <c r="B193" s="261">
        <v>1</v>
      </c>
      <c r="C193" s="370">
        <v>2</v>
      </c>
      <c r="D193" s="262">
        <v>3</v>
      </c>
      <c r="E193" s="351">
        <v>4</v>
      </c>
      <c r="F193" s="453">
        <v>5</v>
      </c>
      <c r="G193" s="239"/>
      <c r="H193" s="468"/>
      <c r="I193" s="468"/>
      <c r="J193" s="468"/>
    </row>
    <row r="194" spans="1:10" ht="14" x14ac:dyDescent="0.25">
      <c r="A194" s="326" t="s">
        <v>3</v>
      </c>
      <c r="B194" s="452">
        <v>2240</v>
      </c>
      <c r="C194" s="452">
        <v>2240</v>
      </c>
      <c r="D194" s="452">
        <v>2240</v>
      </c>
      <c r="E194" s="452">
        <v>2240</v>
      </c>
      <c r="F194" s="454">
        <v>2240</v>
      </c>
      <c r="G194" s="455">
        <v>2240</v>
      </c>
      <c r="H194" s="468"/>
      <c r="I194" s="468"/>
      <c r="J194" s="468"/>
    </row>
    <row r="195" spans="1:10" ht="14" x14ac:dyDescent="0.25">
      <c r="A195" s="329" t="s">
        <v>6</v>
      </c>
      <c r="B195" s="357">
        <v>2279.4444444444443</v>
      </c>
      <c r="C195" s="358">
        <v>2320</v>
      </c>
      <c r="D195" s="358">
        <v>2375</v>
      </c>
      <c r="E195" s="358">
        <v>2360</v>
      </c>
      <c r="F195" s="441">
        <v>2552.8571428571427</v>
      </c>
      <c r="G195" s="456">
        <v>2366.8478260869565</v>
      </c>
      <c r="H195" s="468"/>
      <c r="I195" s="468"/>
      <c r="J195" s="468"/>
    </row>
    <row r="196" spans="1:10" ht="14" x14ac:dyDescent="0.25">
      <c r="A196" s="227" t="s">
        <v>7</v>
      </c>
      <c r="B196" s="359">
        <v>100</v>
      </c>
      <c r="C196" s="360">
        <v>100</v>
      </c>
      <c r="D196" s="361">
        <v>100</v>
      </c>
      <c r="E196" s="361">
        <v>100</v>
      </c>
      <c r="F196" s="442">
        <v>100</v>
      </c>
      <c r="G196" s="448">
        <v>94.565217391304344</v>
      </c>
      <c r="H196" s="468"/>
      <c r="I196" s="468"/>
      <c r="J196" s="468"/>
    </row>
    <row r="197" spans="1:10" ht="14" x14ac:dyDescent="0.25">
      <c r="A197" s="227" t="s">
        <v>8</v>
      </c>
      <c r="B197" s="282">
        <v>2.6178510309327194E-2</v>
      </c>
      <c r="C197" s="283">
        <v>3.4247699584744683E-2</v>
      </c>
      <c r="D197" s="363">
        <v>2.8911940042278556E-2</v>
      </c>
      <c r="E197" s="363">
        <v>3.4576955401515133E-2</v>
      </c>
      <c r="F197" s="443">
        <v>4.1440422118799655E-2</v>
      </c>
      <c r="G197" s="449">
        <v>4.9208551800822856E-2</v>
      </c>
      <c r="H197" s="468"/>
      <c r="I197" s="468"/>
      <c r="J197" s="468"/>
    </row>
    <row r="198" spans="1:10" x14ac:dyDescent="0.25">
      <c r="A198" s="329" t="s">
        <v>1</v>
      </c>
      <c r="B198" s="287">
        <f t="shared" ref="B198:G198" si="38">B195/B194*100-100</f>
        <v>1.7609126984126959</v>
      </c>
      <c r="C198" s="288">
        <f t="shared" si="38"/>
        <v>3.5714285714285836</v>
      </c>
      <c r="D198" s="288">
        <f t="shared" si="38"/>
        <v>6.0267857142857224</v>
      </c>
      <c r="E198" s="288">
        <f t="shared" si="38"/>
        <v>5.3571428571428612</v>
      </c>
      <c r="F198" s="444">
        <f t="shared" si="38"/>
        <v>13.966836734693871</v>
      </c>
      <c r="G198" s="291">
        <f t="shared" si="38"/>
        <v>5.6628493788820009</v>
      </c>
      <c r="H198" s="468"/>
      <c r="I198" s="468"/>
      <c r="J198" s="468"/>
    </row>
    <row r="199" spans="1:10" ht="13" thickBot="1" x14ac:dyDescent="0.3">
      <c r="A199" s="227" t="s">
        <v>27</v>
      </c>
      <c r="B199" s="293">
        <f>B195-B182</f>
        <v>127.22222222222217</v>
      </c>
      <c r="C199" s="294">
        <f t="shared" ref="C199:G199" si="39">C195-C182</f>
        <v>121.17647058823513</v>
      </c>
      <c r="D199" s="294">
        <f t="shared" si="39"/>
        <v>130.90909090909099</v>
      </c>
      <c r="E199" s="294">
        <f t="shared" si="39"/>
        <v>66.842105263157919</v>
      </c>
      <c r="F199" s="445">
        <f t="shared" si="39"/>
        <v>145.52380952380918</v>
      </c>
      <c r="G199" s="298">
        <f t="shared" si="39"/>
        <v>121.01449275362302</v>
      </c>
      <c r="H199" s="468"/>
      <c r="I199" s="468"/>
      <c r="J199" s="468"/>
    </row>
    <row r="200" spans="1:10" x14ac:dyDescent="0.25">
      <c r="A200" s="343" t="s">
        <v>52</v>
      </c>
      <c r="B200" s="300">
        <v>247</v>
      </c>
      <c r="C200" s="301">
        <v>312</v>
      </c>
      <c r="D200" s="301">
        <v>279</v>
      </c>
      <c r="E200" s="301">
        <v>247</v>
      </c>
      <c r="F200" s="446">
        <v>211</v>
      </c>
      <c r="G200" s="366">
        <f>SUM(B200:F200)</f>
        <v>1296</v>
      </c>
      <c r="H200" s="468" t="s">
        <v>56</v>
      </c>
      <c r="I200" s="367">
        <f>G187-G200</f>
        <v>1</v>
      </c>
      <c r="J200" s="368">
        <f>I200/G187</f>
        <v>7.7101002313030066E-4</v>
      </c>
    </row>
    <row r="201" spans="1:10" x14ac:dyDescent="0.25">
      <c r="A201" s="343" t="s">
        <v>28</v>
      </c>
      <c r="B201" s="233">
        <v>89</v>
      </c>
      <c r="C201" s="467">
        <v>88.5</v>
      </c>
      <c r="D201" s="467">
        <v>88</v>
      </c>
      <c r="E201" s="467">
        <v>88</v>
      </c>
      <c r="F201" s="391">
        <v>88</v>
      </c>
      <c r="G201" s="237"/>
      <c r="H201" s="468" t="s">
        <v>57</v>
      </c>
      <c r="I201" s="468">
        <v>84.3</v>
      </c>
      <c r="J201" s="468"/>
    </row>
    <row r="202" spans="1:10" ht="13" thickBot="1" x14ac:dyDescent="0.3">
      <c r="A202" s="346" t="s">
        <v>26</v>
      </c>
      <c r="B202" s="230">
        <f>B201-B188</f>
        <v>4</v>
      </c>
      <c r="C202" s="231">
        <f>C201-C188</f>
        <v>4</v>
      </c>
      <c r="D202" s="231">
        <f>D201-D188</f>
        <v>4</v>
      </c>
      <c r="E202" s="231">
        <f>E201-E188</f>
        <v>4</v>
      </c>
      <c r="F202" s="447">
        <f>F201-F188</f>
        <v>4</v>
      </c>
      <c r="G202" s="238"/>
      <c r="H202" s="468" t="s">
        <v>26</v>
      </c>
      <c r="I202" s="468">
        <f>I201-I188</f>
        <v>2.8599999999999994</v>
      </c>
      <c r="J202" s="468"/>
    </row>
    <row r="203" spans="1:10" x14ac:dyDescent="0.25">
      <c r="D203" s="311" t="s">
        <v>75</v>
      </c>
      <c r="E203" s="311" t="s">
        <v>75</v>
      </c>
    </row>
    <row r="204" spans="1:10" ht="13" thickBot="1" x14ac:dyDescent="0.3"/>
    <row r="205" spans="1:10" s="470" customFormat="1" ht="13.5" thickBot="1" x14ac:dyDescent="0.3">
      <c r="A205" s="319" t="s">
        <v>104</v>
      </c>
      <c r="B205" s="539" t="s">
        <v>53</v>
      </c>
      <c r="C205" s="540"/>
      <c r="D205" s="540"/>
      <c r="E205" s="540"/>
      <c r="F205" s="541"/>
      <c r="G205" s="348" t="s">
        <v>0</v>
      </c>
    </row>
    <row r="206" spans="1:10" s="470" customFormat="1" x14ac:dyDescent="0.25">
      <c r="A206" s="227" t="s">
        <v>2</v>
      </c>
      <c r="B206" s="261">
        <v>1</v>
      </c>
      <c r="C206" s="370">
        <v>2</v>
      </c>
      <c r="D206" s="262">
        <v>3</v>
      </c>
      <c r="E206" s="351">
        <v>4</v>
      </c>
      <c r="F206" s="453">
        <v>5</v>
      </c>
      <c r="G206" s="239"/>
    </row>
    <row r="207" spans="1:10" s="470" customFormat="1" ht="14" x14ac:dyDescent="0.25">
      <c r="A207" s="326" t="s">
        <v>3</v>
      </c>
      <c r="B207" s="452">
        <v>2370</v>
      </c>
      <c r="C207" s="452">
        <v>2370</v>
      </c>
      <c r="D207" s="452">
        <v>2370</v>
      </c>
      <c r="E207" s="452">
        <v>2370</v>
      </c>
      <c r="F207" s="454">
        <v>2370</v>
      </c>
      <c r="G207" s="455">
        <v>2370</v>
      </c>
    </row>
    <row r="208" spans="1:10" s="470" customFormat="1" ht="14" x14ac:dyDescent="0.25">
      <c r="A208" s="329" t="s">
        <v>6</v>
      </c>
      <c r="B208" s="357">
        <v>2328.4</v>
      </c>
      <c r="C208" s="358">
        <v>2404.375</v>
      </c>
      <c r="D208" s="358">
        <v>2472.4137931034484</v>
      </c>
      <c r="E208" s="358">
        <v>2521.25</v>
      </c>
      <c r="F208" s="441">
        <v>2631.9047619047619</v>
      </c>
      <c r="G208" s="456">
        <v>2462.8244274809163</v>
      </c>
    </row>
    <row r="209" spans="1:10" s="470" customFormat="1" ht="14" x14ac:dyDescent="0.25">
      <c r="A209" s="227" t="s">
        <v>7</v>
      </c>
      <c r="B209" s="359">
        <v>100</v>
      </c>
      <c r="C209" s="360">
        <v>100</v>
      </c>
      <c r="D209" s="361">
        <v>100</v>
      </c>
      <c r="E209" s="361">
        <v>100</v>
      </c>
      <c r="F209" s="442">
        <v>95.238095238095241</v>
      </c>
      <c r="G209" s="448">
        <v>90.839694656488547</v>
      </c>
    </row>
    <row r="210" spans="1:10" s="470" customFormat="1" ht="14" x14ac:dyDescent="0.25">
      <c r="A210" s="227" t="s">
        <v>8</v>
      </c>
      <c r="B210" s="282">
        <v>4.1527444723692387E-2</v>
      </c>
      <c r="C210" s="283">
        <v>3.3691436528984126E-2</v>
      </c>
      <c r="D210" s="363">
        <v>3.3448387189866806E-2</v>
      </c>
      <c r="E210" s="363">
        <v>3.7318107519190062E-2</v>
      </c>
      <c r="F210" s="443">
        <v>5.461688449634184E-2</v>
      </c>
      <c r="G210" s="449">
        <v>5.6477204081922555E-2</v>
      </c>
    </row>
    <row r="211" spans="1:10" s="470" customFormat="1" x14ac:dyDescent="0.25">
      <c r="A211" s="329" t="s">
        <v>1</v>
      </c>
      <c r="B211" s="287">
        <f t="shared" ref="B211:G211" si="40">B208/B207*100-100</f>
        <v>-1.7552742616033612</v>
      </c>
      <c r="C211" s="288">
        <f t="shared" si="40"/>
        <v>1.4504219409282655</v>
      </c>
      <c r="D211" s="288">
        <f t="shared" si="40"/>
        <v>4.3212570929725018</v>
      </c>
      <c r="E211" s="288">
        <f t="shared" si="40"/>
        <v>6.3818565400843852</v>
      </c>
      <c r="F211" s="444">
        <f t="shared" si="40"/>
        <v>11.050833835643957</v>
      </c>
      <c r="G211" s="291">
        <f t="shared" si="40"/>
        <v>3.916642509743312</v>
      </c>
    </row>
    <row r="212" spans="1:10" s="470" customFormat="1" ht="13" thickBot="1" x14ac:dyDescent="0.3">
      <c r="A212" s="227" t="s">
        <v>27</v>
      </c>
      <c r="B212" s="293">
        <f>B208-B195</f>
        <v>48.955555555555748</v>
      </c>
      <c r="C212" s="294">
        <f t="shared" ref="C212:G212" si="41">C208-C195</f>
        <v>84.375</v>
      </c>
      <c r="D212" s="294">
        <f t="shared" si="41"/>
        <v>97.41379310344837</v>
      </c>
      <c r="E212" s="294">
        <f t="shared" si="41"/>
        <v>161.25</v>
      </c>
      <c r="F212" s="445">
        <f t="shared" si="41"/>
        <v>79.047619047619264</v>
      </c>
      <c r="G212" s="298">
        <f t="shared" si="41"/>
        <v>95.976601393959754</v>
      </c>
    </row>
    <row r="213" spans="1:10" s="470" customFormat="1" x14ac:dyDescent="0.25">
      <c r="A213" s="343" t="s">
        <v>52</v>
      </c>
      <c r="B213" s="300">
        <v>247</v>
      </c>
      <c r="C213" s="301">
        <v>312</v>
      </c>
      <c r="D213" s="301">
        <v>279</v>
      </c>
      <c r="E213" s="301">
        <v>247</v>
      </c>
      <c r="F213" s="446">
        <v>210</v>
      </c>
      <c r="G213" s="366">
        <f>SUM(B213:F213)</f>
        <v>1295</v>
      </c>
      <c r="H213" s="470" t="s">
        <v>56</v>
      </c>
      <c r="I213" s="367">
        <f>G200-G213</f>
        <v>1</v>
      </c>
      <c r="J213" s="368">
        <f>I213/G200</f>
        <v>7.716049382716049E-4</v>
      </c>
    </row>
    <row r="214" spans="1:10" s="470" customFormat="1" x14ac:dyDescent="0.25">
      <c r="A214" s="343" t="s">
        <v>28</v>
      </c>
      <c r="B214" s="233">
        <v>93.5</v>
      </c>
      <c r="C214" s="469">
        <v>93</v>
      </c>
      <c r="D214" s="469">
        <v>92</v>
      </c>
      <c r="E214" s="469">
        <v>92</v>
      </c>
      <c r="F214" s="391">
        <v>92</v>
      </c>
      <c r="G214" s="237"/>
      <c r="H214" s="470" t="s">
        <v>57</v>
      </c>
      <c r="I214" s="470">
        <v>88.24</v>
      </c>
    </row>
    <row r="215" spans="1:10" s="470" customFormat="1" ht="13" thickBot="1" x14ac:dyDescent="0.3">
      <c r="A215" s="346" t="s">
        <v>26</v>
      </c>
      <c r="B215" s="230">
        <f>B214-B201</f>
        <v>4.5</v>
      </c>
      <c r="C215" s="231">
        <f>C214-C201</f>
        <v>4.5</v>
      </c>
      <c r="D215" s="231">
        <f>D214-D201</f>
        <v>4</v>
      </c>
      <c r="E215" s="231">
        <f>E214-E201</f>
        <v>4</v>
      </c>
      <c r="F215" s="447">
        <f>F214-F201</f>
        <v>4</v>
      </c>
      <c r="G215" s="238"/>
      <c r="H215" s="470" t="s">
        <v>26</v>
      </c>
      <c r="I215" s="470">
        <f>I214-I201</f>
        <v>3.9399999999999977</v>
      </c>
    </row>
    <row r="216" spans="1:10" x14ac:dyDescent="0.25">
      <c r="B216" s="311">
        <v>93.5</v>
      </c>
    </row>
    <row r="217" spans="1:10" ht="13" thickBot="1" x14ac:dyDescent="0.3"/>
    <row r="218" spans="1:10" s="474" customFormat="1" ht="13.5" thickBot="1" x14ac:dyDescent="0.3">
      <c r="A218" s="319" t="s">
        <v>106</v>
      </c>
      <c r="B218" s="539" t="s">
        <v>53</v>
      </c>
      <c r="C218" s="540"/>
      <c r="D218" s="540"/>
      <c r="E218" s="540"/>
      <c r="F218" s="541"/>
      <c r="G218" s="348" t="s">
        <v>0</v>
      </c>
    </row>
    <row r="219" spans="1:10" s="474" customFormat="1" x14ac:dyDescent="0.25">
      <c r="A219" s="227" t="s">
        <v>2</v>
      </c>
      <c r="B219" s="261">
        <v>1</v>
      </c>
      <c r="C219" s="370">
        <v>2</v>
      </c>
      <c r="D219" s="262">
        <v>3</v>
      </c>
      <c r="E219" s="351">
        <v>4</v>
      </c>
      <c r="F219" s="453">
        <v>5</v>
      </c>
      <c r="G219" s="239"/>
    </row>
    <row r="220" spans="1:10" s="474" customFormat="1" ht="14" x14ac:dyDescent="0.25">
      <c r="A220" s="326" t="s">
        <v>3</v>
      </c>
      <c r="B220" s="452">
        <v>2510</v>
      </c>
      <c r="C220" s="452">
        <v>2510</v>
      </c>
      <c r="D220" s="452">
        <v>2510</v>
      </c>
      <c r="E220" s="452">
        <v>2510</v>
      </c>
      <c r="F220" s="454">
        <v>2510</v>
      </c>
      <c r="G220" s="455">
        <v>2510</v>
      </c>
    </row>
    <row r="221" spans="1:10" s="474" customFormat="1" ht="14" x14ac:dyDescent="0.25">
      <c r="A221" s="329" t="s">
        <v>6</v>
      </c>
      <c r="B221" s="479">
        <v>2453.3333333333335</v>
      </c>
      <c r="C221" s="480">
        <v>2443.478260869565</v>
      </c>
      <c r="D221" s="480">
        <v>2544.5</v>
      </c>
      <c r="E221" s="480">
        <v>2586.1111111111113</v>
      </c>
      <c r="F221" s="481">
        <v>2660.6666666666665</v>
      </c>
      <c r="G221" s="482">
        <v>2528.8297872340427</v>
      </c>
    </row>
    <row r="222" spans="1:10" s="474" customFormat="1" ht="14" x14ac:dyDescent="0.25">
      <c r="A222" s="227" t="s">
        <v>7</v>
      </c>
      <c r="B222" s="359">
        <v>100</v>
      </c>
      <c r="C222" s="360">
        <v>95.652173913043484</v>
      </c>
      <c r="D222" s="361">
        <v>90</v>
      </c>
      <c r="E222" s="361">
        <v>100</v>
      </c>
      <c r="F222" s="442">
        <v>100</v>
      </c>
      <c r="G222" s="448">
        <v>91.489361702127653</v>
      </c>
    </row>
    <row r="223" spans="1:10" s="474" customFormat="1" ht="14" x14ac:dyDescent="0.25">
      <c r="A223" s="227" t="s">
        <v>8</v>
      </c>
      <c r="B223" s="282">
        <v>3.9472388712863987E-2</v>
      </c>
      <c r="C223" s="283">
        <v>5.683096862580201E-2</v>
      </c>
      <c r="D223" s="363">
        <v>5.3229629534920435E-2</v>
      </c>
      <c r="E223" s="363">
        <v>3.9415734515174744E-2</v>
      </c>
      <c r="F223" s="443">
        <v>4.3322178486465475E-2</v>
      </c>
      <c r="G223" s="449">
        <v>5.7106512695302841E-2</v>
      </c>
    </row>
    <row r="224" spans="1:10" s="474" customFormat="1" x14ac:dyDescent="0.25">
      <c r="A224" s="329" t="s">
        <v>1</v>
      </c>
      <c r="B224" s="287">
        <f t="shared" ref="B224:G224" si="42">B221/B220*100-100</f>
        <v>-2.2576361221779564</v>
      </c>
      <c r="C224" s="288">
        <f t="shared" si="42"/>
        <v>-2.6502684912523904</v>
      </c>
      <c r="D224" s="288">
        <f t="shared" si="42"/>
        <v>1.3745019920318668</v>
      </c>
      <c r="E224" s="288">
        <f t="shared" si="42"/>
        <v>3.0323151837096134</v>
      </c>
      <c r="F224" s="444">
        <f t="shared" si="42"/>
        <v>6.0026560424966817</v>
      </c>
      <c r="G224" s="291">
        <f t="shared" si="42"/>
        <v>0.75019072645588381</v>
      </c>
    </row>
    <row r="225" spans="1:12" s="474" customFormat="1" ht="13" thickBot="1" x14ac:dyDescent="0.3">
      <c r="A225" s="227" t="s">
        <v>27</v>
      </c>
      <c r="B225" s="293">
        <f>B221-B208</f>
        <v>124.93333333333339</v>
      </c>
      <c r="C225" s="294">
        <f t="shared" ref="C225:G225" si="43">C221-C208</f>
        <v>39.10326086956502</v>
      </c>
      <c r="D225" s="294">
        <f t="shared" si="43"/>
        <v>72.08620689655163</v>
      </c>
      <c r="E225" s="294">
        <f t="shared" si="43"/>
        <v>64.861111111111313</v>
      </c>
      <c r="F225" s="445">
        <f t="shared" si="43"/>
        <v>28.761904761904589</v>
      </c>
      <c r="G225" s="298">
        <f t="shared" si="43"/>
        <v>66.005359753126413</v>
      </c>
    </row>
    <row r="226" spans="1:12" s="474" customFormat="1" x14ac:dyDescent="0.25">
      <c r="A226" s="343" t="s">
        <v>52</v>
      </c>
      <c r="B226" s="300">
        <v>246</v>
      </c>
      <c r="C226" s="301">
        <v>310</v>
      </c>
      <c r="D226" s="301">
        <v>278</v>
      </c>
      <c r="E226" s="301">
        <v>246</v>
      </c>
      <c r="F226" s="446">
        <v>209</v>
      </c>
      <c r="G226" s="366">
        <f>SUM(B226:F226)</f>
        <v>1289</v>
      </c>
      <c r="H226" s="474" t="s">
        <v>56</v>
      </c>
      <c r="I226" s="367">
        <f>G213-G226</f>
        <v>6</v>
      </c>
      <c r="J226" s="368">
        <f>I226/G213</f>
        <v>4.633204633204633E-3</v>
      </c>
      <c r="K226" s="379" t="s">
        <v>109</v>
      </c>
    </row>
    <row r="227" spans="1:12" s="474" customFormat="1" x14ac:dyDescent="0.25">
      <c r="A227" s="343" t="s">
        <v>28</v>
      </c>
      <c r="B227" s="233">
        <v>99.5</v>
      </c>
      <c r="C227" s="475">
        <v>99</v>
      </c>
      <c r="D227" s="475">
        <v>98</v>
      </c>
      <c r="E227" s="475">
        <v>98</v>
      </c>
      <c r="F227" s="391">
        <v>98</v>
      </c>
      <c r="G227" s="237"/>
      <c r="H227" s="474" t="s">
        <v>57</v>
      </c>
      <c r="I227" s="474">
        <v>92.5</v>
      </c>
    </row>
    <row r="228" spans="1:12" s="474" customFormat="1" ht="13" thickBot="1" x14ac:dyDescent="0.3">
      <c r="A228" s="346" t="s">
        <v>26</v>
      </c>
      <c r="B228" s="230">
        <f>B227-B214</f>
        <v>6</v>
      </c>
      <c r="C228" s="231">
        <f>C227-C214</f>
        <v>6</v>
      </c>
      <c r="D228" s="231">
        <f>D227-D214</f>
        <v>6</v>
      </c>
      <c r="E228" s="231">
        <f>E227-E214</f>
        <v>6</v>
      </c>
      <c r="F228" s="447">
        <f>F227-F214</f>
        <v>6</v>
      </c>
      <c r="G228" s="238"/>
      <c r="H228" s="474" t="s">
        <v>26</v>
      </c>
      <c r="I228" s="474">
        <f>I227-I214</f>
        <v>4.2600000000000051</v>
      </c>
    </row>
    <row r="229" spans="1:12" x14ac:dyDescent="0.25">
      <c r="B229" s="311" t="s">
        <v>112</v>
      </c>
    </row>
    <row r="230" spans="1:12" ht="13" thickBot="1" x14ac:dyDescent="0.3"/>
    <row r="231" spans="1:12" ht="13.5" thickBot="1" x14ac:dyDescent="0.3">
      <c r="A231" s="319" t="s">
        <v>113</v>
      </c>
      <c r="B231" s="539" t="s">
        <v>53</v>
      </c>
      <c r="C231" s="540"/>
      <c r="D231" s="540"/>
      <c r="E231" s="540"/>
      <c r="F231" s="541"/>
      <c r="G231" s="348" t="s">
        <v>0</v>
      </c>
      <c r="H231" s="477"/>
      <c r="I231" s="477"/>
      <c r="J231" s="477"/>
      <c r="K231" s="311">
        <v>1</v>
      </c>
      <c r="L231" s="311">
        <v>106</v>
      </c>
    </row>
    <row r="232" spans="1:12" x14ac:dyDescent="0.25">
      <c r="A232" s="227" t="s">
        <v>2</v>
      </c>
      <c r="B232" s="261">
        <v>1</v>
      </c>
      <c r="C232" s="370">
        <v>2</v>
      </c>
      <c r="D232" s="262">
        <v>3</v>
      </c>
      <c r="E232" s="351">
        <v>4</v>
      </c>
      <c r="F232" s="453">
        <v>5</v>
      </c>
      <c r="G232" s="239"/>
      <c r="H232" s="477"/>
      <c r="I232" s="477"/>
      <c r="J232" s="477"/>
      <c r="K232" s="311">
        <v>2</v>
      </c>
      <c r="L232" s="311">
        <v>105.5</v>
      </c>
    </row>
    <row r="233" spans="1:12" ht="14" x14ac:dyDescent="0.25">
      <c r="A233" s="326" t="s">
        <v>3</v>
      </c>
      <c r="B233" s="452">
        <v>2650</v>
      </c>
      <c r="C233" s="452">
        <v>2650</v>
      </c>
      <c r="D233" s="452">
        <v>2650</v>
      </c>
      <c r="E233" s="452">
        <v>2650</v>
      </c>
      <c r="F233" s="454">
        <v>2650</v>
      </c>
      <c r="G233" s="455">
        <v>2650</v>
      </c>
      <c r="H233" s="477"/>
      <c r="I233" s="477"/>
      <c r="J233" s="477"/>
      <c r="K233" s="311">
        <v>3</v>
      </c>
      <c r="L233" s="311">
        <v>104.5</v>
      </c>
    </row>
    <row r="234" spans="1:12" ht="14" x14ac:dyDescent="0.25">
      <c r="A234" s="329" t="s">
        <v>6</v>
      </c>
      <c r="B234" s="479">
        <v>2577.69</v>
      </c>
      <c r="C234" s="480">
        <v>2613.6</v>
      </c>
      <c r="D234" s="480">
        <v>2685.5</v>
      </c>
      <c r="E234" s="480">
        <v>2653.6</v>
      </c>
      <c r="F234" s="481">
        <v>2845.22</v>
      </c>
      <c r="G234" s="482">
        <v>2668.6</v>
      </c>
      <c r="H234" s="477"/>
      <c r="I234" s="477"/>
      <c r="J234" s="477"/>
      <c r="K234" s="311">
        <v>4</v>
      </c>
      <c r="L234" s="311">
        <v>104.5</v>
      </c>
    </row>
    <row r="235" spans="1:12" ht="14" x14ac:dyDescent="0.25">
      <c r="A235" s="227" t="s">
        <v>7</v>
      </c>
      <c r="B235" s="359">
        <v>96.2</v>
      </c>
      <c r="C235" s="360">
        <v>97</v>
      </c>
      <c r="D235" s="361">
        <v>100</v>
      </c>
      <c r="E235" s="361">
        <v>92</v>
      </c>
      <c r="F235" s="442">
        <v>87</v>
      </c>
      <c r="G235" s="448">
        <v>90.44</v>
      </c>
      <c r="H235" s="477"/>
      <c r="I235" s="477"/>
      <c r="J235" s="477"/>
    </row>
    <row r="236" spans="1:12" ht="14" x14ac:dyDescent="0.25">
      <c r="A236" s="227" t="s">
        <v>8</v>
      </c>
      <c r="B236" s="282">
        <v>4.8000000000000001E-2</v>
      </c>
      <c r="C236" s="283">
        <v>6.0999999999999999E-2</v>
      </c>
      <c r="D236" s="363">
        <v>4.9000000000000002E-2</v>
      </c>
      <c r="E236" s="363">
        <v>5.8999999999999997E-2</v>
      </c>
      <c r="F236" s="443">
        <v>6.8000000000000005E-2</v>
      </c>
      <c r="G236" s="449">
        <v>6.6000000000000003E-2</v>
      </c>
      <c r="H236" s="477"/>
      <c r="I236" s="477"/>
      <c r="J236" s="477"/>
    </row>
    <row r="237" spans="1:12" x14ac:dyDescent="0.25">
      <c r="A237" s="329" t="s">
        <v>1</v>
      </c>
      <c r="B237" s="287">
        <f t="shared" ref="B237:G237" si="44">B234/B233*100-100</f>
        <v>-2.7286792452830184</v>
      </c>
      <c r="C237" s="288">
        <f t="shared" si="44"/>
        <v>-1.3735849056603797</v>
      </c>
      <c r="D237" s="288">
        <f t="shared" si="44"/>
        <v>1.3396226415094361</v>
      </c>
      <c r="E237" s="288">
        <f t="shared" si="44"/>
        <v>0.13584905660377444</v>
      </c>
      <c r="F237" s="444">
        <f t="shared" si="44"/>
        <v>7.3667924528301825</v>
      </c>
      <c r="G237" s="291">
        <f t="shared" si="44"/>
        <v>0.70188679245282515</v>
      </c>
      <c r="H237" s="477"/>
      <c r="I237" s="477"/>
      <c r="J237" s="477"/>
    </row>
    <row r="238" spans="1:12" ht="13" thickBot="1" x14ac:dyDescent="0.3">
      <c r="A238" s="227" t="s">
        <v>27</v>
      </c>
      <c r="B238" s="293">
        <f>B234-B221</f>
        <v>124.35666666666657</v>
      </c>
      <c r="C238" s="294">
        <f t="shared" ref="C238:G238" si="45">C234-C221</f>
        <v>170.12173913043489</v>
      </c>
      <c r="D238" s="294">
        <f t="shared" si="45"/>
        <v>141</v>
      </c>
      <c r="E238" s="294">
        <f t="shared" si="45"/>
        <v>67.488888888888596</v>
      </c>
      <c r="F238" s="445">
        <f t="shared" si="45"/>
        <v>184.55333333333328</v>
      </c>
      <c r="G238" s="298">
        <f t="shared" si="45"/>
        <v>139.77021276595724</v>
      </c>
      <c r="H238" s="477"/>
      <c r="I238" s="477"/>
      <c r="J238" s="477"/>
    </row>
    <row r="239" spans="1:12" x14ac:dyDescent="0.25">
      <c r="A239" s="343" t="s">
        <v>52</v>
      </c>
      <c r="B239" s="300">
        <v>246</v>
      </c>
      <c r="C239" s="301">
        <v>306</v>
      </c>
      <c r="D239" s="301">
        <v>274</v>
      </c>
      <c r="E239" s="301">
        <v>244</v>
      </c>
      <c r="F239" s="446">
        <v>209</v>
      </c>
      <c r="G239" s="366">
        <f>SUM(B239:F239)</f>
        <v>1279</v>
      </c>
      <c r="H239" s="477" t="s">
        <v>56</v>
      </c>
      <c r="I239" s="367">
        <f>G226-G239</f>
        <v>10</v>
      </c>
      <c r="J239" s="368">
        <f>I239/G226</f>
        <v>7.7579519006982156E-3</v>
      </c>
      <c r="K239" s="379" t="s">
        <v>114</v>
      </c>
    </row>
    <row r="240" spans="1:12" x14ac:dyDescent="0.25">
      <c r="A240" s="343" t="s">
        <v>28</v>
      </c>
      <c r="B240" s="233">
        <v>106</v>
      </c>
      <c r="C240" s="478">
        <v>105.5</v>
      </c>
      <c r="D240" s="478">
        <v>104.5</v>
      </c>
      <c r="E240" s="478">
        <v>104.5</v>
      </c>
      <c r="F240" s="391">
        <v>104.5</v>
      </c>
      <c r="G240" s="237"/>
      <c r="H240" s="477" t="s">
        <v>57</v>
      </c>
      <c r="I240" s="477">
        <v>98.01</v>
      </c>
      <c r="J240" s="477"/>
    </row>
    <row r="241" spans="1:11" ht="13" thickBot="1" x14ac:dyDescent="0.3">
      <c r="A241" s="346" t="s">
        <v>26</v>
      </c>
      <c r="B241" s="230">
        <f>B240-B227</f>
        <v>6.5</v>
      </c>
      <c r="C241" s="231">
        <f>C240-C227</f>
        <v>6.5</v>
      </c>
      <c r="D241" s="231">
        <f>D240-D227</f>
        <v>6.5</v>
      </c>
      <c r="E241" s="231">
        <f>E240-E227</f>
        <v>6.5</v>
      </c>
      <c r="F241" s="447">
        <f>F240-F227</f>
        <v>6.5</v>
      </c>
      <c r="G241" s="238"/>
      <c r="H241" s="477" t="s">
        <v>26</v>
      </c>
      <c r="I241" s="477">
        <f>I240-I227</f>
        <v>5.5100000000000051</v>
      </c>
      <c r="J241" s="477"/>
    </row>
    <row r="242" spans="1:11" x14ac:dyDescent="0.25">
      <c r="D242" s="311" t="s">
        <v>75</v>
      </c>
      <c r="E242" s="311" t="s">
        <v>75</v>
      </c>
    </row>
    <row r="243" spans="1:11" ht="13" thickBot="1" x14ac:dyDescent="0.3"/>
    <row r="244" spans="1:11" ht="13.5" thickBot="1" x14ac:dyDescent="0.3">
      <c r="A244" s="319" t="s">
        <v>115</v>
      </c>
      <c r="B244" s="539" t="s">
        <v>53</v>
      </c>
      <c r="C244" s="540"/>
      <c r="D244" s="540"/>
      <c r="E244" s="540"/>
      <c r="F244" s="541"/>
      <c r="G244" s="348" t="s">
        <v>0</v>
      </c>
      <c r="H244" s="492"/>
      <c r="I244" s="492"/>
      <c r="J244" s="492"/>
    </row>
    <row r="245" spans="1:11" x14ac:dyDescent="0.25">
      <c r="A245" s="227" t="s">
        <v>2</v>
      </c>
      <c r="B245" s="261">
        <v>1</v>
      </c>
      <c r="C245" s="370">
        <v>2</v>
      </c>
      <c r="D245" s="262">
        <v>3</v>
      </c>
      <c r="E245" s="351">
        <v>4</v>
      </c>
      <c r="F245" s="453">
        <v>5</v>
      </c>
      <c r="G245" s="239"/>
      <c r="H245" s="492"/>
      <c r="I245" s="492"/>
      <c r="J245" s="492"/>
    </row>
    <row r="246" spans="1:11" ht="14" x14ac:dyDescent="0.25">
      <c r="A246" s="326" t="s">
        <v>3</v>
      </c>
      <c r="B246" s="452">
        <v>2800</v>
      </c>
      <c r="C246" s="452">
        <v>2800</v>
      </c>
      <c r="D246" s="452">
        <v>2800</v>
      </c>
      <c r="E246" s="452">
        <v>2800</v>
      </c>
      <c r="F246" s="454">
        <v>2800</v>
      </c>
      <c r="G246" s="455">
        <v>2800</v>
      </c>
      <c r="H246" s="492"/>
      <c r="I246" s="492"/>
      <c r="J246" s="492"/>
    </row>
    <row r="247" spans="1:11" ht="14" x14ac:dyDescent="0.25">
      <c r="A247" s="329" t="s">
        <v>6</v>
      </c>
      <c r="B247" s="479">
        <v>2588.89</v>
      </c>
      <c r="C247" s="480">
        <v>2732</v>
      </c>
      <c r="D247" s="480">
        <v>2787.5</v>
      </c>
      <c r="E247" s="480">
        <v>2947.44</v>
      </c>
      <c r="F247" s="481"/>
      <c r="G247" s="482">
        <v>2795.88</v>
      </c>
      <c r="H247" s="492"/>
      <c r="I247" s="492"/>
      <c r="J247" s="492"/>
    </row>
    <row r="248" spans="1:11" ht="14" x14ac:dyDescent="0.25">
      <c r="A248" s="227" t="s">
        <v>7</v>
      </c>
      <c r="B248" s="359">
        <v>100</v>
      </c>
      <c r="C248" s="360">
        <v>100</v>
      </c>
      <c r="D248" s="361">
        <v>100</v>
      </c>
      <c r="E248" s="361">
        <v>100</v>
      </c>
      <c r="F248" s="442"/>
      <c r="G248" s="448">
        <v>94.96</v>
      </c>
      <c r="H248" s="492"/>
      <c r="I248" s="492"/>
      <c r="J248" s="492"/>
    </row>
    <row r="249" spans="1:11" ht="14" x14ac:dyDescent="0.25">
      <c r="A249" s="227" t="s">
        <v>8</v>
      </c>
      <c r="B249" s="282">
        <v>2.41E-2</v>
      </c>
      <c r="C249" s="283">
        <v>3.04E-2</v>
      </c>
      <c r="D249" s="363">
        <v>2.9100000000000001E-2</v>
      </c>
      <c r="E249" s="363">
        <v>2.9700000000000001E-2</v>
      </c>
      <c r="F249" s="443"/>
      <c r="G249" s="449">
        <v>5.2600000000000001E-2</v>
      </c>
      <c r="H249" s="492"/>
      <c r="I249" s="492"/>
      <c r="J249" s="492"/>
    </row>
    <row r="250" spans="1:11" x14ac:dyDescent="0.25">
      <c r="A250" s="329" t="s">
        <v>1</v>
      </c>
      <c r="B250" s="287">
        <f t="shared" ref="B250:G250" si="46">B247/B246*100-100</f>
        <v>-7.5396428571428658</v>
      </c>
      <c r="C250" s="288">
        <f t="shared" si="46"/>
        <v>-2.4285714285714306</v>
      </c>
      <c r="D250" s="288">
        <f t="shared" si="46"/>
        <v>-0.4464285714285694</v>
      </c>
      <c r="E250" s="288">
        <f t="shared" si="46"/>
        <v>5.2657142857142958</v>
      </c>
      <c r="F250" s="444">
        <f t="shared" si="46"/>
        <v>-100</v>
      </c>
      <c r="G250" s="291">
        <f t="shared" si="46"/>
        <v>-0.14714285714285325</v>
      </c>
      <c r="H250" s="492"/>
      <c r="I250" s="492"/>
      <c r="J250" s="492"/>
    </row>
    <row r="251" spans="1:11" ht="13" thickBot="1" x14ac:dyDescent="0.3">
      <c r="A251" s="227" t="s">
        <v>27</v>
      </c>
      <c r="B251" s="293">
        <f>B247-B234</f>
        <v>11.199999999999818</v>
      </c>
      <c r="C251" s="294">
        <f t="shared" ref="C251:G251" si="47">C247-C234</f>
        <v>118.40000000000009</v>
      </c>
      <c r="D251" s="294">
        <f t="shared" si="47"/>
        <v>102</v>
      </c>
      <c r="E251" s="294">
        <f t="shared" si="47"/>
        <v>293.84000000000015</v>
      </c>
      <c r="F251" s="445">
        <f t="shared" si="47"/>
        <v>-2845.22</v>
      </c>
      <c r="G251" s="298">
        <f t="shared" si="47"/>
        <v>127.2800000000002</v>
      </c>
      <c r="H251" s="492"/>
      <c r="I251" s="492"/>
      <c r="J251" s="492"/>
    </row>
    <row r="252" spans="1:11" x14ac:dyDescent="0.25">
      <c r="A252" s="343" t="s">
        <v>52</v>
      </c>
      <c r="B252" s="300">
        <v>173</v>
      </c>
      <c r="C252" s="301">
        <v>309</v>
      </c>
      <c r="D252" s="301">
        <v>308</v>
      </c>
      <c r="E252" s="301">
        <v>440</v>
      </c>
      <c r="F252" s="446"/>
      <c r="G252" s="366">
        <f>SUM(B252:F252)</f>
        <v>1230</v>
      </c>
      <c r="H252" s="492" t="s">
        <v>56</v>
      </c>
      <c r="I252" s="367">
        <f>G239-G252</f>
        <v>49</v>
      </c>
      <c r="J252" s="368">
        <f>I252/G239</f>
        <v>3.8311180609851447E-2</v>
      </c>
      <c r="K252" s="379" t="s">
        <v>116</v>
      </c>
    </row>
    <row r="253" spans="1:11" x14ac:dyDescent="0.25">
      <c r="A253" s="343" t="s">
        <v>28</v>
      </c>
      <c r="B253" s="233">
        <v>113</v>
      </c>
      <c r="C253" s="491">
        <v>112</v>
      </c>
      <c r="D253" s="491">
        <v>111</v>
      </c>
      <c r="E253" s="491">
        <v>110.5</v>
      </c>
      <c r="F253" s="391"/>
      <c r="G253" s="237"/>
      <c r="H253" s="492" t="s">
        <v>57</v>
      </c>
      <c r="I253" s="492">
        <v>104.98</v>
      </c>
      <c r="J253" s="492"/>
    </row>
    <row r="254" spans="1:11" ht="13" thickBot="1" x14ac:dyDescent="0.3">
      <c r="A254" s="346" t="s">
        <v>26</v>
      </c>
      <c r="B254" s="230">
        <f>B253-B240</f>
        <v>7</v>
      </c>
      <c r="C254" s="231">
        <f>C253-C240</f>
        <v>6.5</v>
      </c>
      <c r="D254" s="231">
        <f>D253-D240</f>
        <v>6.5</v>
      </c>
      <c r="E254" s="231">
        <f>E253-E240</f>
        <v>6</v>
      </c>
      <c r="F254" s="447">
        <f>F253-F240</f>
        <v>-104.5</v>
      </c>
      <c r="G254" s="238"/>
      <c r="H254" s="492" t="s">
        <v>26</v>
      </c>
      <c r="I254" s="492">
        <f>I253-I240</f>
        <v>6.9699999999999989</v>
      </c>
      <c r="J254" s="492"/>
    </row>
    <row r="256" spans="1:11" ht="13" thickBot="1" x14ac:dyDescent="0.3"/>
    <row r="257" spans="1:10" ht="13.5" thickBot="1" x14ac:dyDescent="0.3">
      <c r="A257" s="319" t="s">
        <v>117</v>
      </c>
      <c r="B257" s="539" t="s">
        <v>53</v>
      </c>
      <c r="C257" s="540"/>
      <c r="D257" s="540"/>
      <c r="E257" s="540"/>
      <c r="F257" s="541"/>
      <c r="G257" s="348" t="s">
        <v>0</v>
      </c>
      <c r="H257" s="494"/>
      <c r="I257" s="494"/>
      <c r="J257" s="494"/>
    </row>
    <row r="258" spans="1:10" x14ac:dyDescent="0.25">
      <c r="A258" s="227" t="s">
        <v>2</v>
      </c>
      <c r="B258" s="261">
        <v>1</v>
      </c>
      <c r="C258" s="370">
        <v>2</v>
      </c>
      <c r="D258" s="262">
        <v>3</v>
      </c>
      <c r="E258" s="351">
        <v>4</v>
      </c>
      <c r="F258" s="453">
        <v>5</v>
      </c>
      <c r="G258" s="239"/>
      <c r="H258" s="494"/>
      <c r="I258" s="494"/>
      <c r="J258" s="494"/>
    </row>
    <row r="259" spans="1:10" ht="14" x14ac:dyDescent="0.25">
      <c r="A259" s="326" t="s">
        <v>3</v>
      </c>
      <c r="B259" s="452">
        <v>2960</v>
      </c>
      <c r="C259" s="452">
        <v>2960</v>
      </c>
      <c r="D259" s="452">
        <v>2960</v>
      </c>
      <c r="E259" s="452">
        <v>2960</v>
      </c>
      <c r="F259" s="454">
        <v>2960</v>
      </c>
      <c r="G259" s="455">
        <v>2960</v>
      </c>
      <c r="H259" s="494"/>
      <c r="I259" s="494"/>
      <c r="J259" s="494"/>
    </row>
    <row r="260" spans="1:10" ht="14" x14ac:dyDescent="0.25">
      <c r="A260" s="329" t="s">
        <v>6</v>
      </c>
      <c r="B260" s="479">
        <v>2741.76</v>
      </c>
      <c r="C260" s="480">
        <v>2901.88</v>
      </c>
      <c r="D260" s="480">
        <v>2949.38</v>
      </c>
      <c r="E260" s="480">
        <v>3053.51</v>
      </c>
      <c r="F260" s="481"/>
      <c r="G260" s="482">
        <v>2948.16</v>
      </c>
      <c r="H260" s="494"/>
      <c r="I260" s="494"/>
      <c r="J260" s="494"/>
    </row>
    <row r="261" spans="1:10" ht="14" x14ac:dyDescent="0.25">
      <c r="A261" s="227" t="s">
        <v>7</v>
      </c>
      <c r="B261" s="359">
        <v>100</v>
      </c>
      <c r="C261" s="360">
        <v>98.44</v>
      </c>
      <c r="D261" s="361">
        <v>100</v>
      </c>
      <c r="E261" s="361">
        <v>100</v>
      </c>
      <c r="F261" s="442"/>
      <c r="G261" s="448">
        <v>94.14</v>
      </c>
      <c r="H261" s="494"/>
      <c r="I261" s="494"/>
      <c r="J261" s="494"/>
    </row>
    <row r="262" spans="1:10" ht="14" x14ac:dyDescent="0.25">
      <c r="A262" s="227" t="s">
        <v>8</v>
      </c>
      <c r="B262" s="282">
        <v>3.2300000000000002E-2</v>
      </c>
      <c r="C262" s="283">
        <v>3.7699999999999997E-2</v>
      </c>
      <c r="D262" s="363">
        <v>3.3799999999999997E-2</v>
      </c>
      <c r="E262" s="363">
        <v>3.9699999999999999E-2</v>
      </c>
      <c r="F262" s="443"/>
      <c r="G262" s="449">
        <v>5.0500000000000003E-2</v>
      </c>
      <c r="H262" s="494"/>
      <c r="I262" s="494"/>
      <c r="J262" s="494"/>
    </row>
    <row r="263" spans="1:10" x14ac:dyDescent="0.25">
      <c r="A263" s="329" t="s">
        <v>1</v>
      </c>
      <c r="B263" s="287">
        <f t="shared" ref="B263:G263" si="48">B260/B259*100-100</f>
        <v>-7.372972972972974</v>
      </c>
      <c r="C263" s="288">
        <f t="shared" si="48"/>
        <v>-1.9635135135135187</v>
      </c>
      <c r="D263" s="288">
        <f t="shared" si="48"/>
        <v>-0.35878378378377818</v>
      </c>
      <c r="E263" s="288">
        <f t="shared" si="48"/>
        <v>3.1591216216216225</v>
      </c>
      <c r="F263" s="444">
        <f t="shared" si="48"/>
        <v>-100</v>
      </c>
      <c r="G263" s="291">
        <f t="shared" si="48"/>
        <v>-0.40000000000000568</v>
      </c>
      <c r="H263" s="494"/>
      <c r="I263" s="494"/>
      <c r="J263" s="494"/>
    </row>
    <row r="264" spans="1:10" ht="13" thickBot="1" x14ac:dyDescent="0.3">
      <c r="A264" s="227" t="s">
        <v>27</v>
      </c>
      <c r="B264" s="293">
        <f>B260-B247</f>
        <v>152.87000000000035</v>
      </c>
      <c r="C264" s="294">
        <f t="shared" ref="C264:G264" si="49">C260-C247</f>
        <v>169.88000000000011</v>
      </c>
      <c r="D264" s="294">
        <f t="shared" si="49"/>
        <v>161.88000000000011</v>
      </c>
      <c r="E264" s="294">
        <f t="shared" si="49"/>
        <v>106.07000000000016</v>
      </c>
      <c r="F264" s="445">
        <f t="shared" si="49"/>
        <v>0</v>
      </c>
      <c r="G264" s="298">
        <f t="shared" si="49"/>
        <v>152.27999999999975</v>
      </c>
      <c r="H264" s="494"/>
      <c r="I264" s="494"/>
      <c r="J264" s="494"/>
    </row>
    <row r="265" spans="1:10" x14ac:dyDescent="0.25">
      <c r="A265" s="343" t="s">
        <v>52</v>
      </c>
      <c r="B265" s="300">
        <v>173</v>
      </c>
      <c r="C265" s="301">
        <v>309</v>
      </c>
      <c r="D265" s="301">
        <v>308</v>
      </c>
      <c r="E265" s="301">
        <v>440</v>
      </c>
      <c r="F265" s="446"/>
      <c r="G265" s="366">
        <f>SUM(B265:F265)</f>
        <v>1230</v>
      </c>
      <c r="H265" s="494" t="s">
        <v>56</v>
      </c>
      <c r="I265" s="367">
        <f>G252-G265</f>
        <v>0</v>
      </c>
      <c r="J265" s="368">
        <f>I265/G252</f>
        <v>0</v>
      </c>
    </row>
    <row r="266" spans="1:10" x14ac:dyDescent="0.25">
      <c r="A266" s="343" t="s">
        <v>28</v>
      </c>
      <c r="B266" s="233">
        <v>119.5</v>
      </c>
      <c r="C266" s="493">
        <v>118</v>
      </c>
      <c r="D266" s="493">
        <v>117</v>
      </c>
      <c r="E266" s="493">
        <v>117</v>
      </c>
      <c r="F266" s="391"/>
      <c r="G266" s="237"/>
      <c r="H266" s="494" t="s">
        <v>57</v>
      </c>
      <c r="I266" s="494">
        <v>111.36</v>
      </c>
      <c r="J266" s="494"/>
    </row>
    <row r="267" spans="1:10" ht="13" thickBot="1" x14ac:dyDescent="0.3">
      <c r="A267" s="346" t="s">
        <v>26</v>
      </c>
      <c r="B267" s="230">
        <f>B266-B253</f>
        <v>6.5</v>
      </c>
      <c r="C267" s="231">
        <f>C266-C253</f>
        <v>6</v>
      </c>
      <c r="D267" s="231">
        <f>D266-D253</f>
        <v>6</v>
      </c>
      <c r="E267" s="231">
        <f>E266-E253</f>
        <v>6.5</v>
      </c>
      <c r="F267" s="447">
        <f>F266-F253</f>
        <v>0</v>
      </c>
      <c r="G267" s="238"/>
      <c r="H267" s="494" t="s">
        <v>26</v>
      </c>
      <c r="I267" s="494">
        <f>I266-I253</f>
        <v>6.3799999999999955</v>
      </c>
      <c r="J267" s="494"/>
    </row>
    <row r="268" spans="1:10" x14ac:dyDescent="0.25">
      <c r="E268" s="311">
        <v>117</v>
      </c>
    </row>
    <row r="269" spans="1:10" ht="13" thickBot="1" x14ac:dyDescent="0.3"/>
    <row r="270" spans="1:10" s="496" customFormat="1" ht="13.5" thickBot="1" x14ac:dyDescent="0.3">
      <c r="A270" s="319" t="s">
        <v>118</v>
      </c>
      <c r="B270" s="539" t="s">
        <v>53</v>
      </c>
      <c r="C270" s="540"/>
      <c r="D270" s="540"/>
      <c r="E270" s="540"/>
      <c r="F270" s="541"/>
      <c r="G270" s="348" t="s">
        <v>0</v>
      </c>
    </row>
    <row r="271" spans="1:10" s="496" customFormat="1" x14ac:dyDescent="0.25">
      <c r="A271" s="227" t="s">
        <v>2</v>
      </c>
      <c r="B271" s="261">
        <v>1</v>
      </c>
      <c r="C271" s="370">
        <v>2</v>
      </c>
      <c r="D271" s="262">
        <v>3</v>
      </c>
      <c r="E271" s="351">
        <v>4</v>
      </c>
      <c r="F271" s="453">
        <v>5</v>
      </c>
      <c r="G271" s="239"/>
    </row>
    <row r="272" spans="1:10" s="496" customFormat="1" ht="14" x14ac:dyDescent="0.25">
      <c r="A272" s="326" t="s">
        <v>3</v>
      </c>
      <c r="B272" s="452">
        <v>3150</v>
      </c>
      <c r="C272" s="452">
        <v>3150</v>
      </c>
      <c r="D272" s="452">
        <v>3150</v>
      </c>
      <c r="E272" s="452">
        <v>3150</v>
      </c>
      <c r="F272" s="454">
        <v>3150</v>
      </c>
      <c r="G272" s="455">
        <v>3150</v>
      </c>
    </row>
    <row r="273" spans="1:16" s="496" customFormat="1" ht="14" x14ac:dyDescent="0.25">
      <c r="A273" s="329" t="s">
        <v>6</v>
      </c>
      <c r="B273" s="479">
        <v>2955.56</v>
      </c>
      <c r="C273" s="480">
        <v>3074.76</v>
      </c>
      <c r="D273" s="480">
        <v>3155.94</v>
      </c>
      <c r="E273" s="480">
        <v>3263.33</v>
      </c>
      <c r="F273" s="481"/>
      <c r="G273" s="482">
        <v>3146.8</v>
      </c>
    </row>
    <row r="274" spans="1:16" s="496" customFormat="1" ht="14" x14ac:dyDescent="0.25">
      <c r="A274" s="227" t="s">
        <v>7</v>
      </c>
      <c r="B274" s="359">
        <v>100</v>
      </c>
      <c r="C274" s="360">
        <v>98.41</v>
      </c>
      <c r="D274" s="361">
        <v>100</v>
      </c>
      <c r="E274" s="361">
        <v>94.6</v>
      </c>
      <c r="F274" s="442"/>
      <c r="G274" s="448">
        <v>92.97</v>
      </c>
    </row>
    <row r="275" spans="1:16" s="496" customFormat="1" ht="14" x14ac:dyDescent="0.25">
      <c r="A275" s="227" t="s">
        <v>8</v>
      </c>
      <c r="B275" s="282">
        <v>3.3700000000000001E-2</v>
      </c>
      <c r="C275" s="283">
        <v>4.1099999999999998E-2</v>
      </c>
      <c r="D275" s="363">
        <v>3.3099999999999997E-2</v>
      </c>
      <c r="E275" s="363">
        <v>4.8300000000000003E-2</v>
      </c>
      <c r="F275" s="443"/>
      <c r="G275" s="449">
        <v>5.3600000000000002E-2</v>
      </c>
    </row>
    <row r="276" spans="1:16" s="496" customFormat="1" x14ac:dyDescent="0.25">
      <c r="A276" s="329" t="s">
        <v>1</v>
      </c>
      <c r="B276" s="287">
        <f t="shared" ref="B276:G276" si="50">B273/B272*100-100</f>
        <v>-6.1726984126984235</v>
      </c>
      <c r="C276" s="288">
        <f t="shared" si="50"/>
        <v>-2.3885714285714243</v>
      </c>
      <c r="D276" s="288">
        <f t="shared" si="50"/>
        <v>0.18857142857142151</v>
      </c>
      <c r="E276" s="288">
        <f t="shared" si="50"/>
        <v>3.5977777777777646</v>
      </c>
      <c r="F276" s="444">
        <f t="shared" si="50"/>
        <v>-100</v>
      </c>
      <c r="G276" s="291">
        <f t="shared" si="50"/>
        <v>-0.10158730158728702</v>
      </c>
    </row>
    <row r="277" spans="1:16" s="496" customFormat="1" ht="13" thickBot="1" x14ac:dyDescent="0.3">
      <c r="A277" s="227" t="s">
        <v>27</v>
      </c>
      <c r="B277" s="293">
        <f>B273-B260</f>
        <v>213.79999999999973</v>
      </c>
      <c r="C277" s="294">
        <f t="shared" ref="C277:G277" si="51">C273-C260</f>
        <v>172.88000000000011</v>
      </c>
      <c r="D277" s="294">
        <f t="shared" si="51"/>
        <v>206.55999999999995</v>
      </c>
      <c r="E277" s="294">
        <f t="shared" si="51"/>
        <v>209.81999999999971</v>
      </c>
      <c r="F277" s="445">
        <f t="shared" si="51"/>
        <v>0</v>
      </c>
      <c r="G277" s="298">
        <f t="shared" si="51"/>
        <v>198.64000000000033</v>
      </c>
    </row>
    <row r="278" spans="1:16" s="496" customFormat="1" x14ac:dyDescent="0.25">
      <c r="A278" s="343" t="s">
        <v>52</v>
      </c>
      <c r="B278" s="300">
        <v>173</v>
      </c>
      <c r="C278" s="301">
        <v>309</v>
      </c>
      <c r="D278" s="301">
        <v>308</v>
      </c>
      <c r="E278" s="301">
        <v>440</v>
      </c>
      <c r="F278" s="446"/>
      <c r="G278" s="366">
        <f>SUM(B278:F278)</f>
        <v>1230</v>
      </c>
      <c r="H278" s="496" t="s">
        <v>56</v>
      </c>
      <c r="I278" s="367">
        <f>G265-G278</f>
        <v>0</v>
      </c>
      <c r="J278" s="368">
        <f>I278/G265</f>
        <v>0</v>
      </c>
    </row>
    <row r="279" spans="1:16" s="496" customFormat="1" x14ac:dyDescent="0.25">
      <c r="A279" s="343" t="s">
        <v>28</v>
      </c>
      <c r="B279" s="233">
        <v>124.5</v>
      </c>
      <c r="C279" s="495">
        <v>123.5</v>
      </c>
      <c r="D279" s="495">
        <v>122.5</v>
      </c>
      <c r="E279" s="495">
        <v>122.5</v>
      </c>
      <c r="F279" s="391"/>
      <c r="G279" s="237"/>
      <c r="H279" s="496" t="s">
        <v>57</v>
      </c>
      <c r="I279" s="496">
        <v>117.6</v>
      </c>
    </row>
    <row r="280" spans="1:16" s="496" customFormat="1" ht="13" thickBot="1" x14ac:dyDescent="0.3">
      <c r="A280" s="346" t="s">
        <v>26</v>
      </c>
      <c r="B280" s="230">
        <f>B279-B266</f>
        <v>5</v>
      </c>
      <c r="C280" s="231">
        <f>C279-C266</f>
        <v>5.5</v>
      </c>
      <c r="D280" s="231">
        <f>D279-D266</f>
        <v>5.5</v>
      </c>
      <c r="E280" s="231">
        <f>E279-E266</f>
        <v>5.5</v>
      </c>
      <c r="F280" s="447">
        <f>F279-F266</f>
        <v>0</v>
      </c>
      <c r="G280" s="238"/>
      <c r="H280" s="496" t="s">
        <v>26</v>
      </c>
      <c r="I280" s="496">
        <f>I279-I266</f>
        <v>6.2399999999999949</v>
      </c>
    </row>
    <row r="281" spans="1:16" x14ac:dyDescent="0.25">
      <c r="B281" s="311">
        <v>124.5</v>
      </c>
    </row>
    <row r="282" spans="1:16" ht="13" thickBot="1" x14ac:dyDescent="0.3"/>
    <row r="283" spans="1:16" s="498" customFormat="1" ht="13.5" thickBot="1" x14ac:dyDescent="0.3">
      <c r="A283" s="319" t="s">
        <v>119</v>
      </c>
      <c r="B283" s="539" t="s">
        <v>53</v>
      </c>
      <c r="C283" s="540"/>
      <c r="D283" s="540"/>
      <c r="E283" s="540"/>
      <c r="F283" s="541"/>
      <c r="G283" s="348" t="s">
        <v>0</v>
      </c>
      <c r="K283" s="570" t="s">
        <v>120</v>
      </c>
      <c r="L283" s="570"/>
      <c r="M283" s="570"/>
      <c r="N283" s="570"/>
      <c r="O283" s="570"/>
      <c r="P283" s="570"/>
    </row>
    <row r="284" spans="1:16" s="498" customFormat="1" x14ac:dyDescent="0.25">
      <c r="A284" s="227" t="s">
        <v>2</v>
      </c>
      <c r="B284" s="261">
        <v>1</v>
      </c>
      <c r="C284" s="370">
        <v>2</v>
      </c>
      <c r="D284" s="262">
        <v>3</v>
      </c>
      <c r="E284" s="351">
        <v>4</v>
      </c>
      <c r="F284" s="453">
        <v>5</v>
      </c>
      <c r="G284" s="239"/>
      <c r="K284" s="570"/>
      <c r="L284" s="570"/>
      <c r="M284" s="570"/>
      <c r="N284" s="570"/>
      <c r="O284" s="570"/>
      <c r="P284" s="570"/>
    </row>
    <row r="285" spans="1:16" s="498" customFormat="1" ht="14" x14ac:dyDescent="0.25">
      <c r="A285" s="326" t="s">
        <v>3</v>
      </c>
      <c r="B285" s="452">
        <v>3370</v>
      </c>
      <c r="C285" s="452">
        <v>3370</v>
      </c>
      <c r="D285" s="452">
        <v>3370</v>
      </c>
      <c r="E285" s="452">
        <v>3370</v>
      </c>
      <c r="F285" s="454">
        <v>3370</v>
      </c>
      <c r="G285" s="455">
        <v>3370</v>
      </c>
    </row>
    <row r="286" spans="1:16" s="498" customFormat="1" ht="14" x14ac:dyDescent="0.25">
      <c r="A286" s="329" t="s">
        <v>6</v>
      </c>
      <c r="B286" s="479">
        <v>3086.25</v>
      </c>
      <c r="C286" s="480">
        <v>3149.84</v>
      </c>
      <c r="D286" s="480">
        <v>3234.52</v>
      </c>
      <c r="E286" s="480">
        <v>3391.74</v>
      </c>
      <c r="F286" s="481"/>
      <c r="G286" s="482">
        <v>3248.28</v>
      </c>
    </row>
    <row r="287" spans="1:16" s="498" customFormat="1" ht="14" x14ac:dyDescent="0.25">
      <c r="A287" s="227" t="s">
        <v>7</v>
      </c>
      <c r="B287" s="359">
        <v>100</v>
      </c>
      <c r="C287" s="360">
        <v>100</v>
      </c>
      <c r="D287" s="361">
        <v>100</v>
      </c>
      <c r="E287" s="361">
        <v>94.2</v>
      </c>
      <c r="F287" s="442"/>
      <c r="G287" s="448">
        <v>93.03</v>
      </c>
    </row>
    <row r="288" spans="1:16" s="498" customFormat="1" ht="14" x14ac:dyDescent="0.25">
      <c r="A288" s="227" t="s">
        <v>8</v>
      </c>
      <c r="B288" s="282">
        <v>4.3299999999999998E-2</v>
      </c>
      <c r="C288" s="283">
        <v>3.7999999999999999E-2</v>
      </c>
      <c r="D288" s="363">
        <v>3.6700000000000003E-2</v>
      </c>
      <c r="E288" s="363">
        <v>5.2299999999999999E-2</v>
      </c>
      <c r="F288" s="443"/>
      <c r="G288" s="449">
        <v>5.6800000000000003E-2</v>
      </c>
    </row>
    <row r="289" spans="1:23" s="498" customFormat="1" x14ac:dyDescent="0.25">
      <c r="A289" s="329" t="s">
        <v>1</v>
      </c>
      <c r="B289" s="287">
        <f t="shared" ref="B289:G289" si="52">B286/B285*100-100</f>
        <v>-8.419881305637972</v>
      </c>
      <c r="C289" s="288">
        <f t="shared" si="52"/>
        <v>-6.5329376854599417</v>
      </c>
      <c r="D289" s="288">
        <f t="shared" si="52"/>
        <v>-4.0201780415430335</v>
      </c>
      <c r="E289" s="288">
        <f t="shared" si="52"/>
        <v>0.64510385756675248</v>
      </c>
      <c r="F289" s="444">
        <f t="shared" si="52"/>
        <v>-100</v>
      </c>
      <c r="G289" s="291">
        <f t="shared" si="52"/>
        <v>-3.611869436201772</v>
      </c>
    </row>
    <row r="290" spans="1:23" s="498" customFormat="1" ht="13" thickBot="1" x14ac:dyDescent="0.3">
      <c r="A290" s="227" t="s">
        <v>27</v>
      </c>
      <c r="B290" s="293">
        <f>B286-B273</f>
        <v>130.69000000000005</v>
      </c>
      <c r="C290" s="294">
        <f t="shared" ref="C290:G290" si="53">C286-C273</f>
        <v>75.079999999999927</v>
      </c>
      <c r="D290" s="294">
        <f t="shared" si="53"/>
        <v>78.579999999999927</v>
      </c>
      <c r="E290" s="294">
        <f t="shared" si="53"/>
        <v>128.40999999999985</v>
      </c>
      <c r="F290" s="445">
        <f t="shared" si="53"/>
        <v>0</v>
      </c>
      <c r="G290" s="298">
        <f t="shared" si="53"/>
        <v>101.48000000000002</v>
      </c>
    </row>
    <row r="291" spans="1:23" s="498" customFormat="1" x14ac:dyDescent="0.25">
      <c r="A291" s="343" t="s">
        <v>52</v>
      </c>
      <c r="B291" s="300">
        <v>173</v>
      </c>
      <c r="C291" s="301">
        <v>308</v>
      </c>
      <c r="D291" s="301">
        <v>308</v>
      </c>
      <c r="E291" s="301">
        <v>440</v>
      </c>
      <c r="F291" s="446"/>
      <c r="G291" s="366">
        <f>SUM(B291:F291)</f>
        <v>1229</v>
      </c>
      <c r="H291" s="498" t="s">
        <v>56</v>
      </c>
      <c r="I291" s="367">
        <f>G278-G291</f>
        <v>1</v>
      </c>
      <c r="J291" s="368">
        <f>I291/G278</f>
        <v>8.1300813008130081E-4</v>
      </c>
    </row>
    <row r="292" spans="1:23" s="498" customFormat="1" x14ac:dyDescent="0.25">
      <c r="A292" s="343" t="s">
        <v>28</v>
      </c>
      <c r="B292" s="233">
        <v>130.5</v>
      </c>
      <c r="C292" s="497">
        <v>129.5</v>
      </c>
      <c r="D292" s="497">
        <v>128.5</v>
      </c>
      <c r="E292" s="497">
        <v>128.5</v>
      </c>
      <c r="F292" s="391"/>
      <c r="G292" s="237"/>
      <c r="H292" s="498" t="s">
        <v>57</v>
      </c>
      <c r="I292" s="498">
        <v>123.05</v>
      </c>
    </row>
    <row r="293" spans="1:23" s="498" customFormat="1" ht="13" thickBot="1" x14ac:dyDescent="0.3">
      <c r="A293" s="346" t="s">
        <v>26</v>
      </c>
      <c r="B293" s="230">
        <f>B292-B279</f>
        <v>6</v>
      </c>
      <c r="C293" s="231">
        <f>C292-C279</f>
        <v>6</v>
      </c>
      <c r="D293" s="231">
        <f>D292-D279</f>
        <v>6</v>
      </c>
      <c r="E293" s="231">
        <f>E292-E279</f>
        <v>6</v>
      </c>
      <c r="F293" s="447">
        <f>F292-F279</f>
        <v>0</v>
      </c>
      <c r="G293" s="238"/>
      <c r="H293" s="498" t="s">
        <v>26</v>
      </c>
      <c r="I293" s="498">
        <f>I292-I279</f>
        <v>5.4500000000000028</v>
      </c>
    </row>
    <row r="295" spans="1:23" s="528" customFormat="1" x14ac:dyDescent="0.25">
      <c r="B295" s="528">
        <v>130</v>
      </c>
      <c r="C295" s="528">
        <v>130</v>
      </c>
      <c r="D295" s="528">
        <v>130</v>
      </c>
      <c r="E295" s="528">
        <v>128.5</v>
      </c>
      <c r="F295" s="528">
        <v>128.5</v>
      </c>
      <c r="G295" s="528">
        <v>129.5</v>
      </c>
      <c r="H295" s="528">
        <v>128.5</v>
      </c>
      <c r="I295" s="528">
        <v>130</v>
      </c>
      <c r="J295" s="528">
        <v>128.5</v>
      </c>
      <c r="K295" s="528">
        <v>128.5</v>
      </c>
      <c r="L295" s="528">
        <v>130</v>
      </c>
      <c r="M295" s="528">
        <v>130</v>
      </c>
      <c r="N295" s="528">
        <v>128.5</v>
      </c>
      <c r="O295" s="528">
        <v>128.5</v>
      </c>
      <c r="P295" s="528">
        <v>130</v>
      </c>
      <c r="Q295" s="528">
        <v>130</v>
      </c>
      <c r="R295" s="528">
        <v>128.5</v>
      </c>
      <c r="S295" s="528">
        <v>128.5</v>
      </c>
    </row>
    <row r="296" spans="1:23" ht="13" thickBot="1" x14ac:dyDescent="0.3">
      <c r="B296" s="367">
        <v>3248.28</v>
      </c>
      <c r="C296" s="367">
        <v>3248.28</v>
      </c>
      <c r="D296" s="367">
        <v>3248.28</v>
      </c>
      <c r="E296" s="367">
        <v>3248.28</v>
      </c>
      <c r="F296" s="367">
        <v>3248.28</v>
      </c>
      <c r="G296" s="367">
        <v>3248.28</v>
      </c>
      <c r="H296" s="367">
        <v>3248.28</v>
      </c>
      <c r="I296" s="367">
        <v>3248.28</v>
      </c>
      <c r="J296" s="367">
        <v>3248.28</v>
      </c>
      <c r="K296" s="367">
        <v>3248.28</v>
      </c>
      <c r="L296" s="367">
        <v>3248.28</v>
      </c>
      <c r="M296" s="367">
        <v>3248.28</v>
      </c>
      <c r="N296" s="367">
        <v>3248.28</v>
      </c>
      <c r="O296" s="367">
        <v>3248.28</v>
      </c>
      <c r="P296" s="367">
        <v>3248.28</v>
      </c>
      <c r="Q296" s="367">
        <v>3248.28</v>
      </c>
      <c r="R296" s="367">
        <v>3248.28</v>
      </c>
      <c r="S296" s="367">
        <v>3248.28</v>
      </c>
      <c r="T296" s="367">
        <v>3248.28</v>
      </c>
    </row>
    <row r="297" spans="1:23" ht="13.5" thickBot="1" x14ac:dyDescent="0.3">
      <c r="A297" s="254" t="s">
        <v>137</v>
      </c>
      <c r="B297" s="539" t="s">
        <v>53</v>
      </c>
      <c r="C297" s="540"/>
      <c r="D297" s="540"/>
      <c r="E297" s="540"/>
      <c r="F297" s="541"/>
      <c r="G297" s="539" t="s">
        <v>68</v>
      </c>
      <c r="H297" s="540"/>
      <c r="I297" s="540"/>
      <c r="J297" s="540"/>
      <c r="K297" s="541"/>
      <c r="L297" s="539" t="s">
        <v>63</v>
      </c>
      <c r="M297" s="540"/>
      <c r="N297" s="540"/>
      <c r="O297" s="541"/>
      <c r="P297" s="539" t="s">
        <v>64</v>
      </c>
      <c r="Q297" s="540"/>
      <c r="R297" s="540"/>
      <c r="S297" s="541"/>
      <c r="T297" s="316" t="s">
        <v>55</v>
      </c>
      <c r="U297" s="528"/>
      <c r="V297" s="528"/>
      <c r="W297" s="528"/>
    </row>
    <row r="298" spans="1:23" x14ac:dyDescent="0.25">
      <c r="A298" s="255" t="s">
        <v>54</v>
      </c>
      <c r="B298" s="349">
        <v>1</v>
      </c>
      <c r="C298" s="260">
        <v>2</v>
      </c>
      <c r="D298" s="403" t="s">
        <v>129</v>
      </c>
      <c r="E298" s="403">
        <v>4</v>
      </c>
      <c r="F298" s="350">
        <v>5</v>
      </c>
      <c r="G298" s="349">
        <v>1</v>
      </c>
      <c r="H298" s="260">
        <v>2</v>
      </c>
      <c r="I298" s="403" t="s">
        <v>129</v>
      </c>
      <c r="J298" s="403">
        <v>4</v>
      </c>
      <c r="K298" s="350">
        <v>5</v>
      </c>
      <c r="L298" s="349">
        <v>1</v>
      </c>
      <c r="M298" s="260" t="s">
        <v>134</v>
      </c>
      <c r="N298" s="260">
        <v>3</v>
      </c>
      <c r="O298" s="350">
        <v>4</v>
      </c>
      <c r="P298" s="259">
        <v>1</v>
      </c>
      <c r="Q298" s="259" t="s">
        <v>134</v>
      </c>
      <c r="R298" s="259">
        <v>3</v>
      </c>
      <c r="S298" s="259">
        <v>4</v>
      </c>
      <c r="T298" s="315"/>
      <c r="U298" s="528"/>
      <c r="V298" s="528"/>
      <c r="W298" s="528"/>
    </row>
    <row r="299" spans="1:23" x14ac:dyDescent="0.25">
      <c r="A299" s="255" t="s">
        <v>2</v>
      </c>
      <c r="B299" s="529"/>
      <c r="C299" s="530"/>
      <c r="D299" s="530"/>
      <c r="E299" s="530"/>
      <c r="F299" s="531"/>
      <c r="G299" s="529"/>
      <c r="H299" s="530"/>
      <c r="I299" s="530"/>
      <c r="J299" s="530"/>
      <c r="K299" s="530"/>
      <c r="L299" s="529"/>
      <c r="M299" s="530"/>
      <c r="N299" s="530"/>
      <c r="O299" s="531"/>
      <c r="P299" s="532"/>
      <c r="Q299" s="530"/>
      <c r="R299" s="530"/>
      <c r="S299" s="530"/>
      <c r="T299" s="227" t="s">
        <v>0</v>
      </c>
      <c r="U299" s="528"/>
      <c r="V299" s="528"/>
      <c r="W299" s="528"/>
    </row>
    <row r="300" spans="1:23" ht="13" x14ac:dyDescent="0.25">
      <c r="A300" s="265" t="s">
        <v>3</v>
      </c>
      <c r="B300" s="266">
        <v>3560</v>
      </c>
      <c r="C300" s="267">
        <v>3560</v>
      </c>
      <c r="D300" s="389">
        <v>3560</v>
      </c>
      <c r="E300" s="389">
        <v>3560</v>
      </c>
      <c r="F300" s="268">
        <v>3560</v>
      </c>
      <c r="G300" s="269">
        <v>3560</v>
      </c>
      <c r="H300" s="267">
        <v>3560</v>
      </c>
      <c r="I300" s="267">
        <v>3560</v>
      </c>
      <c r="J300" s="267">
        <v>3560</v>
      </c>
      <c r="K300" s="267">
        <v>3560</v>
      </c>
      <c r="L300" s="266">
        <v>3560</v>
      </c>
      <c r="M300" s="267">
        <v>3560</v>
      </c>
      <c r="N300" s="267">
        <v>3560</v>
      </c>
      <c r="O300" s="268">
        <v>3560</v>
      </c>
      <c r="P300" s="269">
        <v>3560</v>
      </c>
      <c r="Q300" s="267">
        <v>3560</v>
      </c>
      <c r="R300" s="267">
        <v>3560</v>
      </c>
      <c r="S300" s="267">
        <v>3560</v>
      </c>
      <c r="T300" s="270">
        <v>3560</v>
      </c>
      <c r="U300" s="528"/>
      <c r="V300" s="528"/>
      <c r="W300" s="528"/>
    </row>
    <row r="301" spans="1:23" x14ac:dyDescent="0.25">
      <c r="A301" s="271" t="s">
        <v>6</v>
      </c>
      <c r="B301" s="272">
        <v>3373.5714285714284</v>
      </c>
      <c r="C301" s="273">
        <v>3412.8571428571427</v>
      </c>
      <c r="D301" s="330">
        <v>3425</v>
      </c>
      <c r="E301" s="330">
        <v>3507.8571428571427</v>
      </c>
      <c r="F301" s="274">
        <v>3625.3333333333335</v>
      </c>
      <c r="G301" s="275">
        <v>3378.4615384615386</v>
      </c>
      <c r="H301" s="273">
        <v>3470.7692307692309</v>
      </c>
      <c r="I301" s="273">
        <v>3325</v>
      </c>
      <c r="J301" s="273">
        <v>3469.2307692307691</v>
      </c>
      <c r="K301" s="273">
        <v>3677.6923076923076</v>
      </c>
      <c r="L301" s="272">
        <v>3330</v>
      </c>
      <c r="M301" s="273">
        <v>3230</v>
      </c>
      <c r="N301" s="273">
        <v>3547.3333333333335</v>
      </c>
      <c r="O301" s="274">
        <v>3628.125</v>
      </c>
      <c r="P301" s="275">
        <v>3431.3333333333335</v>
      </c>
      <c r="Q301" s="275">
        <v>3402.5</v>
      </c>
      <c r="R301" s="275">
        <v>3723.3333333333335</v>
      </c>
      <c r="S301" s="275">
        <v>3635.3333333333335</v>
      </c>
      <c r="T301" s="276">
        <v>3504.8148148148148</v>
      </c>
      <c r="U301" s="528"/>
      <c r="V301" s="528"/>
      <c r="W301" s="528"/>
    </row>
    <row r="302" spans="1:23" x14ac:dyDescent="0.25">
      <c r="A302" s="255" t="s">
        <v>7</v>
      </c>
      <c r="B302" s="277">
        <v>100</v>
      </c>
      <c r="C302" s="278">
        <v>100</v>
      </c>
      <c r="D302" s="333">
        <v>100</v>
      </c>
      <c r="E302" s="333">
        <v>100</v>
      </c>
      <c r="F302" s="279">
        <v>100</v>
      </c>
      <c r="G302" s="280">
        <v>100</v>
      </c>
      <c r="H302" s="278">
        <v>100</v>
      </c>
      <c r="I302" s="278">
        <v>100</v>
      </c>
      <c r="J302" s="278">
        <v>100</v>
      </c>
      <c r="K302" s="278">
        <v>92.307692307692307</v>
      </c>
      <c r="L302" s="277">
        <v>100</v>
      </c>
      <c r="M302" s="278">
        <v>100</v>
      </c>
      <c r="N302" s="278">
        <v>100</v>
      </c>
      <c r="O302" s="279">
        <v>100</v>
      </c>
      <c r="P302" s="280">
        <v>100</v>
      </c>
      <c r="Q302" s="280">
        <v>100</v>
      </c>
      <c r="R302" s="280">
        <v>100</v>
      </c>
      <c r="S302" s="280">
        <v>100</v>
      </c>
      <c r="T302" s="281">
        <v>95.370370370370367</v>
      </c>
      <c r="U302" s="528"/>
      <c r="V302" s="528"/>
      <c r="W302" s="528"/>
    </row>
    <row r="303" spans="1:23" x14ac:dyDescent="0.25">
      <c r="A303" s="255" t="s">
        <v>8</v>
      </c>
      <c r="B303" s="282">
        <v>3.0735850705112391E-2</v>
      </c>
      <c r="C303" s="283">
        <v>2.9142067521722315E-2</v>
      </c>
      <c r="D303" s="336">
        <v>3.3449457627414893E-2</v>
      </c>
      <c r="E303" s="336">
        <v>2.100887991846883E-2</v>
      </c>
      <c r="F303" s="284">
        <v>3.2401388638179957E-2</v>
      </c>
      <c r="G303" s="285">
        <v>1.5174938709424664E-2</v>
      </c>
      <c r="H303" s="283">
        <v>2.0103795160371619E-2</v>
      </c>
      <c r="I303" s="283">
        <v>3.6184088467717188E-2</v>
      </c>
      <c r="J303" s="283">
        <v>1.8696411515596454E-2</v>
      </c>
      <c r="K303" s="283">
        <v>4.7900212668973492E-2</v>
      </c>
      <c r="L303" s="282">
        <v>2.6589722067481867E-2</v>
      </c>
      <c r="M303" s="283">
        <v>2.4960550304329872E-2</v>
      </c>
      <c r="N303" s="283">
        <v>2.9912907236724774E-2</v>
      </c>
      <c r="O303" s="284">
        <v>2.6833049081107178E-2</v>
      </c>
      <c r="P303" s="285">
        <v>3.8159654003314253E-2</v>
      </c>
      <c r="Q303" s="285">
        <v>5.6394452689160213E-2</v>
      </c>
      <c r="R303" s="285">
        <v>3.4972291825649038E-2</v>
      </c>
      <c r="S303" s="285">
        <v>3.1021940882143481E-2</v>
      </c>
      <c r="T303" s="286">
        <v>4.7700789126744435E-2</v>
      </c>
      <c r="U303" s="528"/>
      <c r="V303" s="528"/>
      <c r="W303" s="528"/>
    </row>
    <row r="304" spans="1:23" x14ac:dyDescent="0.25">
      <c r="A304" s="271" t="s">
        <v>1</v>
      </c>
      <c r="B304" s="287">
        <f>B301/B300*100-100</f>
        <v>-5.2367576243980807</v>
      </c>
      <c r="C304" s="288">
        <f t="shared" ref="C304:G304" si="54">C301/C300*100-100</f>
        <v>-4.1332263242375689</v>
      </c>
      <c r="D304" s="288">
        <f t="shared" si="54"/>
        <v>-3.7921348314606718</v>
      </c>
      <c r="E304" s="288">
        <f t="shared" si="54"/>
        <v>-1.4646869983948676</v>
      </c>
      <c r="F304" s="289">
        <f t="shared" si="54"/>
        <v>1.8352059925093727</v>
      </c>
      <c r="G304" s="290">
        <f t="shared" si="54"/>
        <v>-5.0993949870354385</v>
      </c>
      <c r="H304" s="288">
        <f>H301/H300*100-100</f>
        <v>-2.5064822817631836</v>
      </c>
      <c r="I304" s="288">
        <f t="shared" ref="I304:K304" si="55">I301/I300*100-100</f>
        <v>-6.6011235955056264</v>
      </c>
      <c r="J304" s="288">
        <f t="shared" si="55"/>
        <v>-2.5496974935177263</v>
      </c>
      <c r="K304" s="288">
        <f t="shared" si="55"/>
        <v>3.3059636992221186</v>
      </c>
      <c r="L304" s="287">
        <f>L301/L300*100-100</f>
        <v>-6.460674157303373</v>
      </c>
      <c r="M304" s="288">
        <f t="shared" ref="M304:T304" si="56">M301/M300*100-100</f>
        <v>-9.2696629213483135</v>
      </c>
      <c r="N304" s="288">
        <f t="shared" si="56"/>
        <v>-0.35580524344568687</v>
      </c>
      <c r="O304" s="289">
        <f t="shared" si="56"/>
        <v>1.9136235955056264</v>
      </c>
      <c r="P304" s="290">
        <f t="shared" si="56"/>
        <v>-3.6142322097378212</v>
      </c>
      <c r="Q304" s="288">
        <f t="shared" si="56"/>
        <v>-4.4241573033707908</v>
      </c>
      <c r="R304" s="288">
        <f t="shared" si="56"/>
        <v>4.5880149812734174</v>
      </c>
      <c r="S304" s="288">
        <f t="shared" si="56"/>
        <v>2.1161048689138653</v>
      </c>
      <c r="T304" s="291">
        <f t="shared" si="56"/>
        <v>-1.5501456512692471</v>
      </c>
      <c r="U304" s="528"/>
      <c r="V304" s="528"/>
      <c r="W304" s="528"/>
    </row>
    <row r="305" spans="1:23" ht="13" thickBot="1" x14ac:dyDescent="0.3">
      <c r="A305" s="292" t="s">
        <v>27</v>
      </c>
      <c r="B305" s="484">
        <f>B301-B296</f>
        <v>125.29142857142824</v>
      </c>
      <c r="C305" s="485">
        <f t="shared" ref="C305:S305" si="57">C301-C296</f>
        <v>164.57714285714246</v>
      </c>
      <c r="D305" s="485">
        <f t="shared" si="57"/>
        <v>176.7199999999998</v>
      </c>
      <c r="E305" s="485">
        <f t="shared" si="57"/>
        <v>259.57714285714246</v>
      </c>
      <c r="F305" s="486">
        <f t="shared" si="57"/>
        <v>377.05333333333328</v>
      </c>
      <c r="G305" s="487">
        <f t="shared" si="57"/>
        <v>130.18153846153837</v>
      </c>
      <c r="H305" s="485">
        <f t="shared" si="57"/>
        <v>222.48923076923074</v>
      </c>
      <c r="I305" s="485">
        <f t="shared" si="57"/>
        <v>76.7199999999998</v>
      </c>
      <c r="J305" s="485">
        <f t="shared" si="57"/>
        <v>220.95076923076886</v>
      </c>
      <c r="K305" s="485">
        <f t="shared" si="57"/>
        <v>429.41230769230742</v>
      </c>
      <c r="L305" s="484">
        <f t="shared" si="57"/>
        <v>81.7199999999998</v>
      </c>
      <c r="M305" s="485">
        <f t="shared" si="57"/>
        <v>-18.2800000000002</v>
      </c>
      <c r="N305" s="485">
        <f t="shared" si="57"/>
        <v>299.05333333333328</v>
      </c>
      <c r="O305" s="486">
        <f t="shared" si="57"/>
        <v>379.8449999999998</v>
      </c>
      <c r="P305" s="488">
        <f t="shared" si="57"/>
        <v>183.05333333333328</v>
      </c>
      <c r="Q305" s="489">
        <f t="shared" si="57"/>
        <v>154.2199999999998</v>
      </c>
      <c r="R305" s="489">
        <f t="shared" si="57"/>
        <v>475.05333333333328</v>
      </c>
      <c r="S305" s="489">
        <f t="shared" si="57"/>
        <v>387.05333333333328</v>
      </c>
      <c r="T305" s="490">
        <f>T301-T296</f>
        <v>256.53481481481458</v>
      </c>
      <c r="U305" s="528"/>
      <c r="V305" s="528"/>
      <c r="W305" s="528"/>
    </row>
    <row r="306" spans="1:23" x14ac:dyDescent="0.25">
      <c r="A306" s="299" t="s">
        <v>51</v>
      </c>
      <c r="B306" s="300">
        <v>66</v>
      </c>
      <c r="C306" s="301">
        <v>66</v>
      </c>
      <c r="D306" s="301">
        <v>15</v>
      </c>
      <c r="E306" s="390">
        <v>66</v>
      </c>
      <c r="F306" s="302">
        <v>66</v>
      </c>
      <c r="G306" s="303">
        <v>66</v>
      </c>
      <c r="H306" s="301">
        <v>66</v>
      </c>
      <c r="I306" s="301">
        <v>15</v>
      </c>
      <c r="J306" s="301">
        <v>66</v>
      </c>
      <c r="K306" s="301">
        <v>66</v>
      </c>
      <c r="L306" s="300">
        <v>76</v>
      </c>
      <c r="M306" s="301">
        <v>15</v>
      </c>
      <c r="N306" s="301">
        <v>76</v>
      </c>
      <c r="O306" s="302">
        <v>76</v>
      </c>
      <c r="P306" s="303">
        <v>74</v>
      </c>
      <c r="Q306" s="303">
        <v>15</v>
      </c>
      <c r="R306" s="303">
        <v>74</v>
      </c>
      <c r="S306" s="303">
        <v>74</v>
      </c>
      <c r="T306" s="304">
        <f>SUM(B306:S306)</f>
        <v>1038</v>
      </c>
      <c r="U306" s="228" t="s">
        <v>56</v>
      </c>
      <c r="V306" s="305">
        <f>G291-T306</f>
        <v>191</v>
      </c>
      <c r="W306" s="306">
        <f>V306/G291</f>
        <v>0.15541090317331163</v>
      </c>
    </row>
    <row r="307" spans="1:23" x14ac:dyDescent="0.25">
      <c r="A307" s="307" t="s">
        <v>28</v>
      </c>
      <c r="B307" s="246">
        <v>135.5</v>
      </c>
      <c r="C307" s="244">
        <v>135.5</v>
      </c>
      <c r="D307" s="244">
        <v>135.5</v>
      </c>
      <c r="E307" s="424">
        <v>134</v>
      </c>
      <c r="F307" s="247">
        <v>133.5</v>
      </c>
      <c r="G307" s="248">
        <v>135</v>
      </c>
      <c r="H307" s="244">
        <v>134</v>
      </c>
      <c r="I307" s="244">
        <v>135.5</v>
      </c>
      <c r="J307" s="244">
        <v>134</v>
      </c>
      <c r="K307" s="244">
        <v>133.5</v>
      </c>
      <c r="L307" s="246">
        <v>135.5</v>
      </c>
      <c r="M307" s="244">
        <v>135.5</v>
      </c>
      <c r="N307" s="244">
        <v>133.5</v>
      </c>
      <c r="O307" s="247">
        <v>133.5</v>
      </c>
      <c r="P307" s="248">
        <v>135.5</v>
      </c>
      <c r="Q307" s="248">
        <v>135.5</v>
      </c>
      <c r="R307" s="248">
        <v>133.5</v>
      </c>
      <c r="S307" s="248">
        <v>133.5</v>
      </c>
      <c r="T307" s="237"/>
      <c r="U307" s="228" t="s">
        <v>57</v>
      </c>
      <c r="V307" s="228">
        <v>129.04</v>
      </c>
      <c r="W307" s="228"/>
    </row>
    <row r="308" spans="1:23" ht="13" thickBot="1" x14ac:dyDescent="0.3">
      <c r="A308" s="308" t="s">
        <v>26</v>
      </c>
      <c r="B308" s="249">
        <f>B307-B295</f>
        <v>5.5</v>
      </c>
      <c r="C308" s="245">
        <f t="shared" ref="C308:S308" si="58">C307-C295</f>
        <v>5.5</v>
      </c>
      <c r="D308" s="245">
        <f t="shared" si="58"/>
        <v>5.5</v>
      </c>
      <c r="E308" s="245">
        <f t="shared" si="58"/>
        <v>5.5</v>
      </c>
      <c r="F308" s="250">
        <f t="shared" si="58"/>
        <v>5</v>
      </c>
      <c r="G308" s="251">
        <f t="shared" si="58"/>
        <v>5.5</v>
      </c>
      <c r="H308" s="245">
        <f t="shared" si="58"/>
        <v>5.5</v>
      </c>
      <c r="I308" s="245">
        <f t="shared" si="58"/>
        <v>5.5</v>
      </c>
      <c r="J308" s="245">
        <f t="shared" si="58"/>
        <v>5.5</v>
      </c>
      <c r="K308" s="245">
        <f t="shared" si="58"/>
        <v>5</v>
      </c>
      <c r="L308" s="249">
        <f t="shared" si="58"/>
        <v>5.5</v>
      </c>
      <c r="M308" s="245">
        <f t="shared" si="58"/>
        <v>5.5</v>
      </c>
      <c r="N308" s="245">
        <f t="shared" si="58"/>
        <v>5</v>
      </c>
      <c r="O308" s="250">
        <f t="shared" si="58"/>
        <v>5</v>
      </c>
      <c r="P308" s="251">
        <f t="shared" si="58"/>
        <v>5.5</v>
      </c>
      <c r="Q308" s="245">
        <f t="shared" si="58"/>
        <v>5.5</v>
      </c>
      <c r="R308" s="245">
        <f t="shared" si="58"/>
        <v>5</v>
      </c>
      <c r="S308" s="245">
        <f t="shared" si="58"/>
        <v>5</v>
      </c>
      <c r="T308" s="238"/>
      <c r="U308" s="228" t="s">
        <v>26</v>
      </c>
      <c r="V308" s="431">
        <f>V307-I292</f>
        <v>5.9899999999999949</v>
      </c>
      <c r="W308" s="228"/>
    </row>
  </sheetData>
  <mergeCells count="27">
    <mergeCell ref="B9:F9"/>
    <mergeCell ref="B22:F22"/>
    <mergeCell ref="B35:F35"/>
    <mergeCell ref="B48:F48"/>
    <mergeCell ref="B61:F61"/>
    <mergeCell ref="B270:F270"/>
    <mergeCell ref="B257:F257"/>
    <mergeCell ref="B244:F244"/>
    <mergeCell ref="B74:F74"/>
    <mergeCell ref="B153:F153"/>
    <mergeCell ref="B140:F140"/>
    <mergeCell ref="B127:F127"/>
    <mergeCell ref="B114:F114"/>
    <mergeCell ref="B100:F100"/>
    <mergeCell ref="B231:F231"/>
    <mergeCell ref="B192:F192"/>
    <mergeCell ref="B179:F179"/>
    <mergeCell ref="B166:F166"/>
    <mergeCell ref="B87:F87"/>
    <mergeCell ref="B218:F218"/>
    <mergeCell ref="B205:F205"/>
    <mergeCell ref="B297:F297"/>
    <mergeCell ref="G297:K297"/>
    <mergeCell ref="L297:O297"/>
    <mergeCell ref="P297:S297"/>
    <mergeCell ref="K283:P284"/>
    <mergeCell ref="B283:F283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O332"/>
  <sheetViews>
    <sheetView showGridLines="0" topLeftCell="A301" zoomScale="73" zoomScaleNormal="73" workbookViewId="0">
      <selection activeCell="G331" sqref="G331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0.1796875" style="311" bestFit="1" customWidth="1"/>
    <col min="8" max="8" width="10.81640625" style="311" customWidth="1"/>
    <col min="9" max="9" width="11.1796875" style="311" customWidth="1"/>
    <col min="10" max="10" width="11.453125" style="311" bestFit="1" customWidth="1"/>
    <col min="11" max="16384" width="11.453125" style="311"/>
  </cols>
  <sheetData>
    <row r="1" spans="1:14" x14ac:dyDescent="0.25">
      <c r="A1" s="311" t="s">
        <v>58</v>
      </c>
    </row>
    <row r="2" spans="1:14" x14ac:dyDescent="0.25">
      <c r="A2" s="311" t="s">
        <v>59</v>
      </c>
      <c r="B2" s="243">
        <v>41.9</v>
      </c>
    </row>
    <row r="3" spans="1:14" x14ac:dyDescent="0.25">
      <c r="A3" s="311" t="s">
        <v>7</v>
      </c>
      <c r="B3" s="311">
        <v>87.5</v>
      </c>
    </row>
    <row r="4" spans="1:14" x14ac:dyDescent="0.25">
      <c r="A4" s="311" t="s">
        <v>60</v>
      </c>
      <c r="B4" s="311">
        <v>3843</v>
      </c>
    </row>
    <row r="6" spans="1:14" x14ac:dyDescent="0.25">
      <c r="A6" s="253" t="s">
        <v>61</v>
      </c>
      <c r="B6" s="243">
        <v>41.9</v>
      </c>
      <c r="C6" s="243">
        <v>41.9</v>
      </c>
      <c r="D6" s="243">
        <v>41.9</v>
      </c>
      <c r="E6" s="243">
        <v>41.9</v>
      </c>
      <c r="F6" s="243">
        <v>41.9</v>
      </c>
      <c r="G6" s="243">
        <v>41.9</v>
      </c>
      <c r="H6" s="243">
        <v>41.9</v>
      </c>
    </row>
    <row r="7" spans="1:14" x14ac:dyDescent="0.25">
      <c r="A7" s="253" t="s">
        <v>62</v>
      </c>
      <c r="B7" s="229">
        <v>23</v>
      </c>
      <c r="C7" s="229">
        <v>23</v>
      </c>
      <c r="D7" s="229">
        <v>23</v>
      </c>
      <c r="E7" s="229">
        <v>23</v>
      </c>
      <c r="F7" s="229">
        <v>23</v>
      </c>
      <c r="G7" s="229">
        <v>23</v>
      </c>
      <c r="H7" s="229"/>
    </row>
    <row r="8" spans="1:14" ht="13" thickBot="1" x14ac:dyDescent="0.3">
      <c r="A8" s="253"/>
      <c r="B8" s="229"/>
      <c r="C8" s="229"/>
      <c r="D8" s="229"/>
      <c r="E8" s="229"/>
      <c r="F8" s="229"/>
      <c r="G8" s="229"/>
      <c r="H8" s="229"/>
      <c r="L8" s="562" t="s">
        <v>72</v>
      </c>
      <c r="M8" s="562"/>
    </row>
    <row r="9" spans="1:14" ht="13.5" thickBot="1" x14ac:dyDescent="0.3">
      <c r="A9" s="319" t="s">
        <v>49</v>
      </c>
      <c r="B9" s="539" t="s">
        <v>50</v>
      </c>
      <c r="C9" s="540"/>
      <c r="D9" s="540"/>
      <c r="E9" s="540"/>
      <c r="F9" s="540"/>
      <c r="G9" s="541"/>
      <c r="H9" s="347" t="s">
        <v>0</v>
      </c>
      <c r="I9" s="228"/>
      <c r="L9" s="312" t="s">
        <v>65</v>
      </c>
      <c r="M9" s="312" t="s">
        <v>57</v>
      </c>
    </row>
    <row r="10" spans="1:14" x14ac:dyDescent="0.25">
      <c r="A10" s="227" t="s">
        <v>54</v>
      </c>
      <c r="B10" s="320">
        <v>1</v>
      </c>
      <c r="C10" s="321">
        <v>2</v>
      </c>
      <c r="D10" s="322">
        <v>3</v>
      </c>
      <c r="E10" s="321">
        <v>4</v>
      </c>
      <c r="F10" s="322">
        <v>5</v>
      </c>
      <c r="G10" s="317">
        <v>6</v>
      </c>
      <c r="H10" s="323"/>
      <c r="I10" s="324"/>
      <c r="L10" s="312">
        <v>1</v>
      </c>
      <c r="M10" s="312">
        <v>30</v>
      </c>
      <c r="N10" s="311">
        <v>30.5</v>
      </c>
    </row>
    <row r="11" spans="1:14" ht="13" x14ac:dyDescent="0.25">
      <c r="A11" s="227" t="s">
        <v>2</v>
      </c>
      <c r="B11" s="261"/>
      <c r="C11" s="262"/>
      <c r="D11" s="264"/>
      <c r="E11" s="264"/>
      <c r="F11" s="264"/>
      <c r="G11" s="309"/>
      <c r="H11" s="318" t="s">
        <v>0</v>
      </c>
      <c r="I11" s="253"/>
      <c r="J11" s="325"/>
      <c r="L11" s="312">
        <v>2</v>
      </c>
      <c r="M11" s="312">
        <v>29</v>
      </c>
      <c r="N11" s="311">
        <v>29.5</v>
      </c>
    </row>
    <row r="12" spans="1:14" ht="13" x14ac:dyDescent="0.25">
      <c r="A12" s="326" t="s">
        <v>3</v>
      </c>
      <c r="B12" s="266">
        <v>150</v>
      </c>
      <c r="C12" s="267">
        <v>150</v>
      </c>
      <c r="D12" s="267">
        <v>150</v>
      </c>
      <c r="E12" s="267">
        <v>151</v>
      </c>
      <c r="F12" s="267">
        <v>151</v>
      </c>
      <c r="G12" s="268">
        <v>150</v>
      </c>
      <c r="H12" s="327">
        <v>150</v>
      </c>
      <c r="I12" s="328"/>
      <c r="J12" s="325"/>
      <c r="L12" s="312">
        <v>3</v>
      </c>
      <c r="M12" s="312">
        <v>28</v>
      </c>
      <c r="N12" s="311">
        <v>28.5</v>
      </c>
    </row>
    <row r="13" spans="1:14" ht="13" x14ac:dyDescent="0.25">
      <c r="A13" s="329" t="s">
        <v>6</v>
      </c>
      <c r="B13" s="272">
        <v>156.66176470588235</v>
      </c>
      <c r="C13" s="273">
        <v>158.2608695652174</v>
      </c>
      <c r="D13" s="273">
        <v>149.73972602739727</v>
      </c>
      <c r="E13" s="273">
        <v>157.32394366197184</v>
      </c>
      <c r="F13" s="330">
        <v>148.07894736842104</v>
      </c>
      <c r="G13" s="274">
        <v>153.65789473684211</v>
      </c>
      <c r="H13" s="331">
        <v>153.82448036951502</v>
      </c>
      <c r="I13" s="332"/>
      <c r="J13" s="325"/>
      <c r="L13" s="312">
        <v>4</v>
      </c>
      <c r="M13" s="312">
        <v>27.5</v>
      </c>
    </row>
    <row r="14" spans="1:14" ht="13" x14ac:dyDescent="0.25">
      <c r="A14" s="227" t="s">
        <v>7</v>
      </c>
      <c r="B14" s="277">
        <v>75</v>
      </c>
      <c r="C14" s="278">
        <v>47.826086956521742</v>
      </c>
      <c r="D14" s="278">
        <v>65.753424657534254</v>
      </c>
      <c r="E14" s="278">
        <v>67.605633802816897</v>
      </c>
      <c r="F14" s="333">
        <v>69.736842105263165</v>
      </c>
      <c r="G14" s="279">
        <v>60.526315789473685</v>
      </c>
      <c r="H14" s="334">
        <v>59.584295612009235</v>
      </c>
      <c r="I14" s="335"/>
      <c r="J14" s="325"/>
    </row>
    <row r="15" spans="1:14" x14ac:dyDescent="0.25">
      <c r="A15" s="227" t="s">
        <v>8</v>
      </c>
      <c r="B15" s="282">
        <v>0.10229271351296354</v>
      </c>
      <c r="C15" s="283">
        <v>0.12788768916251095</v>
      </c>
      <c r="D15" s="283">
        <v>0.10667483354893359</v>
      </c>
      <c r="E15" s="283">
        <v>9.829094291524583E-2</v>
      </c>
      <c r="F15" s="336">
        <v>0.10724085316775407</v>
      </c>
      <c r="G15" s="284">
        <v>0.11103035704574883</v>
      </c>
      <c r="H15" s="337">
        <v>0.11226175520078834</v>
      </c>
      <c r="I15" s="338"/>
      <c r="J15" s="339"/>
      <c r="K15" s="340"/>
    </row>
    <row r="16" spans="1:14" x14ac:dyDescent="0.25">
      <c r="A16" s="329" t="s">
        <v>1</v>
      </c>
      <c r="B16" s="287">
        <f t="shared" ref="B16:H16" si="0">B13/B12*100-100</f>
        <v>4.441176470588232</v>
      </c>
      <c r="C16" s="288">
        <f t="shared" si="0"/>
        <v>5.507246376811608</v>
      </c>
      <c r="D16" s="288">
        <f t="shared" si="0"/>
        <v>-0.17351598173515015</v>
      </c>
      <c r="E16" s="288">
        <f t="shared" si="0"/>
        <v>4.1880421602462405</v>
      </c>
      <c r="F16" s="288">
        <f t="shared" ref="F16" si="1">F13/F12*100-100</f>
        <v>-1.9344719414430216</v>
      </c>
      <c r="G16" s="289">
        <f t="shared" si="0"/>
        <v>2.4385964912280684</v>
      </c>
      <c r="H16" s="291">
        <f t="shared" si="0"/>
        <v>2.5496535796766722</v>
      </c>
      <c r="I16" s="338"/>
      <c r="J16" s="339"/>
      <c r="K16" s="228"/>
    </row>
    <row r="17" spans="1:11" ht="13" thickBot="1" x14ac:dyDescent="0.3">
      <c r="A17" s="227" t="s">
        <v>27</v>
      </c>
      <c r="B17" s="293">
        <f t="shared" ref="B17:H17" si="2">B13-B6</f>
        <v>114.76176470588234</v>
      </c>
      <c r="C17" s="294">
        <f t="shared" si="2"/>
        <v>116.3608695652174</v>
      </c>
      <c r="D17" s="294">
        <f t="shared" si="2"/>
        <v>107.83972602739726</v>
      </c>
      <c r="E17" s="294">
        <f t="shared" si="2"/>
        <v>115.42394366197183</v>
      </c>
      <c r="F17" s="294">
        <f t="shared" si="2"/>
        <v>106.17894736842103</v>
      </c>
      <c r="G17" s="295">
        <f t="shared" si="2"/>
        <v>111.7578947368421</v>
      </c>
      <c r="H17" s="341">
        <f t="shared" si="2"/>
        <v>111.92448036951501</v>
      </c>
      <c r="I17" s="342"/>
      <c r="J17" s="339"/>
      <c r="K17" s="228"/>
    </row>
    <row r="18" spans="1:11" x14ac:dyDescent="0.25">
      <c r="A18" s="343" t="s">
        <v>51</v>
      </c>
      <c r="B18" s="300">
        <v>433</v>
      </c>
      <c r="C18" s="301">
        <v>679</v>
      </c>
      <c r="D18" s="301">
        <v>680</v>
      </c>
      <c r="E18" s="301">
        <v>530</v>
      </c>
      <c r="F18" s="301">
        <v>533</v>
      </c>
      <c r="G18" s="302">
        <v>934</v>
      </c>
      <c r="H18" s="304">
        <f>SUM(B18:G18)</f>
        <v>3789</v>
      </c>
      <c r="I18" s="344" t="s">
        <v>56</v>
      </c>
      <c r="J18" s="345">
        <f>B4-H18</f>
        <v>54</v>
      </c>
      <c r="K18" s="306">
        <f>J18/B4</f>
        <v>1.405152224824356E-2</v>
      </c>
    </row>
    <row r="19" spans="1:11" x14ac:dyDescent="0.25">
      <c r="A19" s="343" t="s">
        <v>28</v>
      </c>
      <c r="B19" s="233">
        <v>30.5</v>
      </c>
      <c r="C19" s="312">
        <v>29.5</v>
      </c>
      <c r="D19" s="312">
        <v>29.5</v>
      </c>
      <c r="E19" s="312">
        <v>28.5</v>
      </c>
      <c r="F19" s="312">
        <v>28.5</v>
      </c>
      <c r="G19" s="234">
        <v>27.5</v>
      </c>
      <c r="H19" s="237"/>
      <c r="I19" s="228" t="s">
        <v>57</v>
      </c>
      <c r="J19" s="311">
        <v>21.98</v>
      </c>
    </row>
    <row r="20" spans="1:11" ht="13" thickBot="1" x14ac:dyDescent="0.3">
      <c r="A20" s="346" t="s">
        <v>26</v>
      </c>
      <c r="B20" s="235">
        <f t="shared" ref="B20:G20" si="3">B19-B7</f>
        <v>7.5</v>
      </c>
      <c r="C20" s="236">
        <f t="shared" si="3"/>
        <v>6.5</v>
      </c>
      <c r="D20" s="236">
        <f t="shared" si="3"/>
        <v>6.5</v>
      </c>
      <c r="E20" s="236">
        <f t="shared" si="3"/>
        <v>5.5</v>
      </c>
      <c r="F20" s="236">
        <f t="shared" si="3"/>
        <v>5.5</v>
      </c>
      <c r="G20" s="242">
        <f t="shared" si="3"/>
        <v>4.5</v>
      </c>
      <c r="H20" s="238"/>
      <c r="I20" s="311" t="s">
        <v>26</v>
      </c>
    </row>
    <row r="22" spans="1:11" ht="13" thickBot="1" x14ac:dyDescent="0.3"/>
    <row r="23" spans="1:11" ht="13.5" thickBot="1" x14ac:dyDescent="0.3">
      <c r="A23" s="319" t="s">
        <v>74</v>
      </c>
      <c r="B23" s="539" t="s">
        <v>50</v>
      </c>
      <c r="C23" s="540"/>
      <c r="D23" s="540"/>
      <c r="E23" s="540"/>
      <c r="F23" s="540"/>
      <c r="G23" s="541"/>
      <c r="H23" s="347" t="s">
        <v>0</v>
      </c>
      <c r="I23" s="228"/>
      <c r="J23" s="376"/>
      <c r="K23" s="376"/>
    </row>
    <row r="24" spans="1:11" x14ac:dyDescent="0.25">
      <c r="A24" s="227" t="s">
        <v>54</v>
      </c>
      <c r="B24" s="320">
        <v>1</v>
      </c>
      <c r="C24" s="321">
        <v>2</v>
      </c>
      <c r="D24" s="322">
        <v>3</v>
      </c>
      <c r="E24" s="321">
        <v>4</v>
      </c>
      <c r="F24" s="322">
        <v>5</v>
      </c>
      <c r="G24" s="317">
        <v>6</v>
      </c>
      <c r="H24" s="323"/>
      <c r="I24" s="324"/>
      <c r="J24" s="376"/>
      <c r="K24" s="376"/>
    </row>
    <row r="25" spans="1:11" ht="13" x14ac:dyDescent="0.25">
      <c r="A25" s="227" t="s">
        <v>2</v>
      </c>
      <c r="B25" s="261"/>
      <c r="C25" s="262"/>
      <c r="D25" s="264"/>
      <c r="E25" s="264"/>
      <c r="F25" s="264"/>
      <c r="G25" s="309"/>
      <c r="H25" s="318" t="s">
        <v>0</v>
      </c>
      <c r="I25" s="253"/>
      <c r="J25" s="325"/>
      <c r="K25" s="376"/>
    </row>
    <row r="26" spans="1:11" ht="13" x14ac:dyDescent="0.25">
      <c r="A26" s="326" t="s">
        <v>3</v>
      </c>
      <c r="B26" s="266">
        <v>260</v>
      </c>
      <c r="C26" s="267">
        <v>260</v>
      </c>
      <c r="D26" s="267">
        <v>260</v>
      </c>
      <c r="E26" s="267">
        <v>260</v>
      </c>
      <c r="F26" s="267">
        <v>260</v>
      </c>
      <c r="G26" s="268">
        <v>260</v>
      </c>
      <c r="H26" s="327">
        <v>260</v>
      </c>
      <c r="I26" s="328"/>
      <c r="J26" s="325"/>
      <c r="K26" s="376"/>
    </row>
    <row r="27" spans="1:11" ht="13" x14ac:dyDescent="0.25">
      <c r="A27" s="329" t="s">
        <v>6</v>
      </c>
      <c r="B27" s="272">
        <v>263.72093023255815</v>
      </c>
      <c r="C27" s="273">
        <v>267.35294117647061</v>
      </c>
      <c r="D27" s="273">
        <v>267.39130434782606</v>
      </c>
      <c r="E27" s="273">
        <v>270.17543859649123</v>
      </c>
      <c r="F27" s="330">
        <v>272.37288135593218</v>
      </c>
      <c r="G27" s="274">
        <v>276.73684210526318</v>
      </c>
      <c r="H27" s="331">
        <v>270.40920716112532</v>
      </c>
      <c r="I27" s="332"/>
      <c r="J27" s="325"/>
      <c r="K27" s="376"/>
    </row>
    <row r="28" spans="1:11" ht="13" x14ac:dyDescent="0.25">
      <c r="A28" s="227" t="s">
        <v>7</v>
      </c>
      <c r="B28" s="277">
        <v>69.767441860465112</v>
      </c>
      <c r="C28" s="278">
        <v>83.82352941176471</v>
      </c>
      <c r="D28" s="278">
        <v>84.05797101449275</v>
      </c>
      <c r="E28" s="278">
        <v>89.473684210526315</v>
      </c>
      <c r="F28" s="333">
        <v>86.440677966101688</v>
      </c>
      <c r="G28" s="279">
        <v>88.421052631578945</v>
      </c>
      <c r="H28" s="334">
        <v>82.352941176470594</v>
      </c>
      <c r="I28" s="335"/>
      <c r="J28" s="325"/>
      <c r="K28" s="376"/>
    </row>
    <row r="29" spans="1:11" x14ac:dyDescent="0.25">
      <c r="A29" s="227" t="s">
        <v>8</v>
      </c>
      <c r="B29" s="282">
        <v>0.10537088659894372</v>
      </c>
      <c r="C29" s="283">
        <v>7.2465441387786544E-2</v>
      </c>
      <c r="D29" s="283">
        <v>8.0450841475466189E-2</v>
      </c>
      <c r="E29" s="283">
        <v>6.2970274921561792E-2</v>
      </c>
      <c r="F29" s="336">
        <v>5.8672555401732523E-2</v>
      </c>
      <c r="G29" s="284">
        <v>6.8047401365731369E-2</v>
      </c>
      <c r="H29" s="337">
        <v>7.5537584022159113E-2</v>
      </c>
      <c r="I29" s="338"/>
      <c r="J29" s="339"/>
      <c r="K29" s="340"/>
    </row>
    <row r="30" spans="1:11" x14ac:dyDescent="0.25">
      <c r="A30" s="329" t="s">
        <v>1</v>
      </c>
      <c r="B30" s="287">
        <f t="shared" ref="B30:H30" si="4">B27/B26*100-100</f>
        <v>1.4311270125223672</v>
      </c>
      <c r="C30" s="288">
        <f t="shared" si="4"/>
        <v>2.8280542986425417</v>
      </c>
      <c r="D30" s="288">
        <f t="shared" si="4"/>
        <v>2.8428093645484864</v>
      </c>
      <c r="E30" s="288">
        <f t="shared" si="4"/>
        <v>3.9136302294197094</v>
      </c>
      <c r="F30" s="288">
        <f t="shared" si="4"/>
        <v>4.7588005215123843</v>
      </c>
      <c r="G30" s="289">
        <f t="shared" si="4"/>
        <v>6.4372469635627567</v>
      </c>
      <c r="H30" s="291">
        <f t="shared" si="4"/>
        <v>4.0035412158174353</v>
      </c>
      <c r="I30" s="338"/>
      <c r="J30" s="339"/>
      <c r="K30" s="228"/>
    </row>
    <row r="31" spans="1:11" ht="13" thickBot="1" x14ac:dyDescent="0.3">
      <c r="A31" s="227" t="s">
        <v>27</v>
      </c>
      <c r="B31" s="293">
        <f>B27-B13</f>
        <v>107.0591655266758</v>
      </c>
      <c r="C31" s="294">
        <f t="shared" ref="C31:H31" si="5">C27-C13</f>
        <v>109.0920716112532</v>
      </c>
      <c r="D31" s="294">
        <f t="shared" si="5"/>
        <v>117.6515783204288</v>
      </c>
      <c r="E31" s="294">
        <f t="shared" si="5"/>
        <v>112.85149493451939</v>
      </c>
      <c r="F31" s="294">
        <f t="shared" si="5"/>
        <v>124.29393398751114</v>
      </c>
      <c r="G31" s="295">
        <f t="shared" si="5"/>
        <v>123.07894736842107</v>
      </c>
      <c r="H31" s="341">
        <f t="shared" si="5"/>
        <v>116.58472679161031</v>
      </c>
      <c r="I31" s="342"/>
      <c r="J31" s="339"/>
      <c r="K31" s="228"/>
    </row>
    <row r="32" spans="1:11" x14ac:dyDescent="0.25">
      <c r="A32" s="343" t="s">
        <v>51</v>
      </c>
      <c r="B32" s="300">
        <v>430</v>
      </c>
      <c r="C32" s="301">
        <v>679</v>
      </c>
      <c r="D32" s="301">
        <v>678</v>
      </c>
      <c r="E32" s="301">
        <v>530</v>
      </c>
      <c r="F32" s="301">
        <v>529</v>
      </c>
      <c r="G32" s="302">
        <v>934</v>
      </c>
      <c r="H32" s="304">
        <f>SUM(B32:G32)</f>
        <v>3780</v>
      </c>
      <c r="I32" s="344" t="s">
        <v>56</v>
      </c>
      <c r="J32" s="345">
        <f>H18-H32</f>
        <v>9</v>
      </c>
      <c r="K32" s="306">
        <f>J32/H18</f>
        <v>2.3752969121140144E-3</v>
      </c>
    </row>
    <row r="33" spans="1:11" x14ac:dyDescent="0.25">
      <c r="A33" s="343" t="s">
        <v>28</v>
      </c>
      <c r="B33" s="233">
        <v>36</v>
      </c>
      <c r="C33" s="375">
        <v>35</v>
      </c>
      <c r="D33" s="375">
        <v>35</v>
      </c>
      <c r="E33" s="375">
        <v>34</v>
      </c>
      <c r="F33" s="375">
        <v>34</v>
      </c>
      <c r="G33" s="234">
        <v>32.5</v>
      </c>
      <c r="H33" s="237"/>
      <c r="I33" s="228" t="s">
        <v>57</v>
      </c>
      <c r="J33" s="376">
        <v>28.83</v>
      </c>
      <c r="K33" s="376"/>
    </row>
    <row r="34" spans="1:11" ht="13" thickBot="1" x14ac:dyDescent="0.3">
      <c r="A34" s="346" t="s">
        <v>26</v>
      </c>
      <c r="B34" s="235">
        <f>B33-B19</f>
        <v>5.5</v>
      </c>
      <c r="C34" s="236">
        <f t="shared" ref="C34:G34" si="6">C33-C19</f>
        <v>5.5</v>
      </c>
      <c r="D34" s="236">
        <f t="shared" si="6"/>
        <v>5.5</v>
      </c>
      <c r="E34" s="236">
        <f t="shared" si="6"/>
        <v>5.5</v>
      </c>
      <c r="F34" s="236">
        <f t="shared" si="6"/>
        <v>5.5</v>
      </c>
      <c r="G34" s="242">
        <f t="shared" si="6"/>
        <v>5</v>
      </c>
      <c r="H34" s="238"/>
      <c r="I34" s="376" t="s">
        <v>26</v>
      </c>
      <c r="J34" s="376">
        <f>J33-J19</f>
        <v>6.8499999999999979</v>
      </c>
      <c r="K34" s="376"/>
    </row>
    <row r="36" spans="1:11" ht="13" thickBot="1" x14ac:dyDescent="0.3"/>
    <row r="37" spans="1:11" s="381" customFormat="1" ht="13.5" thickBot="1" x14ac:dyDescent="0.3">
      <c r="A37" s="319" t="s">
        <v>79</v>
      </c>
      <c r="B37" s="539" t="s">
        <v>50</v>
      </c>
      <c r="C37" s="540"/>
      <c r="D37" s="540"/>
      <c r="E37" s="540"/>
      <c r="F37" s="540"/>
      <c r="G37" s="541"/>
      <c r="H37" s="347" t="s">
        <v>0</v>
      </c>
      <c r="I37" s="228"/>
    </row>
    <row r="38" spans="1:11" s="381" customFormat="1" x14ac:dyDescent="0.25">
      <c r="A38" s="227" t="s">
        <v>54</v>
      </c>
      <c r="B38" s="320">
        <v>1</v>
      </c>
      <c r="C38" s="321">
        <v>2</v>
      </c>
      <c r="D38" s="322">
        <v>3</v>
      </c>
      <c r="E38" s="321">
        <v>4</v>
      </c>
      <c r="F38" s="322">
        <v>5</v>
      </c>
      <c r="G38" s="317">
        <v>6</v>
      </c>
      <c r="H38" s="323"/>
      <c r="I38" s="324"/>
    </row>
    <row r="39" spans="1:11" s="381" customFormat="1" ht="13" x14ac:dyDescent="0.25">
      <c r="A39" s="227" t="s">
        <v>2</v>
      </c>
      <c r="B39" s="261">
        <v>1</v>
      </c>
      <c r="C39" s="262">
        <v>2</v>
      </c>
      <c r="D39" s="262">
        <v>2</v>
      </c>
      <c r="E39" s="264">
        <v>3</v>
      </c>
      <c r="F39" s="264">
        <v>3</v>
      </c>
      <c r="G39" s="309">
        <v>4</v>
      </c>
      <c r="H39" s="318" t="s">
        <v>0</v>
      </c>
      <c r="I39" s="253"/>
      <c r="J39" s="325"/>
    </row>
    <row r="40" spans="1:11" s="381" customFormat="1" ht="13" x14ac:dyDescent="0.25">
      <c r="A40" s="326" t="s">
        <v>3</v>
      </c>
      <c r="B40" s="266">
        <v>390</v>
      </c>
      <c r="C40" s="267">
        <v>390</v>
      </c>
      <c r="D40" s="267">
        <v>390</v>
      </c>
      <c r="E40" s="267">
        <v>390</v>
      </c>
      <c r="F40" s="267">
        <v>390</v>
      </c>
      <c r="G40" s="268">
        <v>390</v>
      </c>
      <c r="H40" s="327">
        <v>390</v>
      </c>
      <c r="I40" s="328"/>
      <c r="J40" s="325"/>
    </row>
    <row r="41" spans="1:11" s="381" customFormat="1" ht="13" x14ac:dyDescent="0.25">
      <c r="A41" s="329" t="s">
        <v>6</v>
      </c>
      <c r="B41" s="272">
        <v>421.55555555555554</v>
      </c>
      <c r="C41" s="273">
        <v>422.20588235294116</v>
      </c>
      <c r="D41" s="273">
        <v>425.6521739130435</v>
      </c>
      <c r="E41" s="273">
        <v>425.11904761904759</v>
      </c>
      <c r="F41" s="330">
        <v>434.90909090909093</v>
      </c>
      <c r="G41" s="274">
        <v>430.80357142857144</v>
      </c>
      <c r="H41" s="331">
        <v>427.09006928406467</v>
      </c>
      <c r="I41" s="332"/>
      <c r="J41" s="325"/>
    </row>
    <row r="42" spans="1:11" s="381" customFormat="1" ht="13" x14ac:dyDescent="0.25">
      <c r="A42" s="227" t="s">
        <v>7</v>
      </c>
      <c r="B42" s="277">
        <v>73.333333333333329</v>
      </c>
      <c r="C42" s="278">
        <v>83.82352941176471</v>
      </c>
      <c r="D42" s="278">
        <v>76.811594202898547</v>
      </c>
      <c r="E42" s="278">
        <v>67.857142857142861</v>
      </c>
      <c r="F42" s="333">
        <v>65.454545454545453</v>
      </c>
      <c r="G42" s="279">
        <v>83.928571428571431</v>
      </c>
      <c r="H42" s="334">
        <v>73.672055427251735</v>
      </c>
      <c r="I42" s="335"/>
      <c r="J42" s="325"/>
    </row>
    <row r="43" spans="1:11" s="381" customFormat="1" x14ac:dyDescent="0.25">
      <c r="A43" s="227" t="s">
        <v>8</v>
      </c>
      <c r="B43" s="282">
        <v>0.10513400832740456</v>
      </c>
      <c r="C43" s="283">
        <v>7.7053851740797333E-2</v>
      </c>
      <c r="D43" s="283">
        <v>8.0838839613660521E-2</v>
      </c>
      <c r="E43" s="283">
        <v>8.6618246027564016E-2</v>
      </c>
      <c r="F43" s="336">
        <v>9.0378388741616175E-2</v>
      </c>
      <c r="G43" s="284">
        <v>7.3216377057821094E-2</v>
      </c>
      <c r="H43" s="337">
        <v>8.4258713744125774E-2</v>
      </c>
      <c r="I43" s="338"/>
      <c r="J43" s="339"/>
      <c r="K43" s="340"/>
    </row>
    <row r="44" spans="1:11" s="381" customFormat="1" x14ac:dyDescent="0.25">
      <c r="A44" s="329" t="s">
        <v>1</v>
      </c>
      <c r="B44" s="287">
        <f t="shared" ref="B44:H44" si="7">B41/B40*100-100</f>
        <v>8.0911680911680719</v>
      </c>
      <c r="C44" s="288">
        <f t="shared" si="7"/>
        <v>8.2579185520361875</v>
      </c>
      <c r="D44" s="288">
        <f t="shared" si="7"/>
        <v>9.1415830546265369</v>
      </c>
      <c r="E44" s="288">
        <f t="shared" si="7"/>
        <v>9.0048840048839907</v>
      </c>
      <c r="F44" s="288">
        <f t="shared" si="7"/>
        <v>11.51515151515153</v>
      </c>
      <c r="G44" s="289">
        <f t="shared" si="7"/>
        <v>10.462454212454219</v>
      </c>
      <c r="H44" s="291">
        <f t="shared" si="7"/>
        <v>9.5102741754012072</v>
      </c>
      <c r="I44" s="338"/>
      <c r="J44" s="339"/>
      <c r="K44" s="228"/>
    </row>
    <row r="45" spans="1:11" s="381" customFormat="1" ht="13" thickBot="1" x14ac:dyDescent="0.3">
      <c r="A45" s="227" t="s">
        <v>27</v>
      </c>
      <c r="B45" s="293">
        <f>B41-B27</f>
        <v>157.8346253229974</v>
      </c>
      <c r="C45" s="294">
        <f t="shared" ref="C45:H45" si="8">C41-C27</f>
        <v>154.85294117647055</v>
      </c>
      <c r="D45" s="294">
        <f t="shared" si="8"/>
        <v>158.26086956521743</v>
      </c>
      <c r="E45" s="294">
        <f t="shared" si="8"/>
        <v>154.94360902255636</v>
      </c>
      <c r="F45" s="294">
        <f t="shared" si="8"/>
        <v>162.53620955315876</v>
      </c>
      <c r="G45" s="295">
        <f t="shared" si="8"/>
        <v>154.06672932330827</v>
      </c>
      <c r="H45" s="341">
        <f t="shared" si="8"/>
        <v>156.68086212293935</v>
      </c>
      <c r="I45" s="342"/>
      <c r="J45" s="339"/>
      <c r="K45" s="228"/>
    </row>
    <row r="46" spans="1:11" s="381" customFormat="1" x14ac:dyDescent="0.25">
      <c r="A46" s="343" t="s">
        <v>51</v>
      </c>
      <c r="B46" s="300">
        <v>426</v>
      </c>
      <c r="C46" s="301">
        <v>679</v>
      </c>
      <c r="D46" s="301">
        <v>676</v>
      </c>
      <c r="E46" s="301">
        <v>530</v>
      </c>
      <c r="F46" s="301">
        <v>529</v>
      </c>
      <c r="G46" s="302">
        <v>934</v>
      </c>
      <c r="H46" s="304">
        <f>SUM(B46:G46)</f>
        <v>3774</v>
      </c>
      <c r="I46" s="344" t="s">
        <v>56</v>
      </c>
      <c r="J46" s="345">
        <f>H32-H46</f>
        <v>6</v>
      </c>
      <c r="K46" s="306">
        <f>J46/H32</f>
        <v>1.5873015873015873E-3</v>
      </c>
    </row>
    <row r="47" spans="1:11" s="381" customFormat="1" x14ac:dyDescent="0.25">
      <c r="A47" s="343" t="s">
        <v>28</v>
      </c>
      <c r="B47" s="233">
        <v>39</v>
      </c>
      <c r="C47" s="382">
        <v>38</v>
      </c>
      <c r="D47" s="382">
        <v>38</v>
      </c>
      <c r="E47" s="382">
        <v>37</v>
      </c>
      <c r="F47" s="382">
        <v>37</v>
      </c>
      <c r="G47" s="234">
        <v>36</v>
      </c>
      <c r="H47" s="237"/>
      <c r="I47" s="228" t="s">
        <v>57</v>
      </c>
      <c r="J47" s="381">
        <v>34.270000000000003</v>
      </c>
    </row>
    <row r="48" spans="1:11" s="381" customFormat="1" ht="13" thickBot="1" x14ac:dyDescent="0.3">
      <c r="A48" s="346" t="s">
        <v>26</v>
      </c>
      <c r="B48" s="235">
        <f>B47-B33</f>
        <v>3</v>
      </c>
      <c r="C48" s="236">
        <f t="shared" ref="C48:G48" si="9">C47-C33</f>
        <v>3</v>
      </c>
      <c r="D48" s="236">
        <f t="shared" si="9"/>
        <v>3</v>
      </c>
      <c r="E48" s="236">
        <f t="shared" si="9"/>
        <v>3</v>
      </c>
      <c r="F48" s="236">
        <f t="shared" si="9"/>
        <v>3</v>
      </c>
      <c r="G48" s="242">
        <f t="shared" si="9"/>
        <v>3.5</v>
      </c>
      <c r="H48" s="238"/>
      <c r="I48" s="381" t="s">
        <v>26</v>
      </c>
      <c r="J48" s="381">
        <f>J47-J33</f>
        <v>5.4400000000000048</v>
      </c>
    </row>
    <row r="50" spans="1:15" s="387" customFormat="1" x14ac:dyDescent="0.25">
      <c r="B50" s="387">
        <v>37.51</v>
      </c>
      <c r="C50" s="387">
        <v>37.51</v>
      </c>
      <c r="D50" s="387">
        <v>37.51</v>
      </c>
      <c r="E50" s="387">
        <v>37.51</v>
      </c>
      <c r="F50" s="387">
        <v>37.51</v>
      </c>
      <c r="G50" s="387">
        <v>37.51</v>
      </c>
      <c r="H50" s="387">
        <v>37.51</v>
      </c>
    </row>
    <row r="51" spans="1:15" ht="13" thickBot="1" x14ac:dyDescent="0.3">
      <c r="B51" s="311">
        <v>540.66997518610424</v>
      </c>
      <c r="C51" s="311">
        <v>540.66997518610424</v>
      </c>
      <c r="D51" s="311">
        <v>540.66997518610424</v>
      </c>
      <c r="E51" s="311">
        <v>540.66997518610424</v>
      </c>
      <c r="F51" s="311">
        <v>540.66997518610424</v>
      </c>
      <c r="G51" s="311">
        <v>540.66997518610424</v>
      </c>
      <c r="H51" s="311">
        <v>540.66997518610424</v>
      </c>
      <c r="I51" s="311">
        <v>540.66997518610424</v>
      </c>
    </row>
    <row r="52" spans="1:15" s="387" customFormat="1" ht="13.5" thickBot="1" x14ac:dyDescent="0.3">
      <c r="A52" s="319" t="s">
        <v>80</v>
      </c>
      <c r="B52" s="539" t="s">
        <v>50</v>
      </c>
      <c r="C52" s="540"/>
      <c r="D52" s="540"/>
      <c r="E52" s="540"/>
      <c r="F52" s="540"/>
      <c r="G52" s="540"/>
      <c r="H52" s="541"/>
      <c r="I52" s="347" t="s">
        <v>0</v>
      </c>
      <c r="J52" s="228"/>
      <c r="N52" s="562" t="s">
        <v>72</v>
      </c>
      <c r="O52" s="562"/>
    </row>
    <row r="53" spans="1:15" s="387" customFormat="1" x14ac:dyDescent="0.25">
      <c r="A53" s="227" t="s">
        <v>54</v>
      </c>
      <c r="B53" s="392">
        <v>1</v>
      </c>
      <c r="C53" s="393">
        <v>2</v>
      </c>
      <c r="D53" s="394">
        <v>3</v>
      </c>
      <c r="E53" s="393">
        <v>4</v>
      </c>
      <c r="F53" s="394">
        <v>5</v>
      </c>
      <c r="G53" s="257">
        <v>6</v>
      </c>
      <c r="H53" s="395">
        <v>7</v>
      </c>
      <c r="I53" s="323"/>
      <c r="J53" s="324"/>
      <c r="N53" s="396" t="s">
        <v>65</v>
      </c>
      <c r="O53" s="396" t="s">
        <v>57</v>
      </c>
    </row>
    <row r="54" spans="1:15" s="387" customFormat="1" ht="13" x14ac:dyDescent="0.25">
      <c r="A54" s="227" t="s">
        <v>2</v>
      </c>
      <c r="B54" s="261">
        <v>1</v>
      </c>
      <c r="C54" s="262">
        <v>2</v>
      </c>
      <c r="D54" s="262">
        <v>2</v>
      </c>
      <c r="E54" s="264">
        <v>3</v>
      </c>
      <c r="F54" s="397">
        <v>4</v>
      </c>
      <c r="G54" s="398">
        <v>5</v>
      </c>
      <c r="H54" s="309">
        <v>6</v>
      </c>
      <c r="I54" s="318" t="s">
        <v>0</v>
      </c>
      <c r="J54" s="253"/>
      <c r="K54" s="325"/>
      <c r="N54" s="396">
        <v>1</v>
      </c>
      <c r="O54" s="396">
        <v>44</v>
      </c>
    </row>
    <row r="55" spans="1:15" s="387" customFormat="1" ht="13" x14ac:dyDescent="0.25">
      <c r="A55" s="326" t="s">
        <v>3</v>
      </c>
      <c r="B55" s="266">
        <v>525</v>
      </c>
      <c r="C55" s="267">
        <v>525</v>
      </c>
      <c r="D55" s="267">
        <v>525</v>
      </c>
      <c r="E55" s="267">
        <v>525</v>
      </c>
      <c r="F55" s="267">
        <v>525</v>
      </c>
      <c r="G55" s="389">
        <v>525</v>
      </c>
      <c r="H55" s="268">
        <v>525</v>
      </c>
      <c r="I55" s="327">
        <v>525</v>
      </c>
      <c r="J55" s="328"/>
      <c r="K55" s="325"/>
      <c r="N55" s="396">
        <v>2</v>
      </c>
      <c r="O55" s="396">
        <v>43</v>
      </c>
    </row>
    <row r="56" spans="1:15" s="387" customFormat="1" ht="13" x14ac:dyDescent="0.25">
      <c r="A56" s="329" t="s">
        <v>6</v>
      </c>
      <c r="B56" s="272">
        <v>461.46341463414632</v>
      </c>
      <c r="C56" s="273">
        <v>507.61904761904759</v>
      </c>
      <c r="D56" s="273">
        <v>507.94117647058823</v>
      </c>
      <c r="E56" s="273">
        <v>538.68421052631584</v>
      </c>
      <c r="F56" s="330">
        <v>562.02531645569616</v>
      </c>
      <c r="G56" s="330">
        <v>599.4</v>
      </c>
      <c r="H56" s="274">
        <v>659.23076923076928</v>
      </c>
      <c r="I56" s="331">
        <v>540.66997518610424</v>
      </c>
      <c r="J56" s="332"/>
      <c r="K56" s="325"/>
      <c r="N56" s="396">
        <v>3</v>
      </c>
      <c r="O56" s="396">
        <v>42.5</v>
      </c>
    </row>
    <row r="57" spans="1:15" s="387" customFormat="1" ht="13" x14ac:dyDescent="0.25">
      <c r="A57" s="227" t="s">
        <v>7</v>
      </c>
      <c r="B57" s="277">
        <v>100</v>
      </c>
      <c r="C57" s="278">
        <v>98.412698412698418</v>
      </c>
      <c r="D57" s="278">
        <v>97.058823529411768</v>
      </c>
      <c r="E57" s="278">
        <v>100</v>
      </c>
      <c r="F57" s="333">
        <v>100</v>
      </c>
      <c r="G57" s="333">
        <v>98</v>
      </c>
      <c r="H57" s="279">
        <v>92.307692307692307</v>
      </c>
      <c r="I57" s="334">
        <v>72.704714640198517</v>
      </c>
      <c r="J57" s="335"/>
      <c r="K57" s="325"/>
      <c r="N57" s="396">
        <v>4</v>
      </c>
      <c r="O57" s="396">
        <v>41.5</v>
      </c>
    </row>
    <row r="58" spans="1:15" s="387" customFormat="1" x14ac:dyDescent="0.25">
      <c r="A58" s="227" t="s">
        <v>8</v>
      </c>
      <c r="B58" s="282">
        <v>5.2769488263631002E-2</v>
      </c>
      <c r="C58" s="283">
        <v>3.9511143881148889E-2</v>
      </c>
      <c r="D58" s="283">
        <v>4.5368715043309062E-2</v>
      </c>
      <c r="E58" s="283">
        <v>3.1633306443696836E-2</v>
      </c>
      <c r="F58" s="336">
        <v>3.5964173842568753E-2</v>
      </c>
      <c r="G58" s="336">
        <v>3.8249649926691102E-2</v>
      </c>
      <c r="H58" s="284">
        <v>6.8864581935493954E-2</v>
      </c>
      <c r="I58" s="337">
        <v>0.10063687082587618</v>
      </c>
      <c r="J58" s="338"/>
      <c r="K58" s="339"/>
      <c r="L58" s="340"/>
      <c r="N58" s="396">
        <v>5</v>
      </c>
      <c r="O58" s="396">
        <v>40.5</v>
      </c>
    </row>
    <row r="59" spans="1:15" s="387" customFormat="1" x14ac:dyDescent="0.25">
      <c r="A59" s="329" t="s">
        <v>1</v>
      </c>
      <c r="B59" s="287">
        <f t="shared" ref="B59:I59" si="10">B56/B55*100-100</f>
        <v>-12.102206736353082</v>
      </c>
      <c r="C59" s="288">
        <f t="shared" si="10"/>
        <v>-3.3106575963718967</v>
      </c>
      <c r="D59" s="288">
        <f t="shared" si="10"/>
        <v>-3.2492997198879578</v>
      </c>
      <c r="E59" s="288">
        <f t="shared" si="10"/>
        <v>2.6065162907268302</v>
      </c>
      <c r="F59" s="288">
        <f t="shared" si="10"/>
        <v>7.0524412296564094</v>
      </c>
      <c r="G59" s="288">
        <f t="shared" ref="G59" si="11">G56/G55*100-100</f>
        <v>14.171428571428564</v>
      </c>
      <c r="H59" s="289">
        <f t="shared" si="10"/>
        <v>25.567765567765591</v>
      </c>
      <c r="I59" s="291">
        <f t="shared" si="10"/>
        <v>2.9847571783055713</v>
      </c>
      <c r="J59" s="338"/>
      <c r="K59" s="339"/>
      <c r="L59" s="228"/>
      <c r="N59" s="396">
        <v>6</v>
      </c>
      <c r="O59" s="396">
        <v>39.5</v>
      </c>
    </row>
    <row r="60" spans="1:15" s="387" customFormat="1" ht="13" thickBot="1" x14ac:dyDescent="0.3">
      <c r="A60" s="227" t="s">
        <v>27</v>
      </c>
      <c r="B60" s="293">
        <f>B56-B51</f>
        <v>-79.206560551957921</v>
      </c>
      <c r="C60" s="294">
        <f t="shared" ref="C60:H60" si="12">C56-C51</f>
        <v>-33.050927567056647</v>
      </c>
      <c r="D60" s="294">
        <f t="shared" si="12"/>
        <v>-32.728798715516007</v>
      </c>
      <c r="E60" s="294">
        <f t="shared" si="12"/>
        <v>-1.9857646597884013</v>
      </c>
      <c r="F60" s="294">
        <f t="shared" si="12"/>
        <v>21.355341269591918</v>
      </c>
      <c r="G60" s="294">
        <f t="shared" si="12"/>
        <v>58.730024813895739</v>
      </c>
      <c r="H60" s="295">
        <f t="shared" si="12"/>
        <v>118.56079404466504</v>
      </c>
      <c r="I60" s="341">
        <f>I56-H41</f>
        <v>113.57990590203957</v>
      </c>
      <c r="J60" s="342"/>
      <c r="K60" s="339"/>
      <c r="L60" s="228"/>
    </row>
    <row r="61" spans="1:15" s="387" customFormat="1" x14ac:dyDescent="0.25">
      <c r="A61" s="343" t="s">
        <v>51</v>
      </c>
      <c r="B61" s="300">
        <v>390</v>
      </c>
      <c r="C61" s="301">
        <v>576</v>
      </c>
      <c r="D61" s="301">
        <v>576</v>
      </c>
      <c r="E61" s="301">
        <v>845</v>
      </c>
      <c r="F61" s="301">
        <v>720</v>
      </c>
      <c r="G61" s="390">
        <v>448</v>
      </c>
      <c r="H61" s="302">
        <v>202</v>
      </c>
      <c r="I61" s="304">
        <f>SUM(B61:H61)</f>
        <v>3757</v>
      </c>
      <c r="J61" s="344" t="s">
        <v>56</v>
      </c>
      <c r="K61" s="345">
        <f>H46-I61</f>
        <v>17</v>
      </c>
      <c r="L61" s="306">
        <f>K61/H46</f>
        <v>4.5045045045045045E-3</v>
      </c>
      <c r="N61" s="379" t="s">
        <v>81</v>
      </c>
    </row>
    <row r="62" spans="1:15" s="387" customFormat="1" x14ac:dyDescent="0.25">
      <c r="A62" s="343" t="s">
        <v>28</v>
      </c>
      <c r="B62" s="233">
        <v>43</v>
      </c>
      <c r="C62" s="388">
        <v>42.5</v>
      </c>
      <c r="D62" s="388">
        <v>42.5</v>
      </c>
      <c r="E62" s="388">
        <v>41.5</v>
      </c>
      <c r="F62" s="388">
        <v>40.5</v>
      </c>
      <c r="G62" s="391">
        <v>39.5</v>
      </c>
      <c r="H62" s="234">
        <v>39</v>
      </c>
      <c r="I62" s="237"/>
      <c r="J62" s="228" t="s">
        <v>57</v>
      </c>
      <c r="K62" s="387">
        <v>37.51</v>
      </c>
    </row>
    <row r="63" spans="1:15" s="387" customFormat="1" ht="13" thickBot="1" x14ac:dyDescent="0.3">
      <c r="A63" s="346" t="s">
        <v>26</v>
      </c>
      <c r="B63" s="235">
        <f>B62-B50</f>
        <v>5.490000000000002</v>
      </c>
      <c r="C63" s="236">
        <f t="shared" ref="C63:H63" si="13">C62-C50</f>
        <v>4.990000000000002</v>
      </c>
      <c r="D63" s="236">
        <f t="shared" si="13"/>
        <v>4.990000000000002</v>
      </c>
      <c r="E63" s="236">
        <f t="shared" si="13"/>
        <v>3.990000000000002</v>
      </c>
      <c r="F63" s="236">
        <f t="shared" si="13"/>
        <v>2.990000000000002</v>
      </c>
      <c r="G63" s="236">
        <f t="shared" si="13"/>
        <v>1.990000000000002</v>
      </c>
      <c r="H63" s="242">
        <f t="shared" si="13"/>
        <v>1.490000000000002</v>
      </c>
      <c r="I63" s="238"/>
      <c r="J63" s="387" t="s">
        <v>26</v>
      </c>
      <c r="K63" s="387">
        <f>K62-J47</f>
        <v>3.2399999999999949</v>
      </c>
    </row>
    <row r="64" spans="1:15" x14ac:dyDescent="0.25">
      <c r="C64" s="311">
        <v>42.5</v>
      </c>
      <c r="D64" s="311">
        <v>42.5</v>
      </c>
    </row>
    <row r="65" spans="1:12" ht="13" thickBot="1" x14ac:dyDescent="0.3">
      <c r="D65" s="400"/>
    </row>
    <row r="66" spans="1:12" ht="13.5" thickBot="1" x14ac:dyDescent="0.3">
      <c r="A66" s="319" t="s">
        <v>83</v>
      </c>
      <c r="B66" s="539" t="s">
        <v>50</v>
      </c>
      <c r="C66" s="540"/>
      <c r="D66" s="540"/>
      <c r="E66" s="540"/>
      <c r="F66" s="540"/>
      <c r="G66" s="540"/>
      <c r="H66" s="541"/>
      <c r="I66" s="347" t="s">
        <v>0</v>
      </c>
      <c r="J66" s="228"/>
      <c r="K66" s="402"/>
      <c r="L66" s="402"/>
    </row>
    <row r="67" spans="1:12" x14ac:dyDescent="0.25">
      <c r="A67" s="227" t="s">
        <v>54</v>
      </c>
      <c r="B67" s="392">
        <v>1</v>
      </c>
      <c r="C67" s="393">
        <v>2</v>
      </c>
      <c r="D67" s="394">
        <v>3</v>
      </c>
      <c r="E67" s="393">
        <v>4</v>
      </c>
      <c r="F67" s="394">
        <v>5</v>
      </c>
      <c r="G67" s="257">
        <v>6</v>
      </c>
      <c r="H67" s="395">
        <v>7</v>
      </c>
      <c r="I67" s="323"/>
      <c r="J67" s="324"/>
      <c r="K67" s="402"/>
      <c r="L67" s="402"/>
    </row>
    <row r="68" spans="1:12" ht="13" x14ac:dyDescent="0.25">
      <c r="A68" s="227" t="s">
        <v>2</v>
      </c>
      <c r="B68" s="261">
        <v>1</v>
      </c>
      <c r="C68" s="262">
        <v>2</v>
      </c>
      <c r="D68" s="262">
        <v>2</v>
      </c>
      <c r="E68" s="264">
        <v>3</v>
      </c>
      <c r="F68" s="397">
        <v>4</v>
      </c>
      <c r="G68" s="398">
        <v>5</v>
      </c>
      <c r="H68" s="309">
        <v>6</v>
      </c>
      <c r="I68" s="318" t="s">
        <v>0</v>
      </c>
      <c r="J68" s="253"/>
      <c r="K68" s="325"/>
      <c r="L68" s="402"/>
    </row>
    <row r="69" spans="1:12" ht="13" x14ac:dyDescent="0.25">
      <c r="A69" s="326" t="s">
        <v>3</v>
      </c>
      <c r="B69" s="266">
        <v>650</v>
      </c>
      <c r="C69" s="267">
        <v>650</v>
      </c>
      <c r="D69" s="267">
        <v>650</v>
      </c>
      <c r="E69" s="267">
        <v>650</v>
      </c>
      <c r="F69" s="267">
        <v>650</v>
      </c>
      <c r="G69" s="389">
        <v>650</v>
      </c>
      <c r="H69" s="268">
        <v>650</v>
      </c>
      <c r="I69" s="327">
        <v>650</v>
      </c>
      <c r="J69" s="328"/>
      <c r="K69" s="325"/>
      <c r="L69" s="402"/>
    </row>
    <row r="70" spans="1:12" ht="13" x14ac:dyDescent="0.25">
      <c r="A70" s="329" t="s">
        <v>6</v>
      </c>
      <c r="B70" s="272">
        <v>572.25806451612902</v>
      </c>
      <c r="C70" s="273">
        <v>596.08695652173913</v>
      </c>
      <c r="D70" s="273">
        <v>596.59090909090912</v>
      </c>
      <c r="E70" s="273">
        <v>617.8125</v>
      </c>
      <c r="F70" s="330">
        <v>632.22222222222217</v>
      </c>
      <c r="G70" s="330">
        <v>642.43902439024396</v>
      </c>
      <c r="H70" s="274">
        <v>690</v>
      </c>
      <c r="I70" s="331">
        <v>617.15686274509801</v>
      </c>
      <c r="J70" s="332"/>
      <c r="K70" s="325"/>
      <c r="L70" s="402"/>
    </row>
    <row r="71" spans="1:12" ht="13" x14ac:dyDescent="0.25">
      <c r="A71" s="227" t="s">
        <v>7</v>
      </c>
      <c r="B71" s="277">
        <v>93.548387096774192</v>
      </c>
      <c r="C71" s="278">
        <v>95.652173913043484</v>
      </c>
      <c r="D71" s="278">
        <v>95.454545454545453</v>
      </c>
      <c r="E71" s="278">
        <v>100</v>
      </c>
      <c r="F71" s="333">
        <v>100</v>
      </c>
      <c r="G71" s="333">
        <v>100</v>
      </c>
      <c r="H71" s="279">
        <v>94.117647058823536</v>
      </c>
      <c r="I71" s="334">
        <v>88.235294117647058</v>
      </c>
      <c r="J71" s="335"/>
      <c r="K71" s="325"/>
      <c r="L71" s="402"/>
    </row>
    <row r="72" spans="1:12" x14ac:dyDescent="0.25">
      <c r="A72" s="227" t="s">
        <v>8</v>
      </c>
      <c r="B72" s="282">
        <v>5.3761528827807784E-2</v>
      </c>
      <c r="C72" s="283">
        <v>5.7953602794984967E-2</v>
      </c>
      <c r="D72" s="283">
        <v>4.8599431703516688E-2</v>
      </c>
      <c r="E72" s="283">
        <v>4.0613663462105869E-2</v>
      </c>
      <c r="F72" s="336">
        <v>4.6260421221913484E-2</v>
      </c>
      <c r="G72" s="336">
        <v>3.0898997645217707E-2</v>
      </c>
      <c r="H72" s="284">
        <v>5.6240144935961273E-2</v>
      </c>
      <c r="I72" s="337">
        <v>6.4801856977062575E-2</v>
      </c>
      <c r="J72" s="338"/>
      <c r="K72" s="339"/>
      <c r="L72" s="340"/>
    </row>
    <row r="73" spans="1:12" x14ac:dyDescent="0.25">
      <c r="A73" s="329" t="s">
        <v>1</v>
      </c>
      <c r="B73" s="287">
        <f t="shared" ref="B73:I73" si="14">B70/B69*100-100</f>
        <v>-11.960297766749378</v>
      </c>
      <c r="C73" s="288">
        <f t="shared" si="14"/>
        <v>-8.2943143812709081</v>
      </c>
      <c r="D73" s="288">
        <f t="shared" si="14"/>
        <v>-8.2167832167832131</v>
      </c>
      <c r="E73" s="288">
        <f t="shared" si="14"/>
        <v>-4.9519230769230802</v>
      </c>
      <c r="F73" s="288">
        <f t="shared" si="14"/>
        <v>-2.7350427350427537</v>
      </c>
      <c r="G73" s="288">
        <f t="shared" si="14"/>
        <v>-1.1632270168855428</v>
      </c>
      <c r="H73" s="289">
        <f t="shared" si="14"/>
        <v>6.1538461538461604</v>
      </c>
      <c r="I73" s="291">
        <f t="shared" si="14"/>
        <v>-5.0527903469079973</v>
      </c>
      <c r="J73" s="338"/>
      <c r="K73" s="339"/>
      <c r="L73" s="228"/>
    </row>
    <row r="74" spans="1:12" ht="13" thickBot="1" x14ac:dyDescent="0.3">
      <c r="A74" s="227" t="s">
        <v>27</v>
      </c>
      <c r="B74" s="293">
        <f>B70-B56</f>
        <v>110.79464988198271</v>
      </c>
      <c r="C74" s="294">
        <f t="shared" ref="C74:I74" si="15">C70-C56</f>
        <v>88.467908902691534</v>
      </c>
      <c r="D74" s="294">
        <f t="shared" si="15"/>
        <v>88.64973262032089</v>
      </c>
      <c r="E74" s="294">
        <f t="shared" si="15"/>
        <v>79.128289473684163</v>
      </c>
      <c r="F74" s="294">
        <f t="shared" si="15"/>
        <v>70.196905766526015</v>
      </c>
      <c r="G74" s="294">
        <f t="shared" si="15"/>
        <v>43.039024390243981</v>
      </c>
      <c r="H74" s="295">
        <f t="shared" si="15"/>
        <v>30.769230769230717</v>
      </c>
      <c r="I74" s="341">
        <f t="shared" si="15"/>
        <v>76.486887558993772</v>
      </c>
      <c r="J74" s="342"/>
      <c r="K74" s="339"/>
      <c r="L74" s="228"/>
    </row>
    <row r="75" spans="1:12" x14ac:dyDescent="0.25">
      <c r="A75" s="343" t="s">
        <v>51</v>
      </c>
      <c r="B75" s="300">
        <v>389</v>
      </c>
      <c r="C75" s="301">
        <v>575</v>
      </c>
      <c r="D75" s="301">
        <v>575</v>
      </c>
      <c r="E75" s="301">
        <v>845</v>
      </c>
      <c r="F75" s="301">
        <v>720</v>
      </c>
      <c r="G75" s="390">
        <v>445</v>
      </c>
      <c r="H75" s="302">
        <v>202</v>
      </c>
      <c r="I75" s="304">
        <f>SUM(B75:H75)</f>
        <v>3751</v>
      </c>
      <c r="J75" s="344" t="s">
        <v>56</v>
      </c>
      <c r="K75" s="345">
        <f>I61-I75</f>
        <v>6</v>
      </c>
      <c r="L75" s="306">
        <f>K75/I61</f>
        <v>1.5970188980569604E-3</v>
      </c>
    </row>
    <row r="76" spans="1:12" x14ac:dyDescent="0.25">
      <c r="A76" s="343" t="s">
        <v>28</v>
      </c>
      <c r="B76" s="233">
        <v>47.5</v>
      </c>
      <c r="C76" s="401">
        <v>46.5</v>
      </c>
      <c r="D76" s="401">
        <v>46.5</v>
      </c>
      <c r="E76" s="401">
        <v>45.5</v>
      </c>
      <c r="F76" s="401">
        <v>44.5</v>
      </c>
      <c r="G76" s="391">
        <v>44</v>
      </c>
      <c r="H76" s="234">
        <v>43</v>
      </c>
      <c r="I76" s="237"/>
      <c r="J76" s="228" t="s">
        <v>57</v>
      </c>
      <c r="K76" s="402">
        <v>41.47</v>
      </c>
      <c r="L76" s="402"/>
    </row>
    <row r="77" spans="1:12" ht="13" thickBot="1" x14ac:dyDescent="0.3">
      <c r="A77" s="346" t="s">
        <v>26</v>
      </c>
      <c r="B77" s="235">
        <f>B76-B62</f>
        <v>4.5</v>
      </c>
      <c r="C77" s="236">
        <f t="shared" ref="C77:H77" si="16">C76-C62</f>
        <v>4</v>
      </c>
      <c r="D77" s="236">
        <f t="shared" si="16"/>
        <v>4</v>
      </c>
      <c r="E77" s="236">
        <f t="shared" si="16"/>
        <v>4</v>
      </c>
      <c r="F77" s="236">
        <f t="shared" si="16"/>
        <v>4</v>
      </c>
      <c r="G77" s="236">
        <f t="shared" si="16"/>
        <v>4.5</v>
      </c>
      <c r="H77" s="242">
        <f t="shared" si="16"/>
        <v>4</v>
      </c>
      <c r="I77" s="238"/>
      <c r="J77" s="402" t="s">
        <v>26</v>
      </c>
      <c r="K77" s="402">
        <f>K76-K62</f>
        <v>3.9600000000000009</v>
      </c>
      <c r="L77" s="402"/>
    </row>
    <row r="79" spans="1:12" ht="13" thickBot="1" x14ac:dyDescent="0.3"/>
    <row r="80" spans="1:12" s="407" customFormat="1" ht="13.5" thickBot="1" x14ac:dyDescent="0.3">
      <c r="A80" s="319" t="s">
        <v>86</v>
      </c>
      <c r="B80" s="539" t="s">
        <v>50</v>
      </c>
      <c r="C80" s="540"/>
      <c r="D80" s="540"/>
      <c r="E80" s="540"/>
      <c r="F80" s="540"/>
      <c r="G80" s="540"/>
      <c r="H80" s="541"/>
      <c r="I80" s="347" t="s">
        <v>0</v>
      </c>
      <c r="J80" s="228"/>
    </row>
    <row r="81" spans="1:12" s="407" customFormat="1" x14ac:dyDescent="0.25">
      <c r="A81" s="227" t="s">
        <v>54</v>
      </c>
      <c r="B81" s="392">
        <v>1</v>
      </c>
      <c r="C81" s="393">
        <v>2</v>
      </c>
      <c r="D81" s="394">
        <v>3</v>
      </c>
      <c r="E81" s="393">
        <v>4</v>
      </c>
      <c r="F81" s="394">
        <v>5</v>
      </c>
      <c r="G81" s="257">
        <v>6</v>
      </c>
      <c r="H81" s="395">
        <v>7</v>
      </c>
      <c r="I81" s="323"/>
      <c r="J81" s="324"/>
    </row>
    <row r="82" spans="1:12" s="407" customFormat="1" ht="13" x14ac:dyDescent="0.25">
      <c r="A82" s="227" t="s">
        <v>2</v>
      </c>
      <c r="B82" s="261">
        <v>1</v>
      </c>
      <c r="C82" s="262">
        <v>2</v>
      </c>
      <c r="D82" s="262">
        <v>2</v>
      </c>
      <c r="E82" s="264">
        <v>3</v>
      </c>
      <c r="F82" s="397">
        <v>4</v>
      </c>
      <c r="G82" s="398">
        <v>5</v>
      </c>
      <c r="H82" s="309">
        <v>6</v>
      </c>
      <c r="I82" s="318" t="s">
        <v>0</v>
      </c>
      <c r="J82" s="253"/>
      <c r="K82" s="325"/>
    </row>
    <row r="83" spans="1:12" s="407" customFormat="1" ht="13" x14ac:dyDescent="0.25">
      <c r="A83" s="326" t="s">
        <v>3</v>
      </c>
      <c r="B83" s="266">
        <v>765</v>
      </c>
      <c r="C83" s="267">
        <v>765</v>
      </c>
      <c r="D83" s="267">
        <v>765</v>
      </c>
      <c r="E83" s="267">
        <v>765</v>
      </c>
      <c r="F83" s="267">
        <v>765</v>
      </c>
      <c r="G83" s="389">
        <v>765</v>
      </c>
      <c r="H83" s="268">
        <v>765</v>
      </c>
      <c r="I83" s="327">
        <v>765</v>
      </c>
      <c r="J83" s="328"/>
      <c r="K83" s="325"/>
    </row>
    <row r="84" spans="1:12" s="407" customFormat="1" ht="13" x14ac:dyDescent="0.25">
      <c r="A84" s="329" t="s">
        <v>6</v>
      </c>
      <c r="B84" s="272">
        <v>649.0322580645161</v>
      </c>
      <c r="C84" s="273">
        <v>695.91836734693879</v>
      </c>
      <c r="D84" s="273">
        <v>718.22222222222217</v>
      </c>
      <c r="E84" s="273">
        <v>725.60606060606062</v>
      </c>
      <c r="F84" s="330">
        <v>740</v>
      </c>
      <c r="G84" s="330">
        <v>765.89743589743591</v>
      </c>
      <c r="H84" s="274">
        <v>801.33333333333337</v>
      </c>
      <c r="I84" s="331">
        <v>723.67213114754099</v>
      </c>
      <c r="J84" s="332"/>
      <c r="K84" s="325"/>
    </row>
    <row r="85" spans="1:12" s="407" customFormat="1" ht="13" x14ac:dyDescent="0.25">
      <c r="A85" s="227" t="s">
        <v>7</v>
      </c>
      <c r="B85" s="277">
        <v>87.096774193548384</v>
      </c>
      <c r="C85" s="409">
        <v>75.510204081632651</v>
      </c>
      <c r="D85" s="278">
        <v>84.444444444444443</v>
      </c>
      <c r="E85" s="278">
        <v>95.454545454545453</v>
      </c>
      <c r="F85" s="333">
        <v>90</v>
      </c>
      <c r="G85" s="333">
        <v>100</v>
      </c>
      <c r="H85" s="279">
        <v>100</v>
      </c>
      <c r="I85" s="334">
        <v>76.06557377049181</v>
      </c>
      <c r="J85" s="335"/>
      <c r="K85" s="325"/>
    </row>
    <row r="86" spans="1:12" s="407" customFormat="1" x14ac:dyDescent="0.25">
      <c r="A86" s="227" t="s">
        <v>8</v>
      </c>
      <c r="B86" s="282">
        <v>7.9180425729731704E-2</v>
      </c>
      <c r="C86" s="283">
        <v>8.6359528702557684E-2</v>
      </c>
      <c r="D86" s="283">
        <v>6.5522506742451886E-2</v>
      </c>
      <c r="E86" s="283">
        <v>4.7446263845583384E-2</v>
      </c>
      <c r="F86" s="336">
        <v>5.9775979810932016E-2</v>
      </c>
      <c r="G86" s="336">
        <v>4.4519987170750563E-2</v>
      </c>
      <c r="H86" s="284">
        <v>4.4148083731852972E-2</v>
      </c>
      <c r="I86" s="337">
        <v>7.9372344608249282E-2</v>
      </c>
      <c r="J86" s="338"/>
      <c r="K86" s="339"/>
      <c r="L86" s="340"/>
    </row>
    <row r="87" spans="1:12" s="407" customFormat="1" x14ac:dyDescent="0.25">
      <c r="A87" s="329" t="s">
        <v>1</v>
      </c>
      <c r="B87" s="287">
        <f t="shared" ref="B87:I87" si="17">B84/B83*100-100</f>
        <v>-15.159181952350849</v>
      </c>
      <c r="C87" s="288">
        <f t="shared" si="17"/>
        <v>-9.0302787781779301</v>
      </c>
      <c r="D87" s="288">
        <f t="shared" si="17"/>
        <v>-6.1147421931735693</v>
      </c>
      <c r="E87" s="288">
        <f t="shared" si="17"/>
        <v>-5.1495345612992622</v>
      </c>
      <c r="F87" s="288">
        <f t="shared" si="17"/>
        <v>-3.2679738562091529</v>
      </c>
      <c r="G87" s="288">
        <f t="shared" si="17"/>
        <v>0.11731188201775922</v>
      </c>
      <c r="H87" s="289">
        <f t="shared" si="17"/>
        <v>4.7494553376906481</v>
      </c>
      <c r="I87" s="291">
        <f t="shared" si="17"/>
        <v>-5.4023357977070532</v>
      </c>
      <c r="J87" s="338"/>
      <c r="K87" s="339"/>
      <c r="L87" s="228"/>
    </row>
    <row r="88" spans="1:12" s="407" customFormat="1" ht="13" thickBot="1" x14ac:dyDescent="0.3">
      <c r="A88" s="227" t="s">
        <v>27</v>
      </c>
      <c r="B88" s="293">
        <f>B84-B70</f>
        <v>76.774193548387075</v>
      </c>
      <c r="C88" s="294">
        <f t="shared" ref="C88:I88" si="18">C84-C70</f>
        <v>99.831410825199669</v>
      </c>
      <c r="D88" s="294">
        <f t="shared" si="18"/>
        <v>121.63131313131305</v>
      </c>
      <c r="E88" s="294">
        <f t="shared" si="18"/>
        <v>107.79356060606062</v>
      </c>
      <c r="F88" s="294">
        <f t="shared" si="18"/>
        <v>107.77777777777783</v>
      </c>
      <c r="G88" s="294">
        <f t="shared" si="18"/>
        <v>123.45841150719195</v>
      </c>
      <c r="H88" s="295">
        <f t="shared" si="18"/>
        <v>111.33333333333337</v>
      </c>
      <c r="I88" s="341">
        <f t="shared" si="18"/>
        <v>106.51526840244298</v>
      </c>
      <c r="J88" s="342"/>
      <c r="K88" s="339"/>
      <c r="L88" s="228"/>
    </row>
    <row r="89" spans="1:12" s="407" customFormat="1" x14ac:dyDescent="0.25">
      <c r="A89" s="343" t="s">
        <v>51</v>
      </c>
      <c r="B89" s="300">
        <v>389</v>
      </c>
      <c r="C89" s="301">
        <v>573</v>
      </c>
      <c r="D89" s="301">
        <v>575</v>
      </c>
      <c r="E89" s="301">
        <v>845</v>
      </c>
      <c r="F89" s="301">
        <v>720</v>
      </c>
      <c r="G89" s="390">
        <v>445</v>
      </c>
      <c r="H89" s="302">
        <v>202</v>
      </c>
      <c r="I89" s="304">
        <f>SUM(B89:H89)</f>
        <v>3749</v>
      </c>
      <c r="J89" s="344" t="s">
        <v>56</v>
      </c>
      <c r="K89" s="345">
        <f>I75-I89</f>
        <v>2</v>
      </c>
      <c r="L89" s="306">
        <f>K89/I75</f>
        <v>5.3319114902692613E-4</v>
      </c>
    </row>
    <row r="90" spans="1:12" s="407" customFormat="1" x14ac:dyDescent="0.25">
      <c r="A90" s="343" t="s">
        <v>28</v>
      </c>
      <c r="B90" s="233">
        <v>51</v>
      </c>
      <c r="C90" s="406">
        <v>50</v>
      </c>
      <c r="D90" s="406">
        <v>50</v>
      </c>
      <c r="E90" s="406">
        <v>49</v>
      </c>
      <c r="F90" s="406">
        <v>48</v>
      </c>
      <c r="G90" s="391">
        <v>47.5</v>
      </c>
      <c r="H90" s="234">
        <v>46.5</v>
      </c>
      <c r="I90" s="237"/>
      <c r="J90" s="228" t="s">
        <v>57</v>
      </c>
      <c r="K90" s="407">
        <v>45.54</v>
      </c>
    </row>
    <row r="91" spans="1:12" s="407" customFormat="1" ht="13" thickBot="1" x14ac:dyDescent="0.3">
      <c r="A91" s="346" t="s">
        <v>26</v>
      </c>
      <c r="B91" s="235">
        <f>B90-B76</f>
        <v>3.5</v>
      </c>
      <c r="C91" s="236">
        <f t="shared" ref="C91:H91" si="19">C90-C76</f>
        <v>3.5</v>
      </c>
      <c r="D91" s="236">
        <f t="shared" si="19"/>
        <v>3.5</v>
      </c>
      <c r="E91" s="236">
        <f t="shared" si="19"/>
        <v>3.5</v>
      </c>
      <c r="F91" s="236">
        <f t="shared" si="19"/>
        <v>3.5</v>
      </c>
      <c r="G91" s="236">
        <f t="shared" si="19"/>
        <v>3.5</v>
      </c>
      <c r="H91" s="242">
        <f t="shared" si="19"/>
        <v>3.5</v>
      </c>
      <c r="I91" s="238"/>
      <c r="J91" s="407" t="s">
        <v>26</v>
      </c>
      <c r="K91" s="407">
        <f>K90-K76</f>
        <v>4.07</v>
      </c>
    </row>
    <row r="92" spans="1:12" x14ac:dyDescent="0.25">
      <c r="B92" s="311" t="s">
        <v>75</v>
      </c>
      <c r="C92" s="311" t="s">
        <v>75</v>
      </c>
      <c r="D92" s="311" t="s">
        <v>75</v>
      </c>
    </row>
    <row r="93" spans="1:12" ht="13" thickBot="1" x14ac:dyDescent="0.3"/>
    <row r="94" spans="1:12" s="411" customFormat="1" ht="13.5" thickBot="1" x14ac:dyDescent="0.3">
      <c r="A94" s="319" t="s">
        <v>88</v>
      </c>
      <c r="B94" s="539" t="s">
        <v>50</v>
      </c>
      <c r="C94" s="540"/>
      <c r="D94" s="540"/>
      <c r="E94" s="540"/>
      <c r="F94" s="540"/>
      <c r="G94" s="540"/>
      <c r="H94" s="541"/>
      <c r="I94" s="347" t="s">
        <v>0</v>
      </c>
      <c r="J94" s="228"/>
    </row>
    <row r="95" spans="1:12" s="411" customFormat="1" x14ac:dyDescent="0.25">
      <c r="A95" s="227" t="s">
        <v>54</v>
      </c>
      <c r="B95" s="392">
        <v>1</v>
      </c>
      <c r="C95" s="393">
        <v>2</v>
      </c>
      <c r="D95" s="394">
        <v>3</v>
      </c>
      <c r="E95" s="393">
        <v>4</v>
      </c>
      <c r="F95" s="394">
        <v>5</v>
      </c>
      <c r="G95" s="257">
        <v>6</v>
      </c>
      <c r="H95" s="395">
        <v>7</v>
      </c>
      <c r="I95" s="323"/>
      <c r="J95" s="324"/>
    </row>
    <row r="96" spans="1:12" s="411" customFormat="1" ht="13" x14ac:dyDescent="0.25">
      <c r="A96" s="227" t="s">
        <v>2</v>
      </c>
      <c r="B96" s="261">
        <v>1</v>
      </c>
      <c r="C96" s="262">
        <v>2</v>
      </c>
      <c r="D96" s="262">
        <v>2</v>
      </c>
      <c r="E96" s="264">
        <v>3</v>
      </c>
      <c r="F96" s="397">
        <v>4</v>
      </c>
      <c r="G96" s="398">
        <v>5</v>
      </c>
      <c r="H96" s="309">
        <v>6</v>
      </c>
      <c r="I96" s="318" t="s">
        <v>0</v>
      </c>
      <c r="J96" s="253"/>
      <c r="K96" s="325"/>
    </row>
    <row r="97" spans="1:12" s="411" customFormat="1" ht="13" x14ac:dyDescent="0.25">
      <c r="A97" s="326" t="s">
        <v>3</v>
      </c>
      <c r="B97" s="266">
        <v>880</v>
      </c>
      <c r="C97" s="267">
        <v>880</v>
      </c>
      <c r="D97" s="267">
        <v>880</v>
      </c>
      <c r="E97" s="267">
        <v>880</v>
      </c>
      <c r="F97" s="267">
        <v>880</v>
      </c>
      <c r="G97" s="389">
        <v>880</v>
      </c>
      <c r="H97" s="268">
        <v>880</v>
      </c>
      <c r="I97" s="327">
        <v>880</v>
      </c>
      <c r="J97" s="328"/>
      <c r="K97" s="325"/>
    </row>
    <row r="98" spans="1:12" s="411" customFormat="1" ht="13" x14ac:dyDescent="0.25">
      <c r="A98" s="329" t="s">
        <v>6</v>
      </c>
      <c r="B98" s="272">
        <v>805.55555555555554</v>
      </c>
      <c r="C98" s="273">
        <v>815.25</v>
      </c>
      <c r="D98" s="273">
        <v>833.54166666666663</v>
      </c>
      <c r="E98" s="273">
        <v>843.16666666666663</v>
      </c>
      <c r="F98" s="330">
        <v>851.09090909090912</v>
      </c>
      <c r="G98" s="330">
        <v>881.21212121212125</v>
      </c>
      <c r="H98" s="274">
        <v>931.875</v>
      </c>
      <c r="I98" s="331">
        <v>855.01792114695343</v>
      </c>
      <c r="J98" s="332"/>
      <c r="K98" s="325"/>
    </row>
    <row r="99" spans="1:12" s="411" customFormat="1" ht="13" x14ac:dyDescent="0.25">
      <c r="A99" s="227" t="s">
        <v>7</v>
      </c>
      <c r="B99" s="277">
        <v>81.481481481481481</v>
      </c>
      <c r="C99" s="278">
        <v>85</v>
      </c>
      <c r="D99" s="278">
        <v>89.583333333333329</v>
      </c>
      <c r="E99" s="278">
        <v>85</v>
      </c>
      <c r="F99" s="333">
        <v>89.090909090909093</v>
      </c>
      <c r="G99" s="333">
        <v>93.939393939393938</v>
      </c>
      <c r="H99" s="279">
        <v>87.5</v>
      </c>
      <c r="I99" s="334">
        <v>84.946236559139791</v>
      </c>
      <c r="J99" s="335"/>
      <c r="K99" s="325"/>
    </row>
    <row r="100" spans="1:12" s="411" customFormat="1" x14ac:dyDescent="0.25">
      <c r="A100" s="227" t="s">
        <v>8</v>
      </c>
      <c r="B100" s="282">
        <v>8.068670787426066E-2</v>
      </c>
      <c r="C100" s="283">
        <v>7.5063961324913608E-2</v>
      </c>
      <c r="D100" s="283">
        <v>6.2361789266807535E-2</v>
      </c>
      <c r="E100" s="283">
        <v>7.0680721212266789E-2</v>
      </c>
      <c r="F100" s="336">
        <v>5.9855939486778524E-2</v>
      </c>
      <c r="G100" s="336">
        <v>5.386510109821549E-2</v>
      </c>
      <c r="H100" s="284">
        <v>7.6373397707501428E-2</v>
      </c>
      <c r="I100" s="337">
        <v>7.5243909165722281E-2</v>
      </c>
      <c r="J100" s="338"/>
      <c r="K100" s="339"/>
      <c r="L100" s="340"/>
    </row>
    <row r="101" spans="1:12" s="411" customFormat="1" x14ac:dyDescent="0.25">
      <c r="A101" s="329" t="s">
        <v>1</v>
      </c>
      <c r="B101" s="287">
        <f t="shared" ref="B101:I101" si="20">B98/B97*100-100</f>
        <v>-8.4595959595959584</v>
      </c>
      <c r="C101" s="288">
        <f t="shared" si="20"/>
        <v>-7.3579545454545467</v>
      </c>
      <c r="D101" s="288">
        <f t="shared" si="20"/>
        <v>-5.2793560606060623</v>
      </c>
      <c r="E101" s="288">
        <f t="shared" si="20"/>
        <v>-4.1856060606060623</v>
      </c>
      <c r="F101" s="288">
        <f t="shared" si="20"/>
        <v>-3.2851239669421517</v>
      </c>
      <c r="G101" s="288">
        <f t="shared" si="20"/>
        <v>0.13774104683194821</v>
      </c>
      <c r="H101" s="289">
        <f t="shared" si="20"/>
        <v>5.8948863636363598</v>
      </c>
      <c r="I101" s="291">
        <f t="shared" si="20"/>
        <v>-2.838872596937108</v>
      </c>
      <c r="J101" s="338"/>
      <c r="K101" s="339"/>
      <c r="L101" s="228"/>
    </row>
    <row r="102" spans="1:12" s="411" customFormat="1" ht="13" thickBot="1" x14ac:dyDescent="0.3">
      <c r="A102" s="227" t="s">
        <v>27</v>
      </c>
      <c r="B102" s="293">
        <f>B98-B84</f>
        <v>156.52329749103944</v>
      </c>
      <c r="C102" s="294">
        <f t="shared" ref="C102:I102" si="21">C98-C84</f>
        <v>119.33163265306121</v>
      </c>
      <c r="D102" s="294">
        <f t="shared" si="21"/>
        <v>115.31944444444446</v>
      </c>
      <c r="E102" s="294">
        <f t="shared" si="21"/>
        <v>117.56060606060601</v>
      </c>
      <c r="F102" s="294">
        <f t="shared" si="21"/>
        <v>111.09090909090912</v>
      </c>
      <c r="G102" s="294">
        <f t="shared" si="21"/>
        <v>115.31468531468533</v>
      </c>
      <c r="H102" s="295">
        <f t="shared" si="21"/>
        <v>130.54166666666663</v>
      </c>
      <c r="I102" s="341">
        <f t="shared" si="21"/>
        <v>131.34578999941243</v>
      </c>
      <c r="J102" s="342"/>
      <c r="K102" s="339"/>
      <c r="L102" s="228"/>
    </row>
    <row r="103" spans="1:12" s="411" customFormat="1" x14ac:dyDescent="0.25">
      <c r="A103" s="343" t="s">
        <v>51</v>
      </c>
      <c r="B103" s="300">
        <v>389</v>
      </c>
      <c r="C103" s="301">
        <v>573</v>
      </c>
      <c r="D103" s="301">
        <v>575</v>
      </c>
      <c r="E103" s="301">
        <v>844</v>
      </c>
      <c r="F103" s="301">
        <v>720</v>
      </c>
      <c r="G103" s="390">
        <v>444</v>
      </c>
      <c r="H103" s="302">
        <v>202</v>
      </c>
      <c r="I103" s="304">
        <f>SUM(B103:H103)</f>
        <v>3747</v>
      </c>
      <c r="J103" s="344" t="s">
        <v>56</v>
      </c>
      <c r="K103" s="345">
        <f>I89-I103</f>
        <v>2</v>
      </c>
      <c r="L103" s="306">
        <f>K103/I89</f>
        <v>5.3347559349159772E-4</v>
      </c>
    </row>
    <row r="104" spans="1:12" s="411" customFormat="1" x14ac:dyDescent="0.25">
      <c r="A104" s="343" t="s">
        <v>28</v>
      </c>
      <c r="B104" s="233">
        <v>53.5</v>
      </c>
      <c r="C104" s="410">
        <v>52.5</v>
      </c>
      <c r="D104" s="410">
        <v>52.5</v>
      </c>
      <c r="E104" s="410">
        <v>51.5</v>
      </c>
      <c r="F104" s="410">
        <v>50.5</v>
      </c>
      <c r="G104" s="391">
        <v>50</v>
      </c>
      <c r="H104" s="234">
        <v>49</v>
      </c>
      <c r="I104" s="237"/>
      <c r="J104" s="228" t="s">
        <v>57</v>
      </c>
      <c r="K104" s="411">
        <v>49.04</v>
      </c>
    </row>
    <row r="105" spans="1:12" s="411" customFormat="1" ht="13" thickBot="1" x14ac:dyDescent="0.3">
      <c r="A105" s="346" t="s">
        <v>26</v>
      </c>
      <c r="B105" s="235">
        <f>B104-B90</f>
        <v>2.5</v>
      </c>
      <c r="C105" s="236">
        <f t="shared" ref="C105:H105" si="22">C104-C90</f>
        <v>2.5</v>
      </c>
      <c r="D105" s="236">
        <f t="shared" si="22"/>
        <v>2.5</v>
      </c>
      <c r="E105" s="236">
        <f t="shared" si="22"/>
        <v>2.5</v>
      </c>
      <c r="F105" s="236">
        <f t="shared" si="22"/>
        <v>2.5</v>
      </c>
      <c r="G105" s="236">
        <f t="shared" si="22"/>
        <v>2.5</v>
      </c>
      <c r="H105" s="242">
        <f t="shared" si="22"/>
        <v>2.5</v>
      </c>
      <c r="I105" s="238"/>
      <c r="J105" s="411" t="s">
        <v>26</v>
      </c>
      <c r="K105" s="411">
        <f>K104-K90</f>
        <v>3.5</v>
      </c>
    </row>
    <row r="107" spans="1:12" ht="13" thickBot="1" x14ac:dyDescent="0.3"/>
    <row r="108" spans="1:12" s="417" customFormat="1" ht="13.5" thickBot="1" x14ac:dyDescent="0.3">
      <c r="A108" s="319" t="s">
        <v>90</v>
      </c>
      <c r="B108" s="539" t="s">
        <v>50</v>
      </c>
      <c r="C108" s="540"/>
      <c r="D108" s="540"/>
      <c r="E108" s="540"/>
      <c r="F108" s="540"/>
      <c r="G108" s="540"/>
      <c r="H108" s="541"/>
      <c r="I108" s="347" t="s">
        <v>0</v>
      </c>
      <c r="J108" s="228"/>
    </row>
    <row r="109" spans="1:12" s="417" customFormat="1" x14ac:dyDescent="0.25">
      <c r="A109" s="227" t="s">
        <v>54</v>
      </c>
      <c r="B109" s="392">
        <v>1</v>
      </c>
      <c r="C109" s="393">
        <v>2</v>
      </c>
      <c r="D109" s="394">
        <v>3</v>
      </c>
      <c r="E109" s="393">
        <v>4</v>
      </c>
      <c r="F109" s="394">
        <v>5</v>
      </c>
      <c r="G109" s="257">
        <v>6</v>
      </c>
      <c r="H109" s="395">
        <v>7</v>
      </c>
      <c r="I109" s="323"/>
      <c r="J109" s="324"/>
    </row>
    <row r="110" spans="1:12" s="417" customFormat="1" ht="13" x14ac:dyDescent="0.25">
      <c r="A110" s="227" t="s">
        <v>2</v>
      </c>
      <c r="B110" s="261">
        <v>1</v>
      </c>
      <c r="C110" s="262">
        <v>2</v>
      </c>
      <c r="D110" s="262">
        <v>2</v>
      </c>
      <c r="E110" s="264">
        <v>3</v>
      </c>
      <c r="F110" s="397">
        <v>4</v>
      </c>
      <c r="G110" s="398">
        <v>5</v>
      </c>
      <c r="H110" s="309">
        <v>6</v>
      </c>
      <c r="I110" s="318" t="s">
        <v>0</v>
      </c>
      <c r="J110" s="253"/>
      <c r="K110" s="325"/>
    </row>
    <row r="111" spans="1:12" s="417" customFormat="1" ht="13" x14ac:dyDescent="0.25">
      <c r="A111" s="326" t="s">
        <v>3</v>
      </c>
      <c r="B111" s="266">
        <v>990</v>
      </c>
      <c r="C111" s="267">
        <v>990</v>
      </c>
      <c r="D111" s="267">
        <v>990</v>
      </c>
      <c r="E111" s="267">
        <v>990</v>
      </c>
      <c r="F111" s="267">
        <v>990</v>
      </c>
      <c r="G111" s="389">
        <v>990</v>
      </c>
      <c r="H111" s="268">
        <v>990</v>
      </c>
      <c r="I111" s="327">
        <v>990</v>
      </c>
      <c r="J111" s="328"/>
      <c r="K111" s="325"/>
    </row>
    <row r="112" spans="1:12" s="417" customFormat="1" ht="13" x14ac:dyDescent="0.25">
      <c r="A112" s="329" t="s">
        <v>6</v>
      </c>
      <c r="B112" s="272">
        <v>883.21428571428567</v>
      </c>
      <c r="C112" s="273">
        <v>917.80487804878044</v>
      </c>
      <c r="D112" s="273">
        <v>927.9545454545455</v>
      </c>
      <c r="E112" s="273">
        <v>935.75757575757575</v>
      </c>
      <c r="F112" s="330">
        <v>950</v>
      </c>
      <c r="G112" s="330">
        <v>972.5</v>
      </c>
      <c r="H112" s="274">
        <v>1010.625</v>
      </c>
      <c r="I112" s="331">
        <v>938.35087719298247</v>
      </c>
      <c r="J112" s="332"/>
      <c r="K112" s="325"/>
    </row>
    <row r="113" spans="1:12" s="417" customFormat="1" ht="13" x14ac:dyDescent="0.25">
      <c r="A113" s="227" t="s">
        <v>7</v>
      </c>
      <c r="B113" s="277">
        <v>89.285714285714292</v>
      </c>
      <c r="C113" s="278">
        <v>80.487804878048777</v>
      </c>
      <c r="D113" s="278">
        <v>79.545454545454547</v>
      </c>
      <c r="E113" s="278">
        <v>93.939393939393938</v>
      </c>
      <c r="F113" s="333">
        <v>92.592592592592595</v>
      </c>
      <c r="G113" s="333">
        <v>94.444444444444443</v>
      </c>
      <c r="H113" s="279">
        <v>87.5</v>
      </c>
      <c r="I113" s="334">
        <v>84.21052631578948</v>
      </c>
      <c r="J113" s="335"/>
      <c r="K113" s="325"/>
    </row>
    <row r="114" spans="1:12" s="417" customFormat="1" x14ac:dyDescent="0.25">
      <c r="A114" s="227" t="s">
        <v>8</v>
      </c>
      <c r="B114" s="282">
        <v>6.0524188205411403E-2</v>
      </c>
      <c r="C114" s="283">
        <v>7.5044736300221432E-2</v>
      </c>
      <c r="D114" s="283">
        <v>7.8908824300640015E-2</v>
      </c>
      <c r="E114" s="283">
        <v>5.7158341139074781E-2</v>
      </c>
      <c r="F114" s="336">
        <v>5.6431991026034238E-2</v>
      </c>
      <c r="G114" s="336">
        <v>5.5974531256384262E-2</v>
      </c>
      <c r="H114" s="284">
        <v>6.6327791965148861E-2</v>
      </c>
      <c r="I114" s="337">
        <v>7.1238706970019328E-2</v>
      </c>
      <c r="J114" s="338"/>
      <c r="K114" s="339"/>
      <c r="L114" s="340"/>
    </row>
    <row r="115" spans="1:12" s="417" customFormat="1" x14ac:dyDescent="0.25">
      <c r="A115" s="329" t="s">
        <v>1</v>
      </c>
      <c r="B115" s="287">
        <f t="shared" ref="B115:I115" si="23">B112/B111*100-100</f>
        <v>-10.786435786435788</v>
      </c>
      <c r="C115" s="288">
        <f t="shared" si="23"/>
        <v>-7.2924365607292572</v>
      </c>
      <c r="D115" s="288">
        <f t="shared" si="23"/>
        <v>-6.2672176308539917</v>
      </c>
      <c r="E115" s="288">
        <f t="shared" si="23"/>
        <v>-5.4790327517600304</v>
      </c>
      <c r="F115" s="288">
        <f t="shared" si="23"/>
        <v>-4.0404040404040416</v>
      </c>
      <c r="G115" s="288">
        <f t="shared" si="23"/>
        <v>-1.7676767676767611</v>
      </c>
      <c r="H115" s="289">
        <f t="shared" si="23"/>
        <v>2.0833333333333286</v>
      </c>
      <c r="I115" s="291">
        <f t="shared" si="23"/>
        <v>-5.2170831118199601</v>
      </c>
      <c r="J115" s="338"/>
      <c r="K115" s="339"/>
      <c r="L115" s="228"/>
    </row>
    <row r="116" spans="1:12" s="417" customFormat="1" ht="13" thickBot="1" x14ac:dyDescent="0.3">
      <c r="A116" s="227" t="s">
        <v>27</v>
      </c>
      <c r="B116" s="293">
        <f>B112-B98</f>
        <v>77.658730158730123</v>
      </c>
      <c r="C116" s="294">
        <f t="shared" ref="C116:I116" si="24">C112-C98</f>
        <v>102.55487804878044</v>
      </c>
      <c r="D116" s="294">
        <f t="shared" si="24"/>
        <v>94.412878787878867</v>
      </c>
      <c r="E116" s="294">
        <f t="shared" si="24"/>
        <v>92.590909090909122</v>
      </c>
      <c r="F116" s="294">
        <f t="shared" si="24"/>
        <v>98.909090909090878</v>
      </c>
      <c r="G116" s="294">
        <f t="shared" si="24"/>
        <v>91.287878787878753</v>
      </c>
      <c r="H116" s="295">
        <f t="shared" si="24"/>
        <v>78.75</v>
      </c>
      <c r="I116" s="341">
        <f t="shared" si="24"/>
        <v>83.332956046029039</v>
      </c>
      <c r="J116" s="342"/>
      <c r="K116" s="339"/>
      <c r="L116" s="228"/>
    </row>
    <row r="117" spans="1:12" s="417" customFormat="1" x14ac:dyDescent="0.25">
      <c r="A117" s="343" t="s">
        <v>51</v>
      </c>
      <c r="B117" s="300">
        <v>389</v>
      </c>
      <c r="C117" s="301">
        <v>573</v>
      </c>
      <c r="D117" s="301">
        <v>575</v>
      </c>
      <c r="E117" s="301">
        <v>844</v>
      </c>
      <c r="F117" s="301">
        <v>720</v>
      </c>
      <c r="G117" s="390">
        <v>444</v>
      </c>
      <c r="H117" s="302">
        <v>202</v>
      </c>
      <c r="I117" s="304">
        <f>SUM(B117:H117)</f>
        <v>3747</v>
      </c>
      <c r="J117" s="344" t="s">
        <v>56</v>
      </c>
      <c r="K117" s="345">
        <f>I103-I117</f>
        <v>0</v>
      </c>
      <c r="L117" s="306">
        <f>K117/I103</f>
        <v>0</v>
      </c>
    </row>
    <row r="118" spans="1:12" s="417" customFormat="1" x14ac:dyDescent="0.25">
      <c r="A118" s="343" t="s">
        <v>28</v>
      </c>
      <c r="B118" s="233">
        <v>56</v>
      </c>
      <c r="C118" s="416">
        <v>55</v>
      </c>
      <c r="D118" s="416">
        <v>55</v>
      </c>
      <c r="E118" s="416">
        <v>54</v>
      </c>
      <c r="F118" s="416">
        <v>53</v>
      </c>
      <c r="G118" s="391">
        <v>52.5</v>
      </c>
      <c r="H118" s="234">
        <v>51.5</v>
      </c>
      <c r="I118" s="237"/>
      <c r="J118" s="228" t="s">
        <v>57</v>
      </c>
      <c r="K118" s="417">
        <v>51.51</v>
      </c>
    </row>
    <row r="119" spans="1:12" s="417" customFormat="1" ht="13" thickBot="1" x14ac:dyDescent="0.3">
      <c r="A119" s="346" t="s">
        <v>26</v>
      </c>
      <c r="B119" s="235">
        <f>B118-B104</f>
        <v>2.5</v>
      </c>
      <c r="C119" s="236">
        <f t="shared" ref="C119:H119" si="25">C118-C104</f>
        <v>2.5</v>
      </c>
      <c r="D119" s="236">
        <f t="shared" si="25"/>
        <v>2.5</v>
      </c>
      <c r="E119" s="236">
        <f t="shared" si="25"/>
        <v>2.5</v>
      </c>
      <c r="F119" s="236">
        <f t="shared" si="25"/>
        <v>2.5</v>
      </c>
      <c r="G119" s="236">
        <f t="shared" si="25"/>
        <v>2.5</v>
      </c>
      <c r="H119" s="242">
        <f t="shared" si="25"/>
        <v>2.5</v>
      </c>
      <c r="I119" s="238"/>
      <c r="J119" s="417" t="s">
        <v>26</v>
      </c>
      <c r="K119" s="417">
        <f>K118-K104</f>
        <v>2.4699999999999989</v>
      </c>
    </row>
    <row r="121" spans="1:12" x14ac:dyDescent="0.25">
      <c r="A121" s="423" t="s">
        <v>95</v>
      </c>
      <c r="B121" s="311">
        <v>54.06</v>
      </c>
      <c r="C121" s="311">
        <v>54.06</v>
      </c>
      <c r="D121" s="311">
        <v>54.06</v>
      </c>
      <c r="E121" s="311">
        <v>54.06</v>
      </c>
      <c r="F121" s="311">
        <v>54.06</v>
      </c>
      <c r="G121" s="311">
        <v>54.06</v>
      </c>
    </row>
    <row r="122" spans="1:12" ht="13" thickBot="1" x14ac:dyDescent="0.3">
      <c r="A122" s="423" t="s">
        <v>59</v>
      </c>
      <c r="B122" s="311">
        <v>938.35087719298247</v>
      </c>
      <c r="C122" s="311">
        <v>938.35087719298247</v>
      </c>
      <c r="D122" s="311">
        <v>938.35087719298247</v>
      </c>
      <c r="E122" s="311">
        <v>938.35087719298247</v>
      </c>
      <c r="F122" s="311">
        <v>938.35087719298247</v>
      </c>
      <c r="G122" s="311">
        <v>938.35087719298247</v>
      </c>
      <c r="H122" s="311">
        <v>938.35087719298247</v>
      </c>
    </row>
    <row r="123" spans="1:12" s="423" customFormat="1" ht="13.5" thickBot="1" x14ac:dyDescent="0.3">
      <c r="A123" s="319" t="s">
        <v>94</v>
      </c>
      <c r="B123" s="539" t="s">
        <v>50</v>
      </c>
      <c r="C123" s="540"/>
      <c r="D123" s="540"/>
      <c r="E123" s="540"/>
      <c r="F123" s="540"/>
      <c r="G123" s="541"/>
      <c r="H123" s="347" t="s">
        <v>0</v>
      </c>
      <c r="I123" s="228"/>
    </row>
    <row r="124" spans="1:12" s="423" customFormat="1" x14ac:dyDescent="0.25">
      <c r="A124" s="227" t="s">
        <v>54</v>
      </c>
      <c r="B124" s="392">
        <v>1</v>
      </c>
      <c r="C124" s="393">
        <v>2</v>
      </c>
      <c r="D124" s="394">
        <v>3</v>
      </c>
      <c r="E124" s="393">
        <v>4</v>
      </c>
      <c r="F124" s="394">
        <v>5</v>
      </c>
      <c r="G124" s="257">
        <v>6</v>
      </c>
      <c r="H124" s="323"/>
      <c r="I124" s="324"/>
    </row>
    <row r="125" spans="1:12" s="423" customFormat="1" ht="13" x14ac:dyDescent="0.25">
      <c r="A125" s="227" t="s">
        <v>2</v>
      </c>
      <c r="B125" s="261">
        <v>1</v>
      </c>
      <c r="C125" s="262">
        <v>2</v>
      </c>
      <c r="D125" s="264">
        <v>3</v>
      </c>
      <c r="E125" s="397">
        <v>4</v>
      </c>
      <c r="F125" s="398">
        <v>5</v>
      </c>
      <c r="G125" s="427">
        <v>6</v>
      </c>
      <c r="H125" s="318" t="s">
        <v>0</v>
      </c>
      <c r="I125" s="253"/>
      <c r="J125" s="325"/>
    </row>
    <row r="126" spans="1:12" s="423" customFormat="1" ht="13" x14ac:dyDescent="0.25">
      <c r="A126" s="326" t="s">
        <v>3</v>
      </c>
      <c r="B126" s="266">
        <v>1090</v>
      </c>
      <c r="C126" s="267">
        <v>1090</v>
      </c>
      <c r="D126" s="267">
        <v>1090</v>
      </c>
      <c r="E126" s="267">
        <v>1090</v>
      </c>
      <c r="F126" s="267">
        <v>1090</v>
      </c>
      <c r="G126" s="389">
        <v>1090</v>
      </c>
      <c r="H126" s="327">
        <v>1090</v>
      </c>
      <c r="I126" s="328"/>
      <c r="J126" s="325"/>
    </row>
    <row r="127" spans="1:12" s="423" customFormat="1" ht="13" x14ac:dyDescent="0.25">
      <c r="A127" s="329" t="s">
        <v>6</v>
      </c>
      <c r="B127" s="272">
        <v>921.11111111111109</v>
      </c>
      <c r="C127" s="273">
        <v>976.41509433962267</v>
      </c>
      <c r="D127" s="273">
        <v>1010</v>
      </c>
      <c r="E127" s="273">
        <v>1037.1428571428571</v>
      </c>
      <c r="F127" s="330">
        <v>1061.1864406779662</v>
      </c>
      <c r="G127" s="330">
        <v>1123.9024390243903</v>
      </c>
      <c r="H127" s="331">
        <v>1026.4625850340135</v>
      </c>
      <c r="I127" s="332"/>
      <c r="J127" s="325"/>
    </row>
    <row r="128" spans="1:12" s="423" customFormat="1" ht="13" x14ac:dyDescent="0.25">
      <c r="A128" s="227" t="s">
        <v>7</v>
      </c>
      <c r="B128" s="277">
        <v>100</v>
      </c>
      <c r="C128" s="278">
        <v>100</v>
      </c>
      <c r="D128" s="278">
        <v>100</v>
      </c>
      <c r="E128" s="278">
        <v>100</v>
      </c>
      <c r="F128" s="333">
        <v>100</v>
      </c>
      <c r="G128" s="333">
        <v>100</v>
      </c>
      <c r="H128" s="334">
        <v>88.435374149659864</v>
      </c>
      <c r="I128" s="335"/>
      <c r="J128" s="325"/>
    </row>
    <row r="129" spans="1:11" s="423" customFormat="1" x14ac:dyDescent="0.25">
      <c r="A129" s="227" t="s">
        <v>8</v>
      </c>
      <c r="B129" s="282">
        <v>4.3859249608439323E-2</v>
      </c>
      <c r="C129" s="283">
        <v>3.0243860941470045E-2</v>
      </c>
      <c r="D129" s="283">
        <v>3.3766251092602284E-2</v>
      </c>
      <c r="E129" s="283">
        <v>2.4329919741949993E-2</v>
      </c>
      <c r="F129" s="336">
        <v>3.31961804185174E-2</v>
      </c>
      <c r="G129" s="336">
        <v>5.0709789165949093E-2</v>
      </c>
      <c r="H129" s="337">
        <v>6.5266658549128845E-2</v>
      </c>
      <c r="I129" s="338"/>
      <c r="J129" s="339"/>
      <c r="K129" s="340"/>
    </row>
    <row r="130" spans="1:11" s="423" customFormat="1" x14ac:dyDescent="0.25">
      <c r="A130" s="329" t="s">
        <v>1</v>
      </c>
      <c r="B130" s="287">
        <f>B127/B126*100-100</f>
        <v>-15.494393476044849</v>
      </c>
      <c r="C130" s="288">
        <f>C127/C126*100-100</f>
        <v>-10.420633546823609</v>
      </c>
      <c r="D130" s="288">
        <f t="shared" ref="D130:H130" si="26">D127/D126*100-100</f>
        <v>-7.3394495412844094</v>
      </c>
      <c r="E130" s="288">
        <f t="shared" si="26"/>
        <v>-4.8492791612057715</v>
      </c>
      <c r="F130" s="288">
        <f t="shared" si="26"/>
        <v>-2.6434458093608981</v>
      </c>
      <c r="G130" s="288">
        <f t="shared" si="26"/>
        <v>3.1103155068247901</v>
      </c>
      <c r="H130" s="291">
        <f t="shared" si="26"/>
        <v>-5.8291206390813244</v>
      </c>
      <c r="I130" s="338"/>
      <c r="J130" s="339"/>
      <c r="K130" s="228"/>
    </row>
    <row r="131" spans="1:11" s="423" customFormat="1" ht="13" thickBot="1" x14ac:dyDescent="0.3">
      <c r="A131" s="227" t="s">
        <v>27</v>
      </c>
      <c r="B131" s="293">
        <f>B127-B122</f>
        <v>-17.23976608187138</v>
      </c>
      <c r="C131" s="294">
        <f t="shared" ref="C131:G131" si="27">C127-C122</f>
        <v>38.064217146640203</v>
      </c>
      <c r="D131" s="294">
        <f t="shared" si="27"/>
        <v>71.649122807017534</v>
      </c>
      <c r="E131" s="294">
        <f t="shared" si="27"/>
        <v>98.791979949874644</v>
      </c>
      <c r="F131" s="294">
        <f t="shared" si="27"/>
        <v>122.83556348498371</v>
      </c>
      <c r="G131" s="294">
        <f t="shared" si="27"/>
        <v>185.55156183140787</v>
      </c>
      <c r="H131" s="341">
        <f>H127-H122</f>
        <v>88.111707841031034</v>
      </c>
      <c r="I131" s="342"/>
      <c r="J131" s="339"/>
      <c r="K131" s="228"/>
    </row>
    <row r="132" spans="1:11" s="423" customFormat="1" x14ac:dyDescent="0.25">
      <c r="A132" s="343" t="s">
        <v>51</v>
      </c>
      <c r="B132" s="300">
        <v>372</v>
      </c>
      <c r="C132" s="301">
        <v>707</v>
      </c>
      <c r="D132" s="301">
        <v>873</v>
      </c>
      <c r="E132" s="301">
        <v>606</v>
      </c>
      <c r="F132" s="301">
        <v>718</v>
      </c>
      <c r="G132" s="390">
        <v>468</v>
      </c>
      <c r="H132" s="304">
        <f>SUM(B132:G132)</f>
        <v>3744</v>
      </c>
      <c r="I132" s="344" t="s">
        <v>56</v>
      </c>
      <c r="J132" s="345">
        <f>I117-H132</f>
        <v>3</v>
      </c>
      <c r="K132" s="306">
        <f>J132/I117</f>
        <v>8.0064051240992789E-4</v>
      </c>
    </row>
    <row r="133" spans="1:11" s="423" customFormat="1" x14ac:dyDescent="0.25">
      <c r="A133" s="343" t="s">
        <v>28</v>
      </c>
      <c r="B133" s="233">
        <v>58.5</v>
      </c>
      <c r="C133" s="422">
        <v>58</v>
      </c>
      <c r="D133" s="422">
        <v>57.5</v>
      </c>
      <c r="E133" s="422">
        <v>56.5</v>
      </c>
      <c r="F133" s="422">
        <v>56</v>
      </c>
      <c r="G133" s="391">
        <v>55.5</v>
      </c>
      <c r="H133" s="237"/>
      <c r="I133" s="228" t="s">
        <v>57</v>
      </c>
      <c r="J133" s="423">
        <v>54.06</v>
      </c>
    </row>
    <row r="134" spans="1:11" s="423" customFormat="1" ht="13" thickBot="1" x14ac:dyDescent="0.3">
      <c r="A134" s="346" t="s">
        <v>26</v>
      </c>
      <c r="B134" s="235">
        <f>B133-B121</f>
        <v>4.4399999999999977</v>
      </c>
      <c r="C134" s="236">
        <f t="shared" ref="C134:G134" si="28">C133-C121</f>
        <v>3.9399999999999977</v>
      </c>
      <c r="D134" s="236">
        <f t="shared" si="28"/>
        <v>3.4399999999999977</v>
      </c>
      <c r="E134" s="236">
        <f t="shared" si="28"/>
        <v>2.4399999999999977</v>
      </c>
      <c r="F134" s="236">
        <f t="shared" si="28"/>
        <v>1.9399999999999977</v>
      </c>
      <c r="G134" s="236">
        <f t="shared" si="28"/>
        <v>1.4399999999999977</v>
      </c>
      <c r="H134" s="238"/>
      <c r="I134" s="423" t="s">
        <v>26</v>
      </c>
      <c r="J134" s="423">
        <f>J133-K118</f>
        <v>2.5500000000000043</v>
      </c>
    </row>
    <row r="135" spans="1:11" x14ac:dyDescent="0.25">
      <c r="B135" s="311">
        <v>58.5</v>
      </c>
      <c r="C135" s="311">
        <v>58</v>
      </c>
      <c r="D135" s="311">
        <v>57.5</v>
      </c>
      <c r="E135" s="311">
        <v>56.5</v>
      </c>
      <c r="F135" s="311">
        <v>56</v>
      </c>
      <c r="G135" s="311">
        <v>55.5</v>
      </c>
    </row>
    <row r="136" spans="1:11" ht="13" thickBot="1" x14ac:dyDescent="0.3">
      <c r="C136" s="428"/>
      <c r="D136" s="428"/>
      <c r="E136" s="428"/>
      <c r="F136" s="428"/>
      <c r="G136" s="428"/>
    </row>
    <row r="137" spans="1:11" s="430" customFormat="1" ht="13.5" thickBot="1" x14ac:dyDescent="0.3">
      <c r="A137" s="319" t="s">
        <v>96</v>
      </c>
      <c r="B137" s="539" t="s">
        <v>50</v>
      </c>
      <c r="C137" s="540"/>
      <c r="D137" s="540"/>
      <c r="E137" s="540"/>
      <c r="F137" s="540"/>
      <c r="G137" s="541"/>
      <c r="H137" s="347" t="s">
        <v>0</v>
      </c>
      <c r="I137" s="228"/>
    </row>
    <row r="138" spans="1:11" s="430" customFormat="1" x14ac:dyDescent="0.25">
      <c r="A138" s="227" t="s">
        <v>54</v>
      </c>
      <c r="B138" s="392">
        <v>1</v>
      </c>
      <c r="C138" s="393">
        <v>2</v>
      </c>
      <c r="D138" s="394">
        <v>3</v>
      </c>
      <c r="E138" s="393">
        <v>4</v>
      </c>
      <c r="F138" s="394">
        <v>5</v>
      </c>
      <c r="G138" s="257">
        <v>6</v>
      </c>
      <c r="H138" s="323"/>
      <c r="I138" s="324"/>
    </row>
    <row r="139" spans="1:11" s="430" customFormat="1" ht="13" x14ac:dyDescent="0.25">
      <c r="A139" s="227" t="s">
        <v>2</v>
      </c>
      <c r="B139" s="261">
        <v>1</v>
      </c>
      <c r="C139" s="262">
        <v>2</v>
      </c>
      <c r="D139" s="264">
        <v>3</v>
      </c>
      <c r="E139" s="397">
        <v>4</v>
      </c>
      <c r="F139" s="398">
        <v>5</v>
      </c>
      <c r="G139" s="427">
        <v>6</v>
      </c>
      <c r="H139" s="318" t="s">
        <v>0</v>
      </c>
      <c r="I139" s="253"/>
      <c r="J139" s="325"/>
    </row>
    <row r="140" spans="1:11" s="430" customFormat="1" ht="13" x14ac:dyDescent="0.25">
      <c r="A140" s="326" t="s">
        <v>3</v>
      </c>
      <c r="B140" s="266">
        <v>1190</v>
      </c>
      <c r="C140" s="267">
        <v>1190</v>
      </c>
      <c r="D140" s="267">
        <v>1190</v>
      </c>
      <c r="E140" s="267">
        <v>1190</v>
      </c>
      <c r="F140" s="267">
        <v>1190</v>
      </c>
      <c r="G140" s="389">
        <v>1190</v>
      </c>
      <c r="H140" s="327">
        <v>1190</v>
      </c>
      <c r="I140" s="328"/>
      <c r="J140" s="325"/>
    </row>
    <row r="141" spans="1:11" s="430" customFormat="1" ht="13" x14ac:dyDescent="0.25">
      <c r="A141" s="329" t="s">
        <v>6</v>
      </c>
      <c r="B141" s="272">
        <v>994.84848484848487</v>
      </c>
      <c r="C141" s="273">
        <v>1065</v>
      </c>
      <c r="D141" s="273">
        <v>1105.2941176470588</v>
      </c>
      <c r="E141" s="273">
        <v>1137.7551020408164</v>
      </c>
      <c r="F141" s="330">
        <v>1094.6428571428571</v>
      </c>
      <c r="G141" s="330">
        <v>1237.6470588235295</v>
      </c>
      <c r="H141" s="331">
        <v>1103.918918918919</v>
      </c>
      <c r="I141" s="332"/>
      <c r="J141" s="325"/>
    </row>
    <row r="142" spans="1:11" s="430" customFormat="1" ht="13" x14ac:dyDescent="0.25">
      <c r="A142" s="227" t="s">
        <v>7</v>
      </c>
      <c r="B142" s="277">
        <v>96.969696969696969</v>
      </c>
      <c r="C142" s="278">
        <v>98.214285714285708</v>
      </c>
      <c r="D142" s="278">
        <v>98.529411764705884</v>
      </c>
      <c r="E142" s="278">
        <v>91.836734693877546</v>
      </c>
      <c r="F142" s="333">
        <v>100</v>
      </c>
      <c r="G142" s="333">
        <v>94.117647058823536</v>
      </c>
      <c r="H142" s="334">
        <v>84.797297297297291</v>
      </c>
      <c r="I142" s="335"/>
      <c r="J142" s="325"/>
    </row>
    <row r="143" spans="1:11" s="430" customFormat="1" x14ac:dyDescent="0.25">
      <c r="A143" s="227" t="s">
        <v>8</v>
      </c>
      <c r="B143" s="282">
        <v>4.3997490308297915E-2</v>
      </c>
      <c r="C143" s="283">
        <v>4.0112693639988407E-2</v>
      </c>
      <c r="D143" s="283">
        <v>4.4982536687844597E-2</v>
      </c>
      <c r="E143" s="283">
        <v>5.0295273243593376E-2</v>
      </c>
      <c r="F143" s="336">
        <v>3.404892463470037E-2</v>
      </c>
      <c r="G143" s="336">
        <v>5.7936073157537994E-2</v>
      </c>
      <c r="H143" s="337">
        <v>7.2443341728255312E-2</v>
      </c>
      <c r="I143" s="338"/>
      <c r="J143" s="339"/>
      <c r="K143" s="340"/>
    </row>
    <row r="144" spans="1:11" s="430" customFormat="1" x14ac:dyDescent="0.25">
      <c r="A144" s="329" t="s">
        <v>1</v>
      </c>
      <c r="B144" s="287">
        <f>B141/B140*100-100</f>
        <v>-16.399286987522274</v>
      </c>
      <c r="C144" s="288">
        <f>C141/C140*100-100</f>
        <v>-10.504201680672267</v>
      </c>
      <c r="D144" s="288">
        <f t="shared" ref="D144:H144" si="29">D141/D140*100-100</f>
        <v>-7.118141374196739</v>
      </c>
      <c r="E144" s="288">
        <f t="shared" si="29"/>
        <v>-4.3903275595952636</v>
      </c>
      <c r="F144" s="288">
        <f t="shared" si="29"/>
        <v>-8.0132052821128497</v>
      </c>
      <c r="G144" s="288">
        <f t="shared" si="29"/>
        <v>4.0039545229856799</v>
      </c>
      <c r="H144" s="291">
        <f t="shared" si="29"/>
        <v>-7.2337042925278183</v>
      </c>
      <c r="I144" s="338"/>
      <c r="J144" s="339"/>
      <c r="K144" s="228"/>
    </row>
    <row r="145" spans="1:11" s="430" customFormat="1" ht="13" thickBot="1" x14ac:dyDescent="0.3">
      <c r="A145" s="227" t="s">
        <v>27</v>
      </c>
      <c r="B145" s="293">
        <f>B141-B127</f>
        <v>73.737373737373787</v>
      </c>
      <c r="C145" s="294">
        <f t="shared" ref="C145:H145" si="30">C141-C127</f>
        <v>88.584905660377331</v>
      </c>
      <c r="D145" s="294">
        <f t="shared" si="30"/>
        <v>95.294117647058783</v>
      </c>
      <c r="E145" s="294">
        <f t="shared" si="30"/>
        <v>100.61224489795927</v>
      </c>
      <c r="F145" s="294">
        <f t="shared" si="30"/>
        <v>33.456416464890935</v>
      </c>
      <c r="G145" s="294">
        <f t="shared" si="30"/>
        <v>113.74461979913917</v>
      </c>
      <c r="H145" s="341">
        <f t="shared" si="30"/>
        <v>77.456333884905462</v>
      </c>
      <c r="I145" s="342"/>
      <c r="J145" s="339"/>
      <c r="K145" s="228"/>
    </row>
    <row r="146" spans="1:11" s="430" customFormat="1" x14ac:dyDescent="0.25">
      <c r="A146" s="343" t="s">
        <v>51</v>
      </c>
      <c r="B146" s="300">
        <v>372</v>
      </c>
      <c r="C146" s="301">
        <v>707</v>
      </c>
      <c r="D146" s="301">
        <v>871</v>
      </c>
      <c r="E146" s="301">
        <v>604</v>
      </c>
      <c r="F146" s="301">
        <v>718</v>
      </c>
      <c r="G146" s="390">
        <v>468</v>
      </c>
      <c r="H146" s="304">
        <f>SUM(B146:G146)</f>
        <v>3740</v>
      </c>
      <c r="I146" s="344" t="s">
        <v>56</v>
      </c>
      <c r="J146" s="345">
        <f>H132-H146</f>
        <v>4</v>
      </c>
      <c r="K146" s="306">
        <f>J146/H132</f>
        <v>1.0683760683760685E-3</v>
      </c>
    </row>
    <row r="147" spans="1:11" s="430" customFormat="1" x14ac:dyDescent="0.25">
      <c r="A147" s="343" t="s">
        <v>28</v>
      </c>
      <c r="B147" s="233">
        <v>63</v>
      </c>
      <c r="C147" s="429">
        <v>62</v>
      </c>
      <c r="D147" s="429">
        <v>61</v>
      </c>
      <c r="E147" s="429">
        <v>60</v>
      </c>
      <c r="F147" s="429">
        <v>59.5</v>
      </c>
      <c r="G147" s="391">
        <v>58.5</v>
      </c>
      <c r="H147" s="237"/>
      <c r="I147" s="228" t="s">
        <v>57</v>
      </c>
      <c r="J147" s="430">
        <v>57.06</v>
      </c>
    </row>
    <row r="148" spans="1:11" s="430" customFormat="1" ht="13" thickBot="1" x14ac:dyDescent="0.3">
      <c r="A148" s="346" t="s">
        <v>26</v>
      </c>
      <c r="B148" s="235">
        <f>B147-B133</f>
        <v>4.5</v>
      </c>
      <c r="C148" s="236">
        <f t="shared" ref="C148:G148" si="31">C147-C133</f>
        <v>4</v>
      </c>
      <c r="D148" s="236">
        <f t="shared" si="31"/>
        <v>3.5</v>
      </c>
      <c r="E148" s="236">
        <f t="shared" si="31"/>
        <v>3.5</v>
      </c>
      <c r="F148" s="236">
        <f t="shared" si="31"/>
        <v>3.5</v>
      </c>
      <c r="G148" s="236">
        <f t="shared" si="31"/>
        <v>3</v>
      </c>
      <c r="H148" s="238"/>
      <c r="I148" s="430" t="s">
        <v>26</v>
      </c>
      <c r="J148" s="430">
        <f>J147-J133</f>
        <v>3</v>
      </c>
    </row>
    <row r="149" spans="1:11" x14ac:dyDescent="0.25">
      <c r="F149" s="311" t="s">
        <v>75</v>
      </c>
    </row>
    <row r="150" spans="1:11" ht="13" thickBot="1" x14ac:dyDescent="0.3"/>
    <row r="151" spans="1:11" s="433" customFormat="1" ht="13.5" thickBot="1" x14ac:dyDescent="0.3">
      <c r="A151" s="319" t="s">
        <v>97</v>
      </c>
      <c r="B151" s="539" t="s">
        <v>50</v>
      </c>
      <c r="C151" s="540"/>
      <c r="D151" s="540"/>
      <c r="E151" s="540"/>
      <c r="F151" s="540"/>
      <c r="G151" s="541"/>
      <c r="H151" s="347" t="s">
        <v>0</v>
      </c>
      <c r="I151" s="228"/>
    </row>
    <row r="152" spans="1:11" s="433" customFormat="1" x14ac:dyDescent="0.25">
      <c r="A152" s="227" t="s">
        <v>54</v>
      </c>
      <c r="B152" s="392">
        <v>1</v>
      </c>
      <c r="C152" s="393">
        <v>2</v>
      </c>
      <c r="D152" s="394">
        <v>3</v>
      </c>
      <c r="E152" s="393">
        <v>4</v>
      </c>
      <c r="F152" s="394">
        <v>5</v>
      </c>
      <c r="G152" s="257">
        <v>6</v>
      </c>
      <c r="H152" s="323"/>
      <c r="I152" s="324"/>
    </row>
    <row r="153" spans="1:11" s="433" customFormat="1" ht="13" x14ac:dyDescent="0.25">
      <c r="A153" s="227" t="s">
        <v>2</v>
      </c>
      <c r="B153" s="261">
        <v>1</v>
      </c>
      <c r="C153" s="262">
        <v>2</v>
      </c>
      <c r="D153" s="264">
        <v>3</v>
      </c>
      <c r="E153" s="397">
        <v>4</v>
      </c>
      <c r="F153" s="398">
        <v>5</v>
      </c>
      <c r="G153" s="427">
        <v>6</v>
      </c>
      <c r="H153" s="318" t="s">
        <v>0</v>
      </c>
      <c r="I153" s="253"/>
      <c r="J153" s="325"/>
    </row>
    <row r="154" spans="1:11" s="433" customFormat="1" ht="13" x14ac:dyDescent="0.25">
      <c r="A154" s="326" t="s">
        <v>3</v>
      </c>
      <c r="B154" s="266">
        <v>1280</v>
      </c>
      <c r="C154" s="267">
        <v>1280</v>
      </c>
      <c r="D154" s="267">
        <v>1280</v>
      </c>
      <c r="E154" s="267">
        <v>1280</v>
      </c>
      <c r="F154" s="267">
        <v>1280</v>
      </c>
      <c r="G154" s="389">
        <v>1280</v>
      </c>
      <c r="H154" s="327">
        <v>1280</v>
      </c>
      <c r="I154" s="328"/>
      <c r="J154" s="325"/>
    </row>
    <row r="155" spans="1:11" s="433" customFormat="1" ht="13" x14ac:dyDescent="0.25">
      <c r="A155" s="329" t="s">
        <v>6</v>
      </c>
      <c r="B155" s="272">
        <v>1177.2413793103449</v>
      </c>
      <c r="C155" s="273">
        <v>1201.8867924528302</v>
      </c>
      <c r="D155" s="273">
        <v>1232.686567164179</v>
      </c>
      <c r="E155" s="273">
        <v>1277.4468085106382</v>
      </c>
      <c r="F155" s="330">
        <v>1307.5925925925926</v>
      </c>
      <c r="G155" s="330">
        <v>1355.7142857142858</v>
      </c>
      <c r="H155" s="331">
        <v>1258</v>
      </c>
      <c r="I155" s="332"/>
      <c r="J155" s="325"/>
    </row>
    <row r="156" spans="1:11" s="433" customFormat="1" ht="13" x14ac:dyDescent="0.25">
      <c r="A156" s="227" t="s">
        <v>7</v>
      </c>
      <c r="B156" s="277">
        <v>100</v>
      </c>
      <c r="C156" s="278">
        <v>100</v>
      </c>
      <c r="D156" s="278">
        <v>100</v>
      </c>
      <c r="E156" s="278">
        <v>100</v>
      </c>
      <c r="F156" s="333">
        <v>100</v>
      </c>
      <c r="G156" s="333">
        <v>100</v>
      </c>
      <c r="H156" s="334">
        <v>89.473684210526315</v>
      </c>
      <c r="I156" s="335"/>
      <c r="J156" s="325"/>
    </row>
    <row r="157" spans="1:11" s="433" customFormat="1" x14ac:dyDescent="0.25">
      <c r="A157" s="227" t="s">
        <v>8</v>
      </c>
      <c r="B157" s="282">
        <v>5.0075024816834679E-2</v>
      </c>
      <c r="C157" s="283">
        <v>3.8318061287326337E-2</v>
      </c>
      <c r="D157" s="283">
        <v>3.9731966198316121E-2</v>
      </c>
      <c r="E157" s="283">
        <v>3.7679875331311057E-2</v>
      </c>
      <c r="F157" s="336">
        <v>3.5656666478159675E-2</v>
      </c>
      <c r="G157" s="336">
        <v>5.062344425485469E-2</v>
      </c>
      <c r="H157" s="337">
        <v>6.0461045140799211E-2</v>
      </c>
      <c r="I157" s="338"/>
      <c r="J157" s="339"/>
      <c r="K157" s="340"/>
    </row>
    <row r="158" spans="1:11" s="433" customFormat="1" x14ac:dyDescent="0.25">
      <c r="A158" s="329" t="s">
        <v>1</v>
      </c>
      <c r="B158" s="287">
        <f>B155/B154*100-100</f>
        <v>-8.0280172413793025</v>
      </c>
      <c r="C158" s="288">
        <f>C155/C154*100-100</f>
        <v>-6.102594339622641</v>
      </c>
      <c r="D158" s="288">
        <f t="shared" ref="D158:H158" si="32">D155/D154*100-100</f>
        <v>-3.6963619402985159</v>
      </c>
      <c r="E158" s="288">
        <f t="shared" si="32"/>
        <v>-0.19946808510638903</v>
      </c>
      <c r="F158" s="288">
        <f t="shared" si="32"/>
        <v>2.1556712962963047</v>
      </c>
      <c r="G158" s="288">
        <f t="shared" si="32"/>
        <v>5.9151785714285836</v>
      </c>
      <c r="H158" s="291">
        <f t="shared" si="32"/>
        <v>-1.71875</v>
      </c>
      <c r="I158" s="338"/>
      <c r="J158" s="339"/>
      <c r="K158" s="228"/>
    </row>
    <row r="159" spans="1:11" s="433" customFormat="1" ht="13" thickBot="1" x14ac:dyDescent="0.3">
      <c r="A159" s="227" t="s">
        <v>27</v>
      </c>
      <c r="B159" s="293">
        <f>B155-B141</f>
        <v>182.39289446186001</v>
      </c>
      <c r="C159" s="294">
        <f t="shared" ref="C159:H159" si="33">C155-C141</f>
        <v>136.88679245283015</v>
      </c>
      <c r="D159" s="294">
        <f t="shared" si="33"/>
        <v>127.39244951712021</v>
      </c>
      <c r="E159" s="294">
        <f t="shared" si="33"/>
        <v>139.69170646982184</v>
      </c>
      <c r="F159" s="294">
        <f t="shared" si="33"/>
        <v>212.9497354497355</v>
      </c>
      <c r="G159" s="294">
        <f t="shared" si="33"/>
        <v>118.06722689075627</v>
      </c>
      <c r="H159" s="341">
        <f t="shared" si="33"/>
        <v>154.08108108108104</v>
      </c>
      <c r="I159" s="342"/>
      <c r="J159" s="339"/>
      <c r="K159" s="228"/>
    </row>
    <row r="160" spans="1:11" s="433" customFormat="1" x14ac:dyDescent="0.25">
      <c r="A160" s="343" t="s">
        <v>51</v>
      </c>
      <c r="B160" s="300">
        <v>372</v>
      </c>
      <c r="C160" s="301">
        <v>707</v>
      </c>
      <c r="D160" s="301">
        <v>871</v>
      </c>
      <c r="E160" s="301">
        <v>604</v>
      </c>
      <c r="F160" s="301">
        <v>718</v>
      </c>
      <c r="G160" s="390">
        <v>468</v>
      </c>
      <c r="H160" s="304">
        <f>SUM(B160:G160)</f>
        <v>3740</v>
      </c>
      <c r="I160" s="344" t="s">
        <v>56</v>
      </c>
      <c r="J160" s="345">
        <f>H146-H160</f>
        <v>0</v>
      </c>
      <c r="K160" s="306">
        <f>J160/H146</f>
        <v>0</v>
      </c>
    </row>
    <row r="161" spans="1:11" s="433" customFormat="1" x14ac:dyDescent="0.25">
      <c r="A161" s="343" t="s">
        <v>28</v>
      </c>
      <c r="B161" s="233">
        <v>65</v>
      </c>
      <c r="C161" s="432">
        <v>64</v>
      </c>
      <c r="D161" s="432">
        <v>63</v>
      </c>
      <c r="E161" s="432">
        <v>62</v>
      </c>
      <c r="F161" s="432">
        <v>61.5</v>
      </c>
      <c r="G161" s="391">
        <v>60.5</v>
      </c>
      <c r="H161" s="237"/>
      <c r="I161" s="228" t="s">
        <v>57</v>
      </c>
      <c r="J161" s="433">
        <v>60.62</v>
      </c>
    </row>
    <row r="162" spans="1:11" s="433" customFormat="1" ht="13" thickBot="1" x14ac:dyDescent="0.3">
      <c r="A162" s="346" t="s">
        <v>26</v>
      </c>
      <c r="B162" s="235">
        <f>B161-B147</f>
        <v>2</v>
      </c>
      <c r="C162" s="236">
        <f t="shared" ref="C162:G162" si="34">C161-C147</f>
        <v>2</v>
      </c>
      <c r="D162" s="236">
        <f t="shared" si="34"/>
        <v>2</v>
      </c>
      <c r="E162" s="236">
        <f t="shared" si="34"/>
        <v>2</v>
      </c>
      <c r="F162" s="236">
        <f t="shared" si="34"/>
        <v>2</v>
      </c>
      <c r="G162" s="236">
        <f t="shared" si="34"/>
        <v>2</v>
      </c>
      <c r="H162" s="238"/>
      <c r="I162" s="433" t="s">
        <v>26</v>
      </c>
      <c r="J162" s="433">
        <f>J161-J147</f>
        <v>3.5599999999999952</v>
      </c>
    </row>
    <row r="164" spans="1:11" ht="13" thickBot="1" x14ac:dyDescent="0.3"/>
    <row r="165" spans="1:11" s="451" customFormat="1" ht="13.5" thickBot="1" x14ac:dyDescent="0.3">
      <c r="A165" s="319" t="s">
        <v>99</v>
      </c>
      <c r="B165" s="539" t="s">
        <v>50</v>
      </c>
      <c r="C165" s="540"/>
      <c r="D165" s="540"/>
      <c r="E165" s="540"/>
      <c r="F165" s="540"/>
      <c r="G165" s="541"/>
      <c r="H165" s="347" t="s">
        <v>0</v>
      </c>
      <c r="I165" s="228"/>
    </row>
    <row r="166" spans="1:11" s="451" customFormat="1" x14ac:dyDescent="0.25">
      <c r="A166" s="227" t="s">
        <v>54</v>
      </c>
      <c r="B166" s="392">
        <v>1</v>
      </c>
      <c r="C166" s="393">
        <v>2</v>
      </c>
      <c r="D166" s="394">
        <v>3</v>
      </c>
      <c r="E166" s="393">
        <v>4</v>
      </c>
      <c r="F166" s="394">
        <v>5</v>
      </c>
      <c r="G166" s="257">
        <v>6</v>
      </c>
      <c r="H166" s="323"/>
      <c r="I166" s="324"/>
    </row>
    <row r="167" spans="1:11" s="451" customFormat="1" ht="13" x14ac:dyDescent="0.25">
      <c r="A167" s="227" t="s">
        <v>2</v>
      </c>
      <c r="B167" s="261">
        <v>1</v>
      </c>
      <c r="C167" s="262">
        <v>2</v>
      </c>
      <c r="D167" s="264">
        <v>3</v>
      </c>
      <c r="E167" s="397">
        <v>4</v>
      </c>
      <c r="F167" s="398">
        <v>5</v>
      </c>
      <c r="G167" s="427">
        <v>6</v>
      </c>
      <c r="H167" s="318" t="s">
        <v>0</v>
      </c>
      <c r="I167" s="253"/>
      <c r="J167" s="325"/>
    </row>
    <row r="168" spans="1:11" s="451" customFormat="1" ht="13" x14ac:dyDescent="0.25">
      <c r="A168" s="326" t="s">
        <v>3</v>
      </c>
      <c r="B168" s="266">
        <v>1375</v>
      </c>
      <c r="C168" s="267">
        <v>1375</v>
      </c>
      <c r="D168" s="267">
        <v>1375</v>
      </c>
      <c r="E168" s="267">
        <v>1375</v>
      </c>
      <c r="F168" s="267">
        <v>1375</v>
      </c>
      <c r="G168" s="389">
        <v>1375</v>
      </c>
      <c r="H168" s="327">
        <v>1375</v>
      </c>
      <c r="I168" s="328"/>
      <c r="J168" s="325"/>
    </row>
    <row r="169" spans="1:11" s="451" customFormat="1" ht="13" x14ac:dyDescent="0.25">
      <c r="A169" s="329" t="s">
        <v>6</v>
      </c>
      <c r="B169" s="272">
        <v>1349.3103448275863</v>
      </c>
      <c r="C169" s="273">
        <v>1340.1818181818182</v>
      </c>
      <c r="D169" s="273">
        <v>1361.9117647058824</v>
      </c>
      <c r="E169" s="273">
        <v>1381.4</v>
      </c>
      <c r="F169" s="330">
        <v>1427.9661016949153</v>
      </c>
      <c r="G169" s="330">
        <v>1461.3157894736842</v>
      </c>
      <c r="H169" s="331">
        <v>1385.6187290969899</v>
      </c>
      <c r="I169" s="332"/>
      <c r="J169" s="325"/>
    </row>
    <row r="170" spans="1:11" s="451" customFormat="1" ht="13" x14ac:dyDescent="0.25">
      <c r="A170" s="227" t="s">
        <v>7</v>
      </c>
      <c r="B170" s="277">
        <v>100</v>
      </c>
      <c r="C170" s="278">
        <v>100</v>
      </c>
      <c r="D170" s="278">
        <v>100</v>
      </c>
      <c r="E170" s="278">
        <v>100</v>
      </c>
      <c r="F170" s="333">
        <v>100</v>
      </c>
      <c r="G170" s="333">
        <v>100</v>
      </c>
      <c r="H170" s="334">
        <v>95.652173913043484</v>
      </c>
      <c r="I170" s="335"/>
      <c r="J170" s="325"/>
    </row>
    <row r="171" spans="1:11" s="451" customFormat="1" x14ac:dyDescent="0.25">
      <c r="A171" s="227" t="s">
        <v>8</v>
      </c>
      <c r="B171" s="282">
        <v>3.9597534266795756E-2</v>
      </c>
      <c r="C171" s="283">
        <v>4.4531788335756724E-2</v>
      </c>
      <c r="D171" s="283">
        <v>4.1272971488844762E-2</v>
      </c>
      <c r="E171" s="283">
        <v>3.7447846566093811E-2</v>
      </c>
      <c r="F171" s="336">
        <v>3.8286981878432394E-2</v>
      </c>
      <c r="G171" s="336">
        <v>3.2180455497859167E-2</v>
      </c>
      <c r="H171" s="337">
        <v>4.9421910576760791E-2</v>
      </c>
      <c r="I171" s="338"/>
      <c r="J171" s="339"/>
      <c r="K171" s="340"/>
    </row>
    <row r="172" spans="1:11" s="451" customFormat="1" x14ac:dyDescent="0.25">
      <c r="A172" s="329" t="s">
        <v>1</v>
      </c>
      <c r="B172" s="287">
        <f>B169/B168*100-100</f>
        <v>-1.8683385579937237</v>
      </c>
      <c r="C172" s="288">
        <f>C169/C168*100-100</f>
        <v>-2.5322314049586794</v>
      </c>
      <c r="D172" s="288">
        <f t="shared" ref="D172:H172" si="35">D169/D168*100-100</f>
        <v>-0.95187165775399762</v>
      </c>
      <c r="E172" s="288">
        <f t="shared" si="35"/>
        <v>0.46545454545454845</v>
      </c>
      <c r="F172" s="288">
        <f t="shared" si="35"/>
        <v>3.8520801232665605</v>
      </c>
      <c r="G172" s="288">
        <f t="shared" si="35"/>
        <v>6.2775119617224817</v>
      </c>
      <c r="H172" s="291">
        <f t="shared" si="35"/>
        <v>0.77227120705380514</v>
      </c>
      <c r="I172" s="338"/>
      <c r="J172" s="339"/>
      <c r="K172" s="228"/>
    </row>
    <row r="173" spans="1:11" s="451" customFormat="1" ht="13" thickBot="1" x14ac:dyDescent="0.3">
      <c r="A173" s="227" t="s">
        <v>27</v>
      </c>
      <c r="B173" s="293">
        <f>B169-B155</f>
        <v>172.06896551724139</v>
      </c>
      <c r="C173" s="294">
        <f t="shared" ref="C173:H173" si="36">C169-C155</f>
        <v>138.29502572898809</v>
      </c>
      <c r="D173" s="294">
        <f t="shared" si="36"/>
        <v>129.22519754170344</v>
      </c>
      <c r="E173" s="294">
        <f t="shared" si="36"/>
        <v>103.95319148936187</v>
      </c>
      <c r="F173" s="294">
        <f t="shared" si="36"/>
        <v>120.37350910232271</v>
      </c>
      <c r="G173" s="294">
        <f t="shared" si="36"/>
        <v>105.60150375939838</v>
      </c>
      <c r="H173" s="341">
        <f t="shared" si="36"/>
        <v>127.61872909698991</v>
      </c>
      <c r="I173" s="342"/>
      <c r="J173" s="339"/>
      <c r="K173" s="228"/>
    </row>
    <row r="174" spans="1:11" s="451" customFormat="1" x14ac:dyDescent="0.25">
      <c r="A174" s="343" t="s">
        <v>51</v>
      </c>
      <c r="B174" s="300">
        <v>372</v>
      </c>
      <c r="C174" s="301">
        <v>707</v>
      </c>
      <c r="D174" s="301">
        <v>871</v>
      </c>
      <c r="E174" s="301">
        <v>604</v>
      </c>
      <c r="F174" s="301">
        <v>718</v>
      </c>
      <c r="G174" s="390">
        <v>468</v>
      </c>
      <c r="H174" s="304">
        <f>SUM(B174:G174)</f>
        <v>3740</v>
      </c>
      <c r="I174" s="344" t="s">
        <v>56</v>
      </c>
      <c r="J174" s="345">
        <f>H160-H174</f>
        <v>0</v>
      </c>
      <c r="K174" s="306">
        <f>J174/H160</f>
        <v>0</v>
      </c>
    </row>
    <row r="175" spans="1:11" s="451" customFormat="1" x14ac:dyDescent="0.25">
      <c r="A175" s="343" t="s">
        <v>28</v>
      </c>
      <c r="B175" s="233">
        <v>67</v>
      </c>
      <c r="C175" s="450">
        <v>66.5</v>
      </c>
      <c r="D175" s="450">
        <v>65</v>
      </c>
      <c r="E175" s="450">
        <v>64</v>
      </c>
      <c r="F175" s="450">
        <v>63.5</v>
      </c>
      <c r="G175" s="391">
        <v>62.5</v>
      </c>
      <c r="H175" s="237"/>
      <c r="I175" s="228" t="s">
        <v>57</v>
      </c>
      <c r="J175" s="451">
        <v>62.6</v>
      </c>
    </row>
    <row r="176" spans="1:11" s="451" customFormat="1" ht="13" thickBot="1" x14ac:dyDescent="0.3">
      <c r="A176" s="346" t="s">
        <v>26</v>
      </c>
      <c r="B176" s="235">
        <f>B175-B161</f>
        <v>2</v>
      </c>
      <c r="C176" s="236">
        <f t="shared" ref="C176:G176" si="37">C175-C161</f>
        <v>2.5</v>
      </c>
      <c r="D176" s="236">
        <f t="shared" si="37"/>
        <v>2</v>
      </c>
      <c r="E176" s="236">
        <f t="shared" si="37"/>
        <v>2</v>
      </c>
      <c r="F176" s="236">
        <f t="shared" si="37"/>
        <v>2</v>
      </c>
      <c r="G176" s="236">
        <f t="shared" si="37"/>
        <v>2</v>
      </c>
      <c r="H176" s="238"/>
      <c r="I176" s="451" t="s">
        <v>26</v>
      </c>
      <c r="J176" s="451">
        <f>J175-J161</f>
        <v>1.980000000000004</v>
      </c>
    </row>
    <row r="177" spans="1:11" x14ac:dyDescent="0.25">
      <c r="B177" s="311">
        <v>67</v>
      </c>
      <c r="C177" s="311">
        <v>66.5</v>
      </c>
      <c r="D177" s="311">
        <v>65</v>
      </c>
      <c r="E177" s="311">
        <v>64</v>
      </c>
      <c r="F177" s="311">
        <v>63.5</v>
      </c>
      <c r="G177" s="311">
        <v>62.5</v>
      </c>
    </row>
    <row r="178" spans="1:11" ht="13" thickBot="1" x14ac:dyDescent="0.3">
      <c r="C178" s="459"/>
      <c r="D178" s="459"/>
      <c r="E178" s="459"/>
      <c r="F178" s="459"/>
      <c r="G178" s="459"/>
    </row>
    <row r="179" spans="1:11" s="460" customFormat="1" ht="13.5" thickBot="1" x14ac:dyDescent="0.3">
      <c r="A179" s="319" t="s">
        <v>100</v>
      </c>
      <c r="B179" s="539" t="s">
        <v>50</v>
      </c>
      <c r="C179" s="540"/>
      <c r="D179" s="540"/>
      <c r="E179" s="540"/>
      <c r="F179" s="540"/>
      <c r="G179" s="541"/>
      <c r="H179" s="347" t="s">
        <v>0</v>
      </c>
      <c r="I179" s="228"/>
    </row>
    <row r="180" spans="1:11" s="460" customFormat="1" x14ac:dyDescent="0.25">
      <c r="A180" s="227" t="s">
        <v>54</v>
      </c>
      <c r="B180" s="392">
        <v>1</v>
      </c>
      <c r="C180" s="393">
        <v>2</v>
      </c>
      <c r="D180" s="394">
        <v>3</v>
      </c>
      <c r="E180" s="393">
        <v>4</v>
      </c>
      <c r="F180" s="394">
        <v>5</v>
      </c>
      <c r="G180" s="257">
        <v>6</v>
      </c>
      <c r="H180" s="323"/>
      <c r="I180" s="324"/>
    </row>
    <row r="181" spans="1:11" s="460" customFormat="1" ht="13" x14ac:dyDescent="0.25">
      <c r="A181" s="227" t="s">
        <v>2</v>
      </c>
      <c r="B181" s="261">
        <v>1</v>
      </c>
      <c r="C181" s="262">
        <v>2</v>
      </c>
      <c r="D181" s="264">
        <v>3</v>
      </c>
      <c r="E181" s="397">
        <v>4</v>
      </c>
      <c r="F181" s="398">
        <v>5</v>
      </c>
      <c r="G181" s="427">
        <v>6</v>
      </c>
      <c r="H181" s="318" t="s">
        <v>0</v>
      </c>
      <c r="I181" s="253"/>
      <c r="J181" s="325"/>
    </row>
    <row r="182" spans="1:11" s="460" customFormat="1" ht="13" x14ac:dyDescent="0.25">
      <c r="A182" s="326" t="s">
        <v>3</v>
      </c>
      <c r="B182" s="266">
        <v>1475</v>
      </c>
      <c r="C182" s="267">
        <v>1475</v>
      </c>
      <c r="D182" s="267">
        <v>1475</v>
      </c>
      <c r="E182" s="267">
        <v>1475</v>
      </c>
      <c r="F182" s="267">
        <v>1475</v>
      </c>
      <c r="G182" s="389">
        <v>1475</v>
      </c>
      <c r="H182" s="327">
        <v>1475</v>
      </c>
      <c r="I182" s="328"/>
      <c r="J182" s="325"/>
    </row>
    <row r="183" spans="1:11" s="460" customFormat="1" ht="13" x14ac:dyDescent="0.25">
      <c r="A183" s="329" t="s">
        <v>6</v>
      </c>
      <c r="B183" s="272">
        <v>1406</v>
      </c>
      <c r="C183" s="273">
        <v>1454.7169811320755</v>
      </c>
      <c r="D183" s="273">
        <v>1468.4507042253522</v>
      </c>
      <c r="E183" s="273">
        <v>1459.375</v>
      </c>
      <c r="F183" s="330">
        <v>1476.7857142857142</v>
      </c>
      <c r="G183" s="330">
        <v>1530</v>
      </c>
      <c r="H183" s="331">
        <v>1467.668918918919</v>
      </c>
      <c r="I183" s="332"/>
      <c r="J183" s="325"/>
    </row>
    <row r="184" spans="1:11" s="460" customFormat="1" ht="13" x14ac:dyDescent="0.25">
      <c r="A184" s="227" t="s">
        <v>7</v>
      </c>
      <c r="B184" s="277">
        <v>100</v>
      </c>
      <c r="C184" s="278">
        <v>96.226415094339629</v>
      </c>
      <c r="D184" s="278">
        <v>92.957746478873233</v>
      </c>
      <c r="E184" s="278">
        <v>93.75</v>
      </c>
      <c r="F184" s="333">
        <v>100</v>
      </c>
      <c r="G184" s="333">
        <v>97.368421052631575</v>
      </c>
      <c r="H184" s="334">
        <v>92.905405405405403</v>
      </c>
      <c r="I184" s="335"/>
      <c r="J184" s="325"/>
    </row>
    <row r="185" spans="1:11" s="460" customFormat="1" x14ac:dyDescent="0.25">
      <c r="A185" s="227" t="s">
        <v>8</v>
      </c>
      <c r="B185" s="282">
        <v>3.819550947965164E-2</v>
      </c>
      <c r="C185" s="283">
        <v>5.4137365707043424E-2</v>
      </c>
      <c r="D185" s="283">
        <v>5.315196921748587E-2</v>
      </c>
      <c r="E185" s="283">
        <v>5.5428545753676339E-2</v>
      </c>
      <c r="F185" s="336">
        <v>4.2847655302919452E-2</v>
      </c>
      <c r="G185" s="336">
        <v>5.4950262959374101E-2</v>
      </c>
      <c r="H185" s="337">
        <v>5.5064883419698778E-2</v>
      </c>
      <c r="I185" s="338"/>
      <c r="J185" s="339"/>
      <c r="K185" s="340"/>
    </row>
    <row r="186" spans="1:11" s="460" customFormat="1" x14ac:dyDescent="0.25">
      <c r="A186" s="329" t="s">
        <v>1</v>
      </c>
      <c r="B186" s="287">
        <f>B183/B182*100-100</f>
        <v>-4.6779661016949206</v>
      </c>
      <c r="C186" s="288">
        <f>C183/C182*100-100</f>
        <v>-1.3751199232491302</v>
      </c>
      <c r="D186" s="288">
        <f t="shared" ref="D186:H186" si="38">D183/D182*100-100</f>
        <v>-0.4440200525184963</v>
      </c>
      <c r="E186" s="288">
        <f t="shared" si="38"/>
        <v>-1.0593220338982974</v>
      </c>
      <c r="F186" s="288">
        <f t="shared" si="38"/>
        <v>0.12106537530264916</v>
      </c>
      <c r="G186" s="288">
        <f t="shared" si="38"/>
        <v>3.7288135593220488</v>
      </c>
      <c r="H186" s="291">
        <f t="shared" si="38"/>
        <v>-0.49702244617499503</v>
      </c>
      <c r="I186" s="338"/>
      <c r="J186" s="339"/>
      <c r="K186" s="228"/>
    </row>
    <row r="187" spans="1:11" s="460" customFormat="1" ht="13" thickBot="1" x14ac:dyDescent="0.3">
      <c r="A187" s="227" t="s">
        <v>27</v>
      </c>
      <c r="B187" s="293">
        <f>B183-B169</f>
        <v>56.689655172413723</v>
      </c>
      <c r="C187" s="294">
        <f t="shared" ref="C187:H187" si="39">C183-C169</f>
        <v>114.53516295025725</v>
      </c>
      <c r="D187" s="294">
        <f t="shared" si="39"/>
        <v>106.53893951946975</v>
      </c>
      <c r="E187" s="294">
        <f t="shared" si="39"/>
        <v>77.974999999999909</v>
      </c>
      <c r="F187" s="294">
        <f t="shared" si="39"/>
        <v>48.819612590798897</v>
      </c>
      <c r="G187" s="294">
        <f t="shared" si="39"/>
        <v>68.684210526315837</v>
      </c>
      <c r="H187" s="341">
        <f t="shared" si="39"/>
        <v>82.050189821929052</v>
      </c>
      <c r="I187" s="342"/>
      <c r="J187" s="339"/>
      <c r="K187" s="228"/>
    </row>
    <row r="188" spans="1:11" s="460" customFormat="1" x14ac:dyDescent="0.25">
      <c r="A188" s="343" t="s">
        <v>51</v>
      </c>
      <c r="B188" s="300">
        <v>371</v>
      </c>
      <c r="C188" s="301">
        <v>707</v>
      </c>
      <c r="D188" s="301">
        <v>871</v>
      </c>
      <c r="E188" s="301">
        <v>603</v>
      </c>
      <c r="F188" s="301">
        <v>718</v>
      </c>
      <c r="G188" s="390">
        <v>468</v>
      </c>
      <c r="H188" s="304">
        <f>SUM(B188:G188)</f>
        <v>3738</v>
      </c>
      <c r="I188" s="344" t="s">
        <v>56</v>
      </c>
      <c r="J188" s="345">
        <f>H174-H188</f>
        <v>2</v>
      </c>
      <c r="K188" s="306">
        <f>J188/H174</f>
        <v>5.3475935828877007E-4</v>
      </c>
    </row>
    <row r="189" spans="1:11" s="460" customFormat="1" x14ac:dyDescent="0.25">
      <c r="A189" s="343" t="s">
        <v>28</v>
      </c>
      <c r="B189" s="233">
        <v>70</v>
      </c>
      <c r="C189" s="461">
        <v>69</v>
      </c>
      <c r="D189" s="461">
        <v>67.5</v>
      </c>
      <c r="E189" s="461">
        <v>66.5</v>
      </c>
      <c r="F189" s="461">
        <v>66.5</v>
      </c>
      <c r="G189" s="391">
        <v>65.5</v>
      </c>
      <c r="H189" s="237"/>
      <c r="I189" s="228" t="s">
        <v>57</v>
      </c>
      <c r="J189" s="460">
        <v>64.760000000000005</v>
      </c>
    </row>
    <row r="190" spans="1:11" s="460" customFormat="1" ht="13" thickBot="1" x14ac:dyDescent="0.3">
      <c r="A190" s="346" t="s">
        <v>26</v>
      </c>
      <c r="B190" s="235">
        <f>B189-B175</f>
        <v>3</v>
      </c>
      <c r="C190" s="236">
        <f t="shared" ref="C190:G190" si="40">C189-C175</f>
        <v>2.5</v>
      </c>
      <c r="D190" s="236">
        <f t="shared" si="40"/>
        <v>2.5</v>
      </c>
      <c r="E190" s="236">
        <f t="shared" si="40"/>
        <v>2.5</v>
      </c>
      <c r="F190" s="236">
        <f t="shared" si="40"/>
        <v>3</v>
      </c>
      <c r="G190" s="236">
        <f t="shared" si="40"/>
        <v>3</v>
      </c>
      <c r="H190" s="238"/>
      <c r="I190" s="460" t="s">
        <v>26</v>
      </c>
      <c r="J190" s="460">
        <f>J189-J175</f>
        <v>2.1600000000000037</v>
      </c>
    </row>
    <row r="191" spans="1:11" x14ac:dyDescent="0.25">
      <c r="B191" s="311">
        <v>70</v>
      </c>
      <c r="C191" s="311">
        <v>69</v>
      </c>
      <c r="D191" s="311">
        <v>67.5</v>
      </c>
      <c r="E191" s="311">
        <v>66.5</v>
      </c>
      <c r="F191" s="311">
        <v>66.5</v>
      </c>
      <c r="G191" s="311">
        <v>65.5</v>
      </c>
    </row>
    <row r="192" spans="1:11" s="465" customFormat="1" x14ac:dyDescent="0.25"/>
    <row r="193" spans="1:11" s="465" customFormat="1" x14ac:dyDescent="0.25">
      <c r="B193" s="243">
        <v>67.23</v>
      </c>
      <c r="C193" s="243">
        <v>67.23</v>
      </c>
      <c r="D193" s="243">
        <v>67.23</v>
      </c>
      <c r="E193" s="243">
        <v>67.23</v>
      </c>
      <c r="F193" s="243">
        <v>67.23</v>
      </c>
      <c r="G193" s="243">
        <v>67.23</v>
      </c>
    </row>
    <row r="194" spans="1:11" ht="13" thickBot="1" x14ac:dyDescent="0.3">
      <c r="B194" s="243">
        <v>1467.668918918919</v>
      </c>
      <c r="C194" s="243">
        <v>1467.668918918919</v>
      </c>
      <c r="D194" s="243">
        <v>1467.668918918919</v>
      </c>
      <c r="E194" s="243">
        <v>1467.668918918919</v>
      </c>
      <c r="F194" s="243">
        <v>1467.668918918919</v>
      </c>
      <c r="G194" s="243">
        <v>1467.668918918919</v>
      </c>
      <c r="H194" s="243">
        <v>1467.668918918919</v>
      </c>
    </row>
    <row r="195" spans="1:11" s="464" customFormat="1" ht="13.5" thickBot="1" x14ac:dyDescent="0.3">
      <c r="A195" s="319" t="s">
        <v>101</v>
      </c>
      <c r="B195" s="539" t="s">
        <v>50</v>
      </c>
      <c r="C195" s="540"/>
      <c r="D195" s="540"/>
      <c r="E195" s="540"/>
      <c r="F195" s="540"/>
      <c r="G195" s="541"/>
      <c r="H195" s="347" t="s">
        <v>0</v>
      </c>
      <c r="I195" s="228"/>
    </row>
    <row r="196" spans="1:11" s="464" customFormat="1" x14ac:dyDescent="0.25">
      <c r="A196" s="227" t="s">
        <v>54</v>
      </c>
      <c r="B196" s="392">
        <v>1</v>
      </c>
      <c r="C196" s="393">
        <v>2</v>
      </c>
      <c r="D196" s="394">
        <v>3</v>
      </c>
      <c r="E196" s="393">
        <v>4</v>
      </c>
      <c r="F196" s="394">
        <v>5</v>
      </c>
      <c r="G196" s="257">
        <v>6</v>
      </c>
      <c r="H196" s="323"/>
      <c r="I196" s="324"/>
    </row>
    <row r="197" spans="1:11" s="464" customFormat="1" ht="13" x14ac:dyDescent="0.25">
      <c r="A197" s="227" t="s">
        <v>2</v>
      </c>
      <c r="B197" s="261">
        <v>1</v>
      </c>
      <c r="C197" s="262">
        <v>2</v>
      </c>
      <c r="D197" s="264">
        <v>3</v>
      </c>
      <c r="E197" s="397">
        <v>4</v>
      </c>
      <c r="F197" s="398">
        <v>5</v>
      </c>
      <c r="G197" s="427">
        <v>6</v>
      </c>
      <c r="H197" s="318" t="s">
        <v>0</v>
      </c>
      <c r="I197" s="253"/>
      <c r="J197" s="325"/>
    </row>
    <row r="198" spans="1:11" s="464" customFormat="1" ht="13" x14ac:dyDescent="0.25">
      <c r="A198" s="326" t="s">
        <v>3</v>
      </c>
      <c r="B198" s="266">
        <v>1575</v>
      </c>
      <c r="C198" s="267">
        <v>1575</v>
      </c>
      <c r="D198" s="267">
        <v>1575</v>
      </c>
      <c r="E198" s="267">
        <v>1575</v>
      </c>
      <c r="F198" s="267">
        <v>1575</v>
      </c>
      <c r="G198" s="389">
        <v>1575</v>
      </c>
      <c r="H198" s="327">
        <v>1575</v>
      </c>
      <c r="I198" s="328"/>
      <c r="J198" s="325"/>
    </row>
    <row r="199" spans="1:11" s="464" customFormat="1" ht="13" x14ac:dyDescent="0.25">
      <c r="A199" s="329" t="s">
        <v>6</v>
      </c>
      <c r="B199" s="272">
        <v>1464.3478260869565</v>
      </c>
      <c r="C199" s="273">
        <v>1527.7083333333333</v>
      </c>
      <c r="D199" s="273">
        <v>1572.0689655172414</v>
      </c>
      <c r="E199" s="273">
        <v>1614.2553191489362</v>
      </c>
      <c r="F199" s="330">
        <v>1649.090909090909</v>
      </c>
      <c r="G199" s="330">
        <v>1746.8421052631579</v>
      </c>
      <c r="H199" s="331">
        <v>1612.2569444444443</v>
      </c>
      <c r="I199" s="332"/>
      <c r="J199" s="325"/>
    </row>
    <row r="200" spans="1:11" s="464" customFormat="1" ht="13" x14ac:dyDescent="0.25">
      <c r="A200" s="227" t="s">
        <v>7</v>
      </c>
      <c r="B200" s="277">
        <v>100</v>
      </c>
      <c r="C200" s="278">
        <v>100</v>
      </c>
      <c r="D200" s="278">
        <v>100</v>
      </c>
      <c r="E200" s="278">
        <v>100</v>
      </c>
      <c r="F200" s="333">
        <v>100</v>
      </c>
      <c r="G200" s="333">
        <v>100</v>
      </c>
      <c r="H200" s="334">
        <v>90.972222222222229</v>
      </c>
      <c r="I200" s="335"/>
      <c r="J200" s="325"/>
    </row>
    <row r="201" spans="1:11" s="464" customFormat="1" x14ac:dyDescent="0.25">
      <c r="A201" s="227" t="s">
        <v>8</v>
      </c>
      <c r="B201" s="282">
        <v>3.7556741807225499E-2</v>
      </c>
      <c r="C201" s="283">
        <v>2.9127971080833114E-2</v>
      </c>
      <c r="D201" s="283">
        <v>2.9311271426334693E-2</v>
      </c>
      <c r="E201" s="283">
        <v>2.7250699622828115E-2</v>
      </c>
      <c r="F201" s="336">
        <v>2.8022635120480931E-2</v>
      </c>
      <c r="G201" s="336">
        <v>3.6900200498236529E-2</v>
      </c>
      <c r="H201" s="337">
        <v>6.0941072872146326E-2</v>
      </c>
      <c r="I201" s="338"/>
      <c r="J201" s="339"/>
      <c r="K201" s="340"/>
    </row>
    <row r="202" spans="1:11" s="464" customFormat="1" x14ac:dyDescent="0.25">
      <c r="A202" s="329" t="s">
        <v>1</v>
      </c>
      <c r="B202" s="287">
        <f t="shared" ref="B202:H202" si="41">B199/B198*100-100</f>
        <v>-7.0255348516218135</v>
      </c>
      <c r="C202" s="288">
        <f t="shared" si="41"/>
        <v>-3.0026455026455068</v>
      </c>
      <c r="D202" s="288">
        <f t="shared" si="41"/>
        <v>-0.18609742747673863</v>
      </c>
      <c r="E202" s="288">
        <f t="shared" si="41"/>
        <v>2.4924012158054722</v>
      </c>
      <c r="F202" s="288">
        <f t="shared" si="41"/>
        <v>4.7041847041846978</v>
      </c>
      <c r="G202" s="288">
        <f t="shared" si="41"/>
        <v>10.910609857978272</v>
      </c>
      <c r="H202" s="291">
        <f t="shared" si="41"/>
        <v>2.3655202821869494</v>
      </c>
      <c r="I202" s="338"/>
      <c r="J202" s="339"/>
      <c r="K202" s="228"/>
    </row>
    <row r="203" spans="1:11" s="464" customFormat="1" ht="13" thickBot="1" x14ac:dyDescent="0.3">
      <c r="A203" s="227" t="s">
        <v>27</v>
      </c>
      <c r="B203" s="293">
        <f>B199-B194</f>
        <v>-3.32109283196246</v>
      </c>
      <c r="C203" s="294">
        <f t="shared" ref="C203:H203" si="42">C199-C194</f>
        <v>60.039414414414296</v>
      </c>
      <c r="D203" s="294">
        <f t="shared" si="42"/>
        <v>104.40004659832243</v>
      </c>
      <c r="E203" s="294">
        <f t="shared" si="42"/>
        <v>146.58640023001726</v>
      </c>
      <c r="F203" s="294">
        <f t="shared" si="42"/>
        <v>181.42199017199005</v>
      </c>
      <c r="G203" s="294">
        <f t="shared" si="42"/>
        <v>279.17318634423896</v>
      </c>
      <c r="H203" s="341">
        <f t="shared" si="42"/>
        <v>144.58802552552538</v>
      </c>
      <c r="I203" s="342"/>
      <c r="J203" s="339"/>
      <c r="K203" s="228"/>
    </row>
    <row r="204" spans="1:11" s="464" customFormat="1" x14ac:dyDescent="0.25">
      <c r="A204" s="343" t="s">
        <v>51</v>
      </c>
      <c r="B204" s="300">
        <v>283</v>
      </c>
      <c r="C204" s="301">
        <v>634</v>
      </c>
      <c r="D204" s="301">
        <v>726</v>
      </c>
      <c r="E204" s="301">
        <v>629</v>
      </c>
      <c r="F204" s="301">
        <v>726</v>
      </c>
      <c r="G204" s="390">
        <v>735</v>
      </c>
      <c r="H204" s="304">
        <f>SUM(B204:G204)</f>
        <v>3733</v>
      </c>
      <c r="I204" s="344" t="s">
        <v>56</v>
      </c>
      <c r="J204" s="345">
        <f>H188-H204</f>
        <v>5</v>
      </c>
      <c r="K204" s="306">
        <f>J204/H188</f>
        <v>1.3376136971642589E-3</v>
      </c>
    </row>
    <row r="205" spans="1:11" s="464" customFormat="1" x14ac:dyDescent="0.25">
      <c r="A205" s="343" t="s">
        <v>28</v>
      </c>
      <c r="B205" s="233">
        <v>74.5</v>
      </c>
      <c r="C205" s="463">
        <v>73.5</v>
      </c>
      <c r="D205" s="463">
        <v>72.5</v>
      </c>
      <c r="E205" s="463">
        <v>71.5</v>
      </c>
      <c r="F205" s="463">
        <v>70.5</v>
      </c>
      <c r="G205" s="391">
        <v>69.5</v>
      </c>
      <c r="H205" s="237"/>
      <c r="I205" s="228" t="s">
        <v>57</v>
      </c>
      <c r="J205" s="464">
        <v>67.23</v>
      </c>
    </row>
    <row r="206" spans="1:11" s="464" customFormat="1" ht="13" thickBot="1" x14ac:dyDescent="0.3">
      <c r="A206" s="346" t="s">
        <v>26</v>
      </c>
      <c r="B206" s="235">
        <f>B205-B193</f>
        <v>7.269999999999996</v>
      </c>
      <c r="C206" s="236">
        <f t="shared" ref="C206:G206" si="43">C205-C193</f>
        <v>6.269999999999996</v>
      </c>
      <c r="D206" s="236">
        <f t="shared" si="43"/>
        <v>5.269999999999996</v>
      </c>
      <c r="E206" s="236">
        <f t="shared" si="43"/>
        <v>4.269999999999996</v>
      </c>
      <c r="F206" s="236">
        <f t="shared" si="43"/>
        <v>3.269999999999996</v>
      </c>
      <c r="G206" s="236">
        <f t="shared" si="43"/>
        <v>2.269999999999996</v>
      </c>
      <c r="H206" s="238"/>
      <c r="I206" s="464" t="s">
        <v>26</v>
      </c>
      <c r="J206" s="464">
        <f>J205-J189</f>
        <v>2.4699999999999989</v>
      </c>
    </row>
    <row r="208" spans="1:11" ht="13" thickBot="1" x14ac:dyDescent="0.3"/>
    <row r="209" spans="1:11" s="468" customFormat="1" ht="13.5" thickBot="1" x14ac:dyDescent="0.3">
      <c r="A209" s="319" t="s">
        <v>103</v>
      </c>
      <c r="B209" s="539" t="s">
        <v>50</v>
      </c>
      <c r="C209" s="540"/>
      <c r="D209" s="540"/>
      <c r="E209" s="540"/>
      <c r="F209" s="540"/>
      <c r="G209" s="541"/>
      <c r="H209" s="347" t="s">
        <v>0</v>
      </c>
      <c r="I209" s="228"/>
    </row>
    <row r="210" spans="1:11" s="468" customFormat="1" x14ac:dyDescent="0.25">
      <c r="A210" s="227" t="s">
        <v>54</v>
      </c>
      <c r="B210" s="392">
        <v>1</v>
      </c>
      <c r="C210" s="393">
        <v>2</v>
      </c>
      <c r="D210" s="394">
        <v>3</v>
      </c>
      <c r="E210" s="393">
        <v>4</v>
      </c>
      <c r="F210" s="394">
        <v>5</v>
      </c>
      <c r="G210" s="257">
        <v>6</v>
      </c>
      <c r="H210" s="323"/>
      <c r="I210" s="324"/>
    </row>
    <row r="211" spans="1:11" s="468" customFormat="1" ht="13" x14ac:dyDescent="0.25">
      <c r="A211" s="227" t="s">
        <v>2</v>
      </c>
      <c r="B211" s="261">
        <v>1</v>
      </c>
      <c r="C211" s="262">
        <v>2</v>
      </c>
      <c r="D211" s="264">
        <v>3</v>
      </c>
      <c r="E211" s="397">
        <v>4</v>
      </c>
      <c r="F211" s="398">
        <v>5</v>
      </c>
      <c r="G211" s="427">
        <v>6</v>
      </c>
      <c r="H211" s="318" t="s">
        <v>0</v>
      </c>
      <c r="I211" s="253"/>
      <c r="J211" s="325"/>
    </row>
    <row r="212" spans="1:11" s="468" customFormat="1" ht="13" x14ac:dyDescent="0.25">
      <c r="A212" s="326" t="s">
        <v>3</v>
      </c>
      <c r="B212" s="266">
        <v>1685</v>
      </c>
      <c r="C212" s="267">
        <v>1685</v>
      </c>
      <c r="D212" s="267">
        <v>1685</v>
      </c>
      <c r="E212" s="267">
        <v>1685</v>
      </c>
      <c r="F212" s="267">
        <v>1685</v>
      </c>
      <c r="G212" s="389">
        <v>1685</v>
      </c>
      <c r="H212" s="327">
        <v>1685</v>
      </c>
      <c r="I212" s="328"/>
      <c r="J212" s="325"/>
    </row>
    <row r="213" spans="1:11" s="468" customFormat="1" ht="13" x14ac:dyDescent="0.25">
      <c r="A213" s="329" t="s">
        <v>6</v>
      </c>
      <c r="B213" s="272">
        <v>1519.5238095238096</v>
      </c>
      <c r="C213" s="273">
        <v>1642.9729729729729</v>
      </c>
      <c r="D213" s="273">
        <v>1679.4642857142858</v>
      </c>
      <c r="E213" s="273">
        <v>1715.9183673469388</v>
      </c>
      <c r="F213" s="330">
        <v>1720.7272727272727</v>
      </c>
      <c r="G213" s="330">
        <v>1775.4716981132076</v>
      </c>
      <c r="H213" s="331">
        <v>1695.8302583025829</v>
      </c>
      <c r="I213" s="332"/>
      <c r="J213" s="325"/>
    </row>
    <row r="214" spans="1:11" s="468" customFormat="1" ht="13" x14ac:dyDescent="0.25">
      <c r="A214" s="227" t="s">
        <v>7</v>
      </c>
      <c r="B214" s="277">
        <v>95.238095238095241</v>
      </c>
      <c r="C214" s="278">
        <v>100</v>
      </c>
      <c r="D214" s="278">
        <v>100</v>
      </c>
      <c r="E214" s="278">
        <v>100</v>
      </c>
      <c r="F214" s="333">
        <v>100</v>
      </c>
      <c r="G214" s="333">
        <v>100</v>
      </c>
      <c r="H214" s="334">
        <v>92.619926199261997</v>
      </c>
      <c r="I214" s="335"/>
      <c r="J214" s="325"/>
    </row>
    <row r="215" spans="1:11" s="468" customFormat="1" x14ac:dyDescent="0.25">
      <c r="A215" s="227" t="s">
        <v>8</v>
      </c>
      <c r="B215" s="282">
        <v>6.7066545155226351E-2</v>
      </c>
      <c r="C215" s="283">
        <v>3.7462854097899782E-2</v>
      </c>
      <c r="D215" s="283">
        <v>3.4193988849176425E-2</v>
      </c>
      <c r="E215" s="283">
        <v>3.7582877667364109E-2</v>
      </c>
      <c r="F215" s="336">
        <v>4.0077565633562122E-2</v>
      </c>
      <c r="G215" s="336">
        <v>4.7811310764811675E-2</v>
      </c>
      <c r="H215" s="337">
        <v>5.7216494359079481E-2</v>
      </c>
      <c r="I215" s="338"/>
      <c r="J215" s="339"/>
      <c r="K215" s="340"/>
    </row>
    <row r="216" spans="1:11" s="468" customFormat="1" x14ac:dyDescent="0.25">
      <c r="A216" s="329" t="s">
        <v>1</v>
      </c>
      <c r="B216" s="287">
        <f t="shared" ref="B216:H216" si="44">B213/B212*100-100</f>
        <v>-9.8205454288540324</v>
      </c>
      <c r="C216" s="288">
        <f t="shared" si="44"/>
        <v>-2.494185580238991</v>
      </c>
      <c r="D216" s="288">
        <f t="shared" si="44"/>
        <v>-0.32852903772784714</v>
      </c>
      <c r="E216" s="288">
        <f t="shared" si="44"/>
        <v>1.8349179434385121</v>
      </c>
      <c r="F216" s="288">
        <f t="shared" si="44"/>
        <v>2.1203129214998597</v>
      </c>
      <c r="G216" s="288">
        <f t="shared" si="44"/>
        <v>5.3692402441072744</v>
      </c>
      <c r="H216" s="291">
        <f t="shared" si="44"/>
        <v>0.64274529985655704</v>
      </c>
      <c r="I216" s="338"/>
      <c r="J216" s="339"/>
      <c r="K216" s="228"/>
    </row>
    <row r="217" spans="1:11" s="468" customFormat="1" ht="13" thickBot="1" x14ac:dyDescent="0.3">
      <c r="A217" s="227" t="s">
        <v>27</v>
      </c>
      <c r="B217" s="293">
        <f t="shared" ref="B217:H217" si="45">B213-B199</f>
        <v>55.17598343685313</v>
      </c>
      <c r="C217" s="294">
        <f t="shared" si="45"/>
        <v>115.26463963963965</v>
      </c>
      <c r="D217" s="294">
        <f t="shared" si="45"/>
        <v>107.39532019704438</v>
      </c>
      <c r="E217" s="294">
        <f t="shared" si="45"/>
        <v>101.66304819800257</v>
      </c>
      <c r="F217" s="294">
        <f t="shared" si="45"/>
        <v>71.63636363636374</v>
      </c>
      <c r="G217" s="294">
        <f t="shared" si="45"/>
        <v>28.629592850049676</v>
      </c>
      <c r="H217" s="341">
        <f t="shared" si="45"/>
        <v>83.57331385813859</v>
      </c>
      <c r="I217" s="342"/>
      <c r="J217" s="339"/>
      <c r="K217" s="228"/>
    </row>
    <row r="218" spans="1:11" s="468" customFormat="1" x14ac:dyDescent="0.25">
      <c r="A218" s="343" t="s">
        <v>51</v>
      </c>
      <c r="B218" s="300">
        <v>283</v>
      </c>
      <c r="C218" s="301">
        <v>634</v>
      </c>
      <c r="D218" s="301">
        <v>726</v>
      </c>
      <c r="E218" s="301">
        <v>629</v>
      </c>
      <c r="F218" s="301">
        <v>725</v>
      </c>
      <c r="G218" s="390">
        <v>735</v>
      </c>
      <c r="H218" s="304">
        <f>SUM(B218:G218)</f>
        <v>3732</v>
      </c>
      <c r="I218" s="344" t="s">
        <v>56</v>
      </c>
      <c r="J218" s="345">
        <f>H204-H218</f>
        <v>1</v>
      </c>
      <c r="K218" s="306">
        <f>J218/H204</f>
        <v>2.6788106080900083E-4</v>
      </c>
    </row>
    <row r="219" spans="1:11" s="468" customFormat="1" x14ac:dyDescent="0.25">
      <c r="A219" s="343" t="s">
        <v>28</v>
      </c>
      <c r="B219" s="233">
        <v>79.5</v>
      </c>
      <c r="C219" s="467">
        <v>78.5</v>
      </c>
      <c r="D219" s="467">
        <v>77.5</v>
      </c>
      <c r="E219" s="467">
        <v>76.5</v>
      </c>
      <c r="F219" s="467">
        <v>75.5</v>
      </c>
      <c r="G219" s="391">
        <v>74.5</v>
      </c>
      <c r="H219" s="237"/>
      <c r="I219" s="228" t="s">
        <v>57</v>
      </c>
      <c r="J219" s="468">
        <v>71.69</v>
      </c>
    </row>
    <row r="220" spans="1:11" s="468" customFormat="1" ht="13" thickBot="1" x14ac:dyDescent="0.3">
      <c r="A220" s="346" t="s">
        <v>26</v>
      </c>
      <c r="B220" s="235">
        <f t="shared" ref="B220:G220" si="46">B219-B205</f>
        <v>5</v>
      </c>
      <c r="C220" s="236">
        <f t="shared" si="46"/>
        <v>5</v>
      </c>
      <c r="D220" s="236">
        <f t="shared" si="46"/>
        <v>5</v>
      </c>
      <c r="E220" s="236">
        <f t="shared" si="46"/>
        <v>5</v>
      </c>
      <c r="F220" s="236">
        <f t="shared" si="46"/>
        <v>5</v>
      </c>
      <c r="G220" s="236">
        <f t="shared" si="46"/>
        <v>5</v>
      </c>
      <c r="H220" s="238"/>
      <c r="I220" s="468" t="s">
        <v>26</v>
      </c>
      <c r="J220" s="468">
        <f>J219-J205</f>
        <v>4.4599999999999937</v>
      </c>
    </row>
    <row r="222" spans="1:11" ht="13" thickBot="1" x14ac:dyDescent="0.3"/>
    <row r="223" spans="1:11" s="470" customFormat="1" ht="13.5" thickBot="1" x14ac:dyDescent="0.3">
      <c r="A223" s="319" t="s">
        <v>104</v>
      </c>
      <c r="B223" s="539" t="s">
        <v>50</v>
      </c>
      <c r="C223" s="540"/>
      <c r="D223" s="540"/>
      <c r="E223" s="540"/>
      <c r="F223" s="540"/>
      <c r="G223" s="541"/>
      <c r="H223" s="347" t="s">
        <v>0</v>
      </c>
      <c r="I223" s="228"/>
    </row>
    <row r="224" spans="1:11" s="470" customFormat="1" x14ac:dyDescent="0.25">
      <c r="A224" s="227" t="s">
        <v>54</v>
      </c>
      <c r="B224" s="392">
        <v>1</v>
      </c>
      <c r="C224" s="393">
        <v>2</v>
      </c>
      <c r="D224" s="394">
        <v>3</v>
      </c>
      <c r="E224" s="393">
        <v>4</v>
      </c>
      <c r="F224" s="394">
        <v>5</v>
      </c>
      <c r="G224" s="257">
        <v>6</v>
      </c>
      <c r="H224" s="323"/>
      <c r="I224" s="324"/>
    </row>
    <row r="225" spans="1:11" s="470" customFormat="1" ht="13" x14ac:dyDescent="0.25">
      <c r="A225" s="227" t="s">
        <v>2</v>
      </c>
      <c r="B225" s="261">
        <v>1</v>
      </c>
      <c r="C225" s="262">
        <v>2</v>
      </c>
      <c r="D225" s="264">
        <v>3</v>
      </c>
      <c r="E225" s="397">
        <v>4</v>
      </c>
      <c r="F225" s="398">
        <v>5</v>
      </c>
      <c r="G225" s="427">
        <v>6</v>
      </c>
      <c r="H225" s="318" t="s">
        <v>0</v>
      </c>
      <c r="I225" s="253"/>
      <c r="J225" s="325"/>
    </row>
    <row r="226" spans="1:11" s="470" customFormat="1" ht="13" x14ac:dyDescent="0.25">
      <c r="A226" s="326" t="s">
        <v>3</v>
      </c>
      <c r="B226" s="266">
        <v>1800</v>
      </c>
      <c r="C226" s="267">
        <v>1800</v>
      </c>
      <c r="D226" s="267">
        <v>1800</v>
      </c>
      <c r="E226" s="267">
        <v>1800</v>
      </c>
      <c r="F226" s="267">
        <v>1800</v>
      </c>
      <c r="G226" s="389">
        <v>1800</v>
      </c>
      <c r="H226" s="327">
        <v>1800</v>
      </c>
      <c r="I226" s="328"/>
      <c r="J226" s="325"/>
    </row>
    <row r="227" spans="1:11" s="470" customFormat="1" ht="13" x14ac:dyDescent="0.25">
      <c r="A227" s="329" t="s">
        <v>6</v>
      </c>
      <c r="B227" s="272">
        <v>1710.952380952381</v>
      </c>
      <c r="C227" s="273">
        <v>1752.5490196078431</v>
      </c>
      <c r="D227" s="273">
        <v>1810.7142857142858</v>
      </c>
      <c r="E227" s="273">
        <v>1827.2916666666667</v>
      </c>
      <c r="F227" s="330">
        <v>1855.7894736842106</v>
      </c>
      <c r="G227" s="330">
        <v>1936.1666666666667</v>
      </c>
      <c r="H227" s="331">
        <v>1830.6143344709897</v>
      </c>
      <c r="I227" s="332"/>
      <c r="J227" s="325"/>
    </row>
    <row r="228" spans="1:11" s="470" customFormat="1" ht="13" x14ac:dyDescent="0.25">
      <c r="A228" s="227" t="s">
        <v>7</v>
      </c>
      <c r="B228" s="277">
        <v>95.238095238095241</v>
      </c>
      <c r="C228" s="278">
        <v>98.039215686274517</v>
      </c>
      <c r="D228" s="278">
        <v>100</v>
      </c>
      <c r="E228" s="278">
        <v>100</v>
      </c>
      <c r="F228" s="333">
        <v>100</v>
      </c>
      <c r="G228" s="333">
        <v>100</v>
      </c>
      <c r="H228" s="334">
        <v>92.491467576791806</v>
      </c>
      <c r="I228" s="335"/>
      <c r="J228" s="325"/>
    </row>
    <row r="229" spans="1:11" s="470" customFormat="1" x14ac:dyDescent="0.25">
      <c r="A229" s="227" t="s">
        <v>8</v>
      </c>
      <c r="B229" s="282">
        <v>4.6545048617572159E-2</v>
      </c>
      <c r="C229" s="283">
        <v>3.9755071801414757E-2</v>
      </c>
      <c r="D229" s="283">
        <v>4.2393007407994461E-2</v>
      </c>
      <c r="E229" s="283">
        <v>4.2165208357603519E-2</v>
      </c>
      <c r="F229" s="336">
        <v>4.5911722250326019E-2</v>
      </c>
      <c r="G229" s="336">
        <v>4.0185142848218065E-2</v>
      </c>
      <c r="H229" s="337">
        <v>5.629288352437805E-2</v>
      </c>
      <c r="I229" s="338"/>
      <c r="J229" s="339"/>
      <c r="K229" s="340"/>
    </row>
    <row r="230" spans="1:11" s="470" customFormat="1" x14ac:dyDescent="0.25">
      <c r="A230" s="329" t="s">
        <v>1</v>
      </c>
      <c r="B230" s="287">
        <f t="shared" ref="B230:H230" si="47">B227/B226*100-100</f>
        <v>-4.9470899470899496</v>
      </c>
      <c r="C230" s="288">
        <f t="shared" si="47"/>
        <v>-2.6361655773420551</v>
      </c>
      <c r="D230" s="288">
        <f t="shared" si="47"/>
        <v>0.59523809523808779</v>
      </c>
      <c r="E230" s="288">
        <f t="shared" si="47"/>
        <v>1.5162037037037095</v>
      </c>
      <c r="F230" s="288">
        <f t="shared" si="47"/>
        <v>3.0994152046783796</v>
      </c>
      <c r="G230" s="288">
        <f t="shared" si="47"/>
        <v>7.5648148148148096</v>
      </c>
      <c r="H230" s="291">
        <f t="shared" si="47"/>
        <v>1.7007963594994209</v>
      </c>
      <c r="I230" s="338"/>
      <c r="J230" s="339"/>
      <c r="K230" s="228"/>
    </row>
    <row r="231" spans="1:11" s="470" customFormat="1" ht="13" thickBot="1" x14ac:dyDescent="0.3">
      <c r="A231" s="227" t="s">
        <v>27</v>
      </c>
      <c r="B231" s="293">
        <f t="shared" ref="B231:H231" si="48">B227-B213</f>
        <v>191.42857142857133</v>
      </c>
      <c r="C231" s="294">
        <f t="shared" si="48"/>
        <v>109.57604663487018</v>
      </c>
      <c r="D231" s="294">
        <f t="shared" si="48"/>
        <v>131.25</v>
      </c>
      <c r="E231" s="294">
        <f t="shared" si="48"/>
        <v>111.37329931972795</v>
      </c>
      <c r="F231" s="294">
        <f t="shared" si="48"/>
        <v>135.06220095693789</v>
      </c>
      <c r="G231" s="294">
        <f t="shared" si="48"/>
        <v>160.69496855345915</v>
      </c>
      <c r="H231" s="341">
        <f t="shared" si="48"/>
        <v>134.78407616840673</v>
      </c>
      <c r="I231" s="342"/>
      <c r="J231" s="339"/>
      <c r="K231" s="228"/>
    </row>
    <row r="232" spans="1:11" s="470" customFormat="1" x14ac:dyDescent="0.25">
      <c r="A232" s="343" t="s">
        <v>51</v>
      </c>
      <c r="B232" s="300">
        <v>283</v>
      </c>
      <c r="C232" s="301">
        <v>634</v>
      </c>
      <c r="D232" s="301">
        <v>726</v>
      </c>
      <c r="E232" s="301">
        <v>629</v>
      </c>
      <c r="F232" s="301">
        <v>725</v>
      </c>
      <c r="G232" s="390">
        <v>734</v>
      </c>
      <c r="H232" s="304">
        <f>SUM(B232:G232)</f>
        <v>3731</v>
      </c>
      <c r="I232" s="344" t="s">
        <v>56</v>
      </c>
      <c r="J232" s="345">
        <f>H218-H232</f>
        <v>1</v>
      </c>
      <c r="K232" s="306">
        <f>J232/H218</f>
        <v>2.6795284030010718E-4</v>
      </c>
    </row>
    <row r="233" spans="1:11" s="470" customFormat="1" x14ac:dyDescent="0.25">
      <c r="A233" s="343" t="s">
        <v>28</v>
      </c>
      <c r="B233" s="233">
        <v>85.5</v>
      </c>
      <c r="C233" s="469">
        <v>84.5</v>
      </c>
      <c r="D233" s="469">
        <v>83.5</v>
      </c>
      <c r="E233" s="469">
        <v>82.5</v>
      </c>
      <c r="F233" s="469">
        <v>81.5</v>
      </c>
      <c r="G233" s="391">
        <v>80</v>
      </c>
      <c r="H233" s="237"/>
      <c r="I233" s="228" t="s">
        <v>57</v>
      </c>
      <c r="J233" s="470">
        <v>76.7</v>
      </c>
    </row>
    <row r="234" spans="1:11" s="470" customFormat="1" ht="13" thickBot="1" x14ac:dyDescent="0.3">
      <c r="A234" s="346" t="s">
        <v>26</v>
      </c>
      <c r="B234" s="235">
        <f t="shared" ref="B234:G234" si="49">B233-B219</f>
        <v>6</v>
      </c>
      <c r="C234" s="236">
        <f t="shared" si="49"/>
        <v>6</v>
      </c>
      <c r="D234" s="236">
        <f t="shared" si="49"/>
        <v>6</v>
      </c>
      <c r="E234" s="236">
        <f t="shared" si="49"/>
        <v>6</v>
      </c>
      <c r="F234" s="236">
        <f t="shared" si="49"/>
        <v>6</v>
      </c>
      <c r="G234" s="236">
        <f t="shared" si="49"/>
        <v>5.5</v>
      </c>
      <c r="H234" s="238"/>
      <c r="I234" s="470" t="s">
        <v>26</v>
      </c>
      <c r="J234" s="470">
        <f>J233-J219</f>
        <v>5.0100000000000051</v>
      </c>
    </row>
    <row r="236" spans="1:11" ht="13" thickBot="1" x14ac:dyDescent="0.3"/>
    <row r="237" spans="1:11" s="474" customFormat="1" ht="13.5" thickBot="1" x14ac:dyDescent="0.3">
      <c r="A237" s="319" t="s">
        <v>106</v>
      </c>
      <c r="B237" s="539" t="s">
        <v>50</v>
      </c>
      <c r="C237" s="540"/>
      <c r="D237" s="540"/>
      <c r="E237" s="540"/>
      <c r="F237" s="540"/>
      <c r="G237" s="541"/>
      <c r="H237" s="347" t="s">
        <v>0</v>
      </c>
      <c r="I237" s="228"/>
    </row>
    <row r="238" spans="1:11" s="474" customFormat="1" x14ac:dyDescent="0.25">
      <c r="A238" s="227" t="s">
        <v>54</v>
      </c>
      <c r="B238" s="392">
        <v>1</v>
      </c>
      <c r="C238" s="393">
        <v>2</v>
      </c>
      <c r="D238" s="394">
        <v>3</v>
      </c>
      <c r="E238" s="393">
        <v>4</v>
      </c>
      <c r="F238" s="394">
        <v>5</v>
      </c>
      <c r="G238" s="257">
        <v>6</v>
      </c>
      <c r="H238" s="323"/>
      <c r="I238" s="324"/>
    </row>
    <row r="239" spans="1:11" s="474" customFormat="1" ht="13" x14ac:dyDescent="0.25">
      <c r="A239" s="227" t="s">
        <v>2</v>
      </c>
      <c r="B239" s="261">
        <v>1</v>
      </c>
      <c r="C239" s="262">
        <v>2</v>
      </c>
      <c r="D239" s="264">
        <v>3</v>
      </c>
      <c r="E239" s="397">
        <v>4</v>
      </c>
      <c r="F239" s="398">
        <v>5</v>
      </c>
      <c r="G239" s="427">
        <v>6</v>
      </c>
      <c r="H239" s="318" t="s">
        <v>0</v>
      </c>
      <c r="I239" s="253"/>
      <c r="J239" s="325"/>
    </row>
    <row r="240" spans="1:11" s="474" customFormat="1" ht="13" x14ac:dyDescent="0.25">
      <c r="A240" s="326" t="s">
        <v>3</v>
      </c>
      <c r="B240" s="266">
        <v>1925</v>
      </c>
      <c r="C240" s="267">
        <v>1925</v>
      </c>
      <c r="D240" s="267">
        <v>1925</v>
      </c>
      <c r="E240" s="267">
        <v>1925</v>
      </c>
      <c r="F240" s="267">
        <v>1925</v>
      </c>
      <c r="G240" s="389">
        <v>1925</v>
      </c>
      <c r="H240" s="327">
        <v>1925</v>
      </c>
      <c r="I240" s="328"/>
      <c r="J240" s="325"/>
    </row>
    <row r="241" spans="1:12" s="474" customFormat="1" ht="13" x14ac:dyDescent="0.25">
      <c r="A241" s="329" t="s">
        <v>6</v>
      </c>
      <c r="B241" s="272">
        <v>1836.3157894736842</v>
      </c>
      <c r="C241" s="273">
        <v>1913.9130434782608</v>
      </c>
      <c r="D241" s="273">
        <v>1953.4615384615386</v>
      </c>
      <c r="E241" s="273">
        <v>1997.872340425532</v>
      </c>
      <c r="F241" s="330">
        <v>1989.0196078431372</v>
      </c>
      <c r="G241" s="330">
        <v>2025.3846153846155</v>
      </c>
      <c r="H241" s="331">
        <v>1966.9288389513108</v>
      </c>
      <c r="I241" s="332"/>
      <c r="J241" s="325"/>
    </row>
    <row r="242" spans="1:12" s="474" customFormat="1" ht="13" x14ac:dyDescent="0.25">
      <c r="A242" s="227" t="s">
        <v>7</v>
      </c>
      <c r="B242" s="277">
        <v>94.736842105263165</v>
      </c>
      <c r="C242" s="278">
        <v>100</v>
      </c>
      <c r="D242" s="278">
        <v>90.384615384615387</v>
      </c>
      <c r="E242" s="278">
        <v>97.872340425531917</v>
      </c>
      <c r="F242" s="333">
        <v>100</v>
      </c>
      <c r="G242" s="333">
        <v>86.538461538461533</v>
      </c>
      <c r="H242" s="334">
        <v>88.764044943820224</v>
      </c>
      <c r="I242" s="335"/>
      <c r="J242" s="325"/>
    </row>
    <row r="243" spans="1:12" s="474" customFormat="1" x14ac:dyDescent="0.25">
      <c r="A243" s="227" t="s">
        <v>8</v>
      </c>
      <c r="B243" s="282">
        <v>5.712059416396454E-2</v>
      </c>
      <c r="C243" s="283">
        <v>5.3555653867949644E-2</v>
      </c>
      <c r="D243" s="283">
        <v>5.421177515449882E-2</v>
      </c>
      <c r="E243" s="283">
        <v>4.6094067047572497E-2</v>
      </c>
      <c r="F243" s="336">
        <v>5.1505615714491512E-2</v>
      </c>
      <c r="G243" s="336">
        <v>6.8799510008175607E-2</v>
      </c>
      <c r="H243" s="337">
        <v>6.1677015976425484E-2</v>
      </c>
      <c r="I243" s="338"/>
      <c r="J243" s="339"/>
      <c r="K243" s="340"/>
    </row>
    <row r="244" spans="1:12" s="474" customFormat="1" x14ac:dyDescent="0.25">
      <c r="A244" s="329" t="s">
        <v>1</v>
      </c>
      <c r="B244" s="287">
        <f t="shared" ref="B244:H244" si="50">B241/B240*100-100</f>
        <v>-4.6069719753930229</v>
      </c>
      <c r="C244" s="288">
        <f t="shared" si="50"/>
        <v>-0.57594579333711238</v>
      </c>
      <c r="D244" s="288">
        <f t="shared" si="50"/>
        <v>1.478521478521472</v>
      </c>
      <c r="E244" s="288">
        <f t="shared" si="50"/>
        <v>3.7855761260016578</v>
      </c>
      <c r="F244" s="288">
        <f t="shared" si="50"/>
        <v>3.3256939139292001</v>
      </c>
      <c r="G244" s="288">
        <f t="shared" si="50"/>
        <v>5.2147852147852234</v>
      </c>
      <c r="H244" s="291">
        <f t="shared" si="50"/>
        <v>2.1781215039641921</v>
      </c>
      <c r="I244" s="338"/>
      <c r="J244" s="339"/>
      <c r="K244" s="228"/>
    </row>
    <row r="245" spans="1:12" s="474" customFormat="1" ht="13" thickBot="1" x14ac:dyDescent="0.3">
      <c r="A245" s="227" t="s">
        <v>27</v>
      </c>
      <c r="B245" s="293">
        <f t="shared" ref="B245:H245" si="51">B241-B227</f>
        <v>125.3634085213032</v>
      </c>
      <c r="C245" s="294">
        <f t="shared" si="51"/>
        <v>161.36402387041767</v>
      </c>
      <c r="D245" s="294">
        <f t="shared" si="51"/>
        <v>142.74725274725279</v>
      </c>
      <c r="E245" s="294">
        <f t="shared" si="51"/>
        <v>170.58067375886526</v>
      </c>
      <c r="F245" s="294">
        <f t="shared" si="51"/>
        <v>133.2301341589266</v>
      </c>
      <c r="G245" s="294">
        <f t="shared" si="51"/>
        <v>89.21794871794873</v>
      </c>
      <c r="H245" s="341">
        <f t="shared" si="51"/>
        <v>136.31450448032115</v>
      </c>
      <c r="I245" s="342"/>
      <c r="J245" s="339"/>
      <c r="K245" s="228"/>
    </row>
    <row r="246" spans="1:12" s="474" customFormat="1" x14ac:dyDescent="0.25">
      <c r="A246" s="343" t="s">
        <v>51</v>
      </c>
      <c r="B246" s="300">
        <v>276</v>
      </c>
      <c r="C246" s="301">
        <v>634</v>
      </c>
      <c r="D246" s="301">
        <v>723</v>
      </c>
      <c r="E246" s="301">
        <v>629</v>
      </c>
      <c r="F246" s="301">
        <v>723</v>
      </c>
      <c r="G246" s="390">
        <v>730</v>
      </c>
      <c r="H246" s="304">
        <f>SUM(B246:G246)</f>
        <v>3715</v>
      </c>
      <c r="I246" s="344" t="s">
        <v>56</v>
      </c>
      <c r="J246" s="345">
        <f>H232-H246</f>
        <v>16</v>
      </c>
      <c r="K246" s="306">
        <f>J246/H232</f>
        <v>4.2883945322969713E-3</v>
      </c>
      <c r="L246" s="379" t="s">
        <v>110</v>
      </c>
    </row>
    <row r="247" spans="1:12" s="474" customFormat="1" x14ac:dyDescent="0.25">
      <c r="A247" s="343" t="s">
        <v>28</v>
      </c>
      <c r="B247" s="233">
        <v>92.5</v>
      </c>
      <c r="C247" s="475">
        <v>91</v>
      </c>
      <c r="D247" s="475">
        <v>90</v>
      </c>
      <c r="E247" s="475">
        <v>88.5</v>
      </c>
      <c r="F247" s="475">
        <v>88</v>
      </c>
      <c r="G247" s="391">
        <v>86.5</v>
      </c>
      <c r="H247" s="237"/>
      <c r="I247" s="228" t="s">
        <v>57</v>
      </c>
      <c r="J247" s="474">
        <v>82.93</v>
      </c>
    </row>
    <row r="248" spans="1:12" s="474" customFormat="1" ht="13" thickBot="1" x14ac:dyDescent="0.3">
      <c r="A248" s="346" t="s">
        <v>26</v>
      </c>
      <c r="B248" s="235">
        <f t="shared" ref="B248:G248" si="52">B247-B233</f>
        <v>7</v>
      </c>
      <c r="C248" s="236">
        <f t="shared" si="52"/>
        <v>6.5</v>
      </c>
      <c r="D248" s="236">
        <f t="shared" si="52"/>
        <v>6.5</v>
      </c>
      <c r="E248" s="236">
        <f t="shared" si="52"/>
        <v>6</v>
      </c>
      <c r="F248" s="236">
        <f t="shared" si="52"/>
        <v>6.5</v>
      </c>
      <c r="G248" s="236">
        <f t="shared" si="52"/>
        <v>6.5</v>
      </c>
      <c r="H248" s="238"/>
      <c r="I248" s="474" t="s">
        <v>26</v>
      </c>
      <c r="J248" s="474">
        <f>J247-J233</f>
        <v>6.230000000000004</v>
      </c>
    </row>
    <row r="249" spans="1:12" x14ac:dyDescent="0.25">
      <c r="E249" s="311">
        <v>88.5</v>
      </c>
    </row>
    <row r="250" spans="1:12" ht="13" thickBot="1" x14ac:dyDescent="0.3"/>
    <row r="251" spans="1:12" ht="13.5" thickBot="1" x14ac:dyDescent="0.3">
      <c r="A251" s="319" t="s">
        <v>113</v>
      </c>
      <c r="B251" s="539" t="s">
        <v>50</v>
      </c>
      <c r="C251" s="540"/>
      <c r="D251" s="540"/>
      <c r="E251" s="540"/>
      <c r="F251" s="540"/>
      <c r="G251" s="541"/>
      <c r="H251" s="347" t="s">
        <v>0</v>
      </c>
      <c r="I251" s="228"/>
      <c r="J251" s="477"/>
      <c r="K251" s="477"/>
    </row>
    <row r="252" spans="1:12" x14ac:dyDescent="0.25">
      <c r="A252" s="227" t="s">
        <v>54</v>
      </c>
      <c r="B252" s="392">
        <v>1</v>
      </c>
      <c r="C252" s="393">
        <v>2</v>
      </c>
      <c r="D252" s="394">
        <v>3</v>
      </c>
      <c r="E252" s="393">
        <v>4</v>
      </c>
      <c r="F252" s="394">
        <v>5</v>
      </c>
      <c r="G252" s="257">
        <v>6</v>
      </c>
      <c r="H252" s="323"/>
      <c r="I252" s="324"/>
      <c r="J252" s="477"/>
      <c r="K252" s="477"/>
    </row>
    <row r="253" spans="1:12" ht="13" x14ac:dyDescent="0.25">
      <c r="A253" s="227" t="s">
        <v>2</v>
      </c>
      <c r="B253" s="261">
        <v>1</v>
      </c>
      <c r="C253" s="262">
        <v>2</v>
      </c>
      <c r="D253" s="264">
        <v>3</v>
      </c>
      <c r="E253" s="397">
        <v>4</v>
      </c>
      <c r="F253" s="398">
        <v>5</v>
      </c>
      <c r="G253" s="427">
        <v>6</v>
      </c>
      <c r="H253" s="318" t="s">
        <v>0</v>
      </c>
      <c r="I253" s="253"/>
      <c r="J253" s="325"/>
      <c r="K253" s="477"/>
    </row>
    <row r="254" spans="1:12" ht="13" x14ac:dyDescent="0.25">
      <c r="A254" s="326" t="s">
        <v>3</v>
      </c>
      <c r="B254" s="266">
        <v>2070</v>
      </c>
      <c r="C254" s="267">
        <v>2070</v>
      </c>
      <c r="D254" s="267">
        <v>2070</v>
      </c>
      <c r="E254" s="267">
        <v>2070</v>
      </c>
      <c r="F254" s="267">
        <v>2070</v>
      </c>
      <c r="G254" s="389">
        <v>2070</v>
      </c>
      <c r="H254" s="327">
        <v>2070</v>
      </c>
      <c r="I254" s="328"/>
      <c r="J254" s="325"/>
      <c r="K254" s="477"/>
    </row>
    <row r="255" spans="1:12" ht="13" x14ac:dyDescent="0.25">
      <c r="A255" s="329" t="s">
        <v>6</v>
      </c>
      <c r="B255" s="272">
        <v>1953.16</v>
      </c>
      <c r="C255" s="273">
        <v>2011.2</v>
      </c>
      <c r="D255" s="273">
        <v>2070.5</v>
      </c>
      <c r="E255" s="273">
        <v>2139.41</v>
      </c>
      <c r="F255" s="330">
        <v>2182.29</v>
      </c>
      <c r="G255" s="330">
        <v>2259.59</v>
      </c>
      <c r="H255" s="331">
        <v>2118.5</v>
      </c>
      <c r="I255" s="332"/>
      <c r="J255" s="325"/>
      <c r="K255" s="477"/>
    </row>
    <row r="256" spans="1:12" ht="13" x14ac:dyDescent="0.25">
      <c r="A256" s="227" t="s">
        <v>7</v>
      </c>
      <c r="B256" s="277">
        <v>100</v>
      </c>
      <c r="C256" s="278">
        <v>100</v>
      </c>
      <c r="D256" s="278">
        <v>100</v>
      </c>
      <c r="E256" s="278">
        <v>100</v>
      </c>
      <c r="F256" s="333">
        <v>100</v>
      </c>
      <c r="G256" s="333">
        <v>89.8</v>
      </c>
      <c r="H256" s="334">
        <v>94.1</v>
      </c>
      <c r="I256" s="335"/>
      <c r="J256" s="325"/>
      <c r="K256" s="477"/>
    </row>
    <row r="257" spans="1:11" x14ac:dyDescent="0.25">
      <c r="A257" s="227" t="s">
        <v>8</v>
      </c>
      <c r="B257" s="282">
        <v>2.5999999999999999E-2</v>
      </c>
      <c r="C257" s="283">
        <v>3.4000000000000002E-2</v>
      </c>
      <c r="D257" s="283">
        <v>2.5000000000000001E-2</v>
      </c>
      <c r="E257" s="283">
        <v>2.9000000000000001E-2</v>
      </c>
      <c r="F257" s="336">
        <v>2.4E-2</v>
      </c>
      <c r="G257" s="336">
        <v>5.2999999999999999E-2</v>
      </c>
      <c r="H257" s="337">
        <v>5.6000000000000001E-2</v>
      </c>
      <c r="I257" s="338"/>
      <c r="J257" s="339"/>
      <c r="K257" s="340"/>
    </row>
    <row r="258" spans="1:11" x14ac:dyDescent="0.25">
      <c r="A258" s="329" t="s">
        <v>1</v>
      </c>
      <c r="B258" s="287">
        <f t="shared" ref="B258:H258" si="53">B255/B254*100-100</f>
        <v>-5.6444444444444457</v>
      </c>
      <c r="C258" s="288">
        <f t="shared" si="53"/>
        <v>-2.8405797101449366</v>
      </c>
      <c r="D258" s="288">
        <f t="shared" si="53"/>
        <v>2.4154589371974566E-2</v>
      </c>
      <c r="E258" s="288">
        <f t="shared" si="53"/>
        <v>3.3531400966183611</v>
      </c>
      <c r="F258" s="288">
        <f t="shared" si="53"/>
        <v>5.4246376811594104</v>
      </c>
      <c r="G258" s="288">
        <f t="shared" si="53"/>
        <v>9.1589371980676333</v>
      </c>
      <c r="H258" s="291">
        <f t="shared" si="53"/>
        <v>2.3429951690821156</v>
      </c>
      <c r="I258" s="338"/>
      <c r="J258" s="339"/>
      <c r="K258" s="228"/>
    </row>
    <row r="259" spans="1:11" ht="13" thickBot="1" x14ac:dyDescent="0.3">
      <c r="A259" s="227" t="s">
        <v>27</v>
      </c>
      <c r="B259" s="293">
        <f t="shared" ref="B259:H259" si="54">B255-B241</f>
        <v>116.84421052631592</v>
      </c>
      <c r="C259" s="294">
        <f t="shared" si="54"/>
        <v>97.286956521739285</v>
      </c>
      <c r="D259" s="294">
        <f t="shared" si="54"/>
        <v>117.03846153846143</v>
      </c>
      <c r="E259" s="294">
        <f t="shared" si="54"/>
        <v>141.53765957446785</v>
      </c>
      <c r="F259" s="294">
        <f t="shared" si="54"/>
        <v>193.27039215686273</v>
      </c>
      <c r="G259" s="294">
        <f t="shared" si="54"/>
        <v>234.20538461538467</v>
      </c>
      <c r="H259" s="341">
        <f t="shared" si="54"/>
        <v>151.57116104868919</v>
      </c>
      <c r="I259" s="342"/>
      <c r="J259" s="339"/>
      <c r="K259" s="228"/>
    </row>
    <row r="260" spans="1:11" x14ac:dyDescent="0.25">
      <c r="A260" s="343" t="s">
        <v>51</v>
      </c>
      <c r="B260" s="300">
        <v>241</v>
      </c>
      <c r="C260" s="301">
        <v>674</v>
      </c>
      <c r="D260" s="301">
        <v>633</v>
      </c>
      <c r="E260" s="301">
        <v>706</v>
      </c>
      <c r="F260" s="301">
        <v>759</v>
      </c>
      <c r="G260" s="390">
        <v>699</v>
      </c>
      <c r="H260" s="304">
        <f>SUM(B260:G260)</f>
        <v>3712</v>
      </c>
      <c r="I260" s="344" t="s">
        <v>56</v>
      </c>
      <c r="J260" s="345">
        <f>H246-H260</f>
        <v>3</v>
      </c>
      <c r="K260" s="306">
        <f>J260/H246</f>
        <v>8.0753701211305523E-4</v>
      </c>
    </row>
    <row r="261" spans="1:11" x14ac:dyDescent="0.25">
      <c r="A261" s="343" t="s">
        <v>28</v>
      </c>
      <c r="B261" s="233">
        <v>100</v>
      </c>
      <c r="C261" s="478">
        <v>98</v>
      </c>
      <c r="D261" s="478">
        <v>97</v>
      </c>
      <c r="E261" s="478">
        <v>95</v>
      </c>
      <c r="F261" s="478">
        <v>94.5</v>
      </c>
      <c r="G261" s="391">
        <v>93</v>
      </c>
      <c r="H261" s="237"/>
      <c r="I261" s="228" t="s">
        <v>57</v>
      </c>
      <c r="J261" s="477">
        <v>88.99</v>
      </c>
      <c r="K261" s="477"/>
    </row>
    <row r="262" spans="1:11" ht="13" thickBot="1" x14ac:dyDescent="0.3">
      <c r="A262" s="346" t="s">
        <v>26</v>
      </c>
      <c r="B262" s="235">
        <f t="shared" ref="B262:G262" si="55">B261-B247</f>
        <v>7.5</v>
      </c>
      <c r="C262" s="236">
        <f t="shared" si="55"/>
        <v>7</v>
      </c>
      <c r="D262" s="236">
        <f t="shared" si="55"/>
        <v>7</v>
      </c>
      <c r="E262" s="236">
        <f t="shared" si="55"/>
        <v>6.5</v>
      </c>
      <c r="F262" s="236">
        <f t="shared" si="55"/>
        <v>6.5</v>
      </c>
      <c r="G262" s="236">
        <f t="shared" si="55"/>
        <v>6.5</v>
      </c>
      <c r="H262" s="238"/>
      <c r="I262" s="477" t="s">
        <v>26</v>
      </c>
      <c r="J262" s="477">
        <f>J261-J247</f>
        <v>6.0599999999999881</v>
      </c>
      <c r="K262" s="477"/>
    </row>
    <row r="264" spans="1:11" ht="13" thickBot="1" x14ac:dyDescent="0.3"/>
    <row r="265" spans="1:11" s="492" customFormat="1" ht="13.5" thickBot="1" x14ac:dyDescent="0.3">
      <c r="A265" s="319" t="s">
        <v>115</v>
      </c>
      <c r="B265" s="539" t="s">
        <v>50</v>
      </c>
      <c r="C265" s="540"/>
      <c r="D265" s="540"/>
      <c r="E265" s="540"/>
      <c r="F265" s="540"/>
      <c r="G265" s="541"/>
      <c r="H265" s="347" t="s">
        <v>0</v>
      </c>
      <c r="I265" s="228"/>
    </row>
    <row r="266" spans="1:11" s="492" customFormat="1" x14ac:dyDescent="0.25">
      <c r="A266" s="227" t="s">
        <v>54</v>
      </c>
      <c r="B266" s="392">
        <v>1</v>
      </c>
      <c r="C266" s="393">
        <v>2</v>
      </c>
      <c r="D266" s="394">
        <v>3</v>
      </c>
      <c r="E266" s="393">
        <v>4</v>
      </c>
      <c r="F266" s="394">
        <v>5</v>
      </c>
      <c r="G266" s="257">
        <v>6</v>
      </c>
      <c r="H266" s="323"/>
      <c r="I266" s="324"/>
    </row>
    <row r="267" spans="1:11" s="492" customFormat="1" ht="13" x14ac:dyDescent="0.25">
      <c r="A267" s="227" t="s">
        <v>2</v>
      </c>
      <c r="B267" s="261">
        <v>1</v>
      </c>
      <c r="C267" s="262">
        <v>2</v>
      </c>
      <c r="D267" s="264">
        <v>3</v>
      </c>
      <c r="E267" s="397">
        <v>4</v>
      </c>
      <c r="F267" s="398">
        <v>5</v>
      </c>
      <c r="G267" s="427">
        <v>6</v>
      </c>
      <c r="H267" s="318" t="s">
        <v>0</v>
      </c>
      <c r="I267" s="253"/>
      <c r="J267" s="325"/>
    </row>
    <row r="268" spans="1:11" s="492" customFormat="1" ht="13" x14ac:dyDescent="0.25">
      <c r="A268" s="326" t="s">
        <v>3</v>
      </c>
      <c r="B268" s="266">
        <v>2220</v>
      </c>
      <c r="C268" s="267">
        <v>2220</v>
      </c>
      <c r="D268" s="267">
        <v>2220</v>
      </c>
      <c r="E268" s="267">
        <v>2220</v>
      </c>
      <c r="F268" s="267">
        <v>2220</v>
      </c>
      <c r="G268" s="389">
        <v>2220</v>
      </c>
      <c r="H268" s="327">
        <v>2220</v>
      </c>
      <c r="I268" s="328"/>
      <c r="J268" s="325"/>
    </row>
    <row r="269" spans="1:11" s="492" customFormat="1" ht="13" x14ac:dyDescent="0.25">
      <c r="A269" s="329" t="s">
        <v>6</v>
      </c>
      <c r="B269" s="272">
        <v>2245.2600000000002</v>
      </c>
      <c r="C269" s="273">
        <v>2246.67</v>
      </c>
      <c r="D269" s="273">
        <v>2274.79</v>
      </c>
      <c r="E269" s="273">
        <v>2298.11</v>
      </c>
      <c r="F269" s="330">
        <v>2377.59</v>
      </c>
      <c r="G269" s="330">
        <v>2460</v>
      </c>
      <c r="H269" s="331">
        <v>2328.52</v>
      </c>
      <c r="I269" s="332"/>
      <c r="J269" s="325"/>
    </row>
    <row r="270" spans="1:11" s="492" customFormat="1" ht="13" x14ac:dyDescent="0.25">
      <c r="A270" s="227" t="s">
        <v>7</v>
      </c>
      <c r="B270" s="277">
        <v>89.5</v>
      </c>
      <c r="C270" s="278">
        <v>100</v>
      </c>
      <c r="D270" s="278">
        <v>100</v>
      </c>
      <c r="E270" s="278">
        <v>100</v>
      </c>
      <c r="F270" s="333">
        <v>100</v>
      </c>
      <c r="G270" s="333">
        <v>100</v>
      </c>
      <c r="H270" s="334">
        <v>95.41</v>
      </c>
      <c r="I270" s="335"/>
      <c r="J270" s="325"/>
    </row>
    <row r="271" spans="1:11" s="492" customFormat="1" x14ac:dyDescent="0.25">
      <c r="A271" s="227" t="s">
        <v>8</v>
      </c>
      <c r="B271" s="282">
        <v>5.4699999999999999E-2</v>
      </c>
      <c r="C271" s="283">
        <v>2.8500000000000001E-2</v>
      </c>
      <c r="D271" s="283">
        <v>3.4700000000000002E-2</v>
      </c>
      <c r="E271" s="283">
        <v>3.49E-2</v>
      </c>
      <c r="F271" s="336">
        <v>3.2500000000000001E-2</v>
      </c>
      <c r="G271" s="336">
        <v>3.6999999999999998E-2</v>
      </c>
      <c r="H271" s="337">
        <v>4.8899999999999999E-2</v>
      </c>
      <c r="I271" s="338"/>
      <c r="J271" s="339"/>
      <c r="K271" s="340"/>
    </row>
    <row r="272" spans="1:11" s="492" customFormat="1" x14ac:dyDescent="0.25">
      <c r="A272" s="329" t="s">
        <v>1</v>
      </c>
      <c r="B272" s="287">
        <f t="shared" ref="B272:H272" si="56">B269/B268*100-100</f>
        <v>1.13783783783785</v>
      </c>
      <c r="C272" s="288">
        <f t="shared" si="56"/>
        <v>1.2013513513513487</v>
      </c>
      <c r="D272" s="288">
        <f t="shared" si="56"/>
        <v>2.4680180180180145</v>
      </c>
      <c r="E272" s="288">
        <f t="shared" si="56"/>
        <v>3.5184684684684839</v>
      </c>
      <c r="F272" s="288">
        <f t="shared" si="56"/>
        <v>7.0986486486486626</v>
      </c>
      <c r="G272" s="288">
        <f t="shared" si="56"/>
        <v>10.810810810810807</v>
      </c>
      <c r="H272" s="291">
        <f t="shared" si="56"/>
        <v>4.8882882882882939</v>
      </c>
      <c r="I272" s="338"/>
      <c r="J272" s="339"/>
      <c r="K272" s="228"/>
    </row>
    <row r="273" spans="1:11" s="492" customFormat="1" ht="13" thickBot="1" x14ac:dyDescent="0.3">
      <c r="A273" s="227" t="s">
        <v>27</v>
      </c>
      <c r="B273" s="293">
        <f t="shared" ref="B273:H273" si="57">B269-B255</f>
        <v>292.10000000000014</v>
      </c>
      <c r="C273" s="294">
        <f t="shared" si="57"/>
        <v>235.47000000000003</v>
      </c>
      <c r="D273" s="294">
        <f t="shared" si="57"/>
        <v>204.28999999999996</v>
      </c>
      <c r="E273" s="294">
        <f t="shared" si="57"/>
        <v>158.70000000000027</v>
      </c>
      <c r="F273" s="294">
        <f t="shared" si="57"/>
        <v>195.30000000000018</v>
      </c>
      <c r="G273" s="294">
        <f t="shared" si="57"/>
        <v>200.40999999999985</v>
      </c>
      <c r="H273" s="341">
        <f t="shared" si="57"/>
        <v>210.01999999999998</v>
      </c>
      <c r="I273" s="342"/>
      <c r="J273" s="339"/>
      <c r="K273" s="228"/>
    </row>
    <row r="274" spans="1:11" s="492" customFormat="1" x14ac:dyDescent="0.25">
      <c r="A274" s="343" t="s">
        <v>51</v>
      </c>
      <c r="B274" s="300">
        <v>241</v>
      </c>
      <c r="C274" s="301">
        <v>674</v>
      </c>
      <c r="D274" s="301">
        <v>633</v>
      </c>
      <c r="E274" s="301">
        <v>706</v>
      </c>
      <c r="F274" s="301">
        <v>759</v>
      </c>
      <c r="G274" s="390">
        <v>699</v>
      </c>
      <c r="H274" s="304">
        <f>SUM(B274:G274)</f>
        <v>3712</v>
      </c>
      <c r="I274" s="344" t="s">
        <v>56</v>
      </c>
      <c r="J274" s="345">
        <f>H260-H274</f>
        <v>0</v>
      </c>
      <c r="K274" s="306">
        <f>J274/H260</f>
        <v>0</v>
      </c>
    </row>
    <row r="275" spans="1:11" s="492" customFormat="1" x14ac:dyDescent="0.25">
      <c r="A275" s="343" t="s">
        <v>28</v>
      </c>
      <c r="B275" s="233">
        <v>105.5</v>
      </c>
      <c r="C275" s="491">
        <v>104</v>
      </c>
      <c r="D275" s="491">
        <v>103</v>
      </c>
      <c r="E275" s="491">
        <v>101.5</v>
      </c>
      <c r="F275" s="491">
        <v>100.5</v>
      </c>
      <c r="G275" s="391">
        <v>99</v>
      </c>
      <c r="H275" s="237"/>
      <c r="I275" s="228" t="s">
        <v>57</v>
      </c>
      <c r="J275" s="492">
        <v>95.74</v>
      </c>
    </row>
    <row r="276" spans="1:11" s="492" customFormat="1" ht="13" thickBot="1" x14ac:dyDescent="0.3">
      <c r="A276" s="346" t="s">
        <v>26</v>
      </c>
      <c r="B276" s="235">
        <f t="shared" ref="B276:G276" si="58">B275-B261</f>
        <v>5.5</v>
      </c>
      <c r="C276" s="236">
        <f t="shared" si="58"/>
        <v>6</v>
      </c>
      <c r="D276" s="236">
        <f t="shared" si="58"/>
        <v>6</v>
      </c>
      <c r="E276" s="236">
        <f t="shared" si="58"/>
        <v>6.5</v>
      </c>
      <c r="F276" s="236">
        <f t="shared" si="58"/>
        <v>6</v>
      </c>
      <c r="G276" s="236">
        <f t="shared" si="58"/>
        <v>6</v>
      </c>
      <c r="H276" s="238"/>
      <c r="I276" s="492" t="s">
        <v>26</v>
      </c>
      <c r="J276" s="492">
        <f>J275-J261</f>
        <v>6.75</v>
      </c>
    </row>
    <row r="277" spans="1:11" x14ac:dyDescent="0.25">
      <c r="E277" s="311">
        <v>101.5</v>
      </c>
    </row>
    <row r="278" spans="1:11" ht="13" thickBot="1" x14ac:dyDescent="0.3"/>
    <row r="279" spans="1:11" ht="13.5" thickBot="1" x14ac:dyDescent="0.3">
      <c r="A279" s="319" t="s">
        <v>117</v>
      </c>
      <c r="B279" s="539" t="s">
        <v>50</v>
      </c>
      <c r="C279" s="540"/>
      <c r="D279" s="540"/>
      <c r="E279" s="540"/>
      <c r="F279" s="540"/>
      <c r="G279" s="541"/>
      <c r="H279" s="347" t="s">
        <v>0</v>
      </c>
      <c r="I279" s="228"/>
      <c r="J279" s="494"/>
      <c r="K279" s="494"/>
    </row>
    <row r="280" spans="1:11" x14ac:dyDescent="0.25">
      <c r="A280" s="227" t="s">
        <v>54</v>
      </c>
      <c r="B280" s="392">
        <v>1</v>
      </c>
      <c r="C280" s="393">
        <v>2</v>
      </c>
      <c r="D280" s="394">
        <v>3</v>
      </c>
      <c r="E280" s="393">
        <v>4</v>
      </c>
      <c r="F280" s="394">
        <v>5</v>
      </c>
      <c r="G280" s="257">
        <v>6</v>
      </c>
      <c r="H280" s="323"/>
      <c r="I280" s="324"/>
      <c r="J280" s="494"/>
      <c r="K280" s="494"/>
    </row>
    <row r="281" spans="1:11" ht="13" x14ac:dyDescent="0.25">
      <c r="A281" s="227" t="s">
        <v>2</v>
      </c>
      <c r="B281" s="261">
        <v>1</v>
      </c>
      <c r="C281" s="262">
        <v>2</v>
      </c>
      <c r="D281" s="264">
        <v>3</v>
      </c>
      <c r="E281" s="397">
        <v>4</v>
      </c>
      <c r="F281" s="398">
        <v>5</v>
      </c>
      <c r="G281" s="427">
        <v>6</v>
      </c>
      <c r="H281" s="318" t="s">
        <v>0</v>
      </c>
      <c r="I281" s="253"/>
      <c r="J281" s="325"/>
      <c r="K281" s="494"/>
    </row>
    <row r="282" spans="1:11" ht="13" x14ac:dyDescent="0.25">
      <c r="A282" s="326" t="s">
        <v>3</v>
      </c>
      <c r="B282" s="266">
        <v>2385</v>
      </c>
      <c r="C282" s="267">
        <v>2385</v>
      </c>
      <c r="D282" s="267">
        <v>2385</v>
      </c>
      <c r="E282" s="267">
        <v>2385</v>
      </c>
      <c r="F282" s="267">
        <v>2385</v>
      </c>
      <c r="G282" s="389">
        <v>2385</v>
      </c>
      <c r="H282" s="327">
        <v>2385</v>
      </c>
      <c r="I282" s="328"/>
      <c r="J282" s="325"/>
      <c r="K282" s="494"/>
    </row>
    <row r="283" spans="1:11" ht="13" x14ac:dyDescent="0.25">
      <c r="A283" s="329" t="s">
        <v>6</v>
      </c>
      <c r="B283" s="272">
        <v>2353.6799999999998</v>
      </c>
      <c r="C283" s="273">
        <v>2413.58</v>
      </c>
      <c r="D283" s="273">
        <v>2447.66</v>
      </c>
      <c r="E283" s="273">
        <v>2473.02</v>
      </c>
      <c r="F283" s="330">
        <v>2532.71</v>
      </c>
      <c r="G283" s="330">
        <v>2567.41</v>
      </c>
      <c r="H283" s="331">
        <v>2480.0700000000002</v>
      </c>
      <c r="I283" s="332"/>
      <c r="J283" s="325"/>
      <c r="K283" s="494"/>
    </row>
    <row r="284" spans="1:11" ht="13" x14ac:dyDescent="0.25">
      <c r="A284" s="227" t="s">
        <v>7</v>
      </c>
      <c r="B284" s="277">
        <v>100</v>
      </c>
      <c r="C284" s="278">
        <v>100</v>
      </c>
      <c r="D284" s="278">
        <v>100</v>
      </c>
      <c r="E284" s="278">
        <v>100</v>
      </c>
      <c r="F284" s="333">
        <v>100</v>
      </c>
      <c r="G284" s="333">
        <v>100</v>
      </c>
      <c r="H284" s="334">
        <v>95.79</v>
      </c>
      <c r="I284" s="335"/>
      <c r="J284" s="325"/>
      <c r="K284" s="494"/>
    </row>
    <row r="285" spans="1:11" x14ac:dyDescent="0.25">
      <c r="A285" s="227" t="s">
        <v>8</v>
      </c>
      <c r="B285" s="282">
        <v>4.6800000000000001E-2</v>
      </c>
      <c r="C285" s="283">
        <v>4.0899999999999999E-2</v>
      </c>
      <c r="D285" s="283">
        <v>4.0599999999999997E-2</v>
      </c>
      <c r="E285" s="283">
        <v>4.2599999999999999E-2</v>
      </c>
      <c r="F285" s="336">
        <v>4.3999999999999997E-2</v>
      </c>
      <c r="G285" s="336">
        <v>4.2999999999999997E-2</v>
      </c>
      <c r="H285" s="337">
        <v>4.99E-2</v>
      </c>
      <c r="I285" s="338"/>
      <c r="J285" s="339"/>
      <c r="K285" s="340"/>
    </row>
    <row r="286" spans="1:11" x14ac:dyDescent="0.25">
      <c r="A286" s="329" t="s">
        <v>1</v>
      </c>
      <c r="B286" s="287">
        <f t="shared" ref="B286:H286" si="59">B283/B282*100-100</f>
        <v>-1.3132075471698101</v>
      </c>
      <c r="C286" s="288">
        <f t="shared" si="59"/>
        <v>1.1983228511530513</v>
      </c>
      <c r="D286" s="288">
        <f t="shared" si="59"/>
        <v>2.6272536687631032</v>
      </c>
      <c r="E286" s="288">
        <f t="shared" si="59"/>
        <v>3.6905660377358487</v>
      </c>
      <c r="F286" s="288">
        <f t="shared" si="59"/>
        <v>6.1932914046121539</v>
      </c>
      <c r="G286" s="288">
        <f t="shared" si="59"/>
        <v>7.6482180293500903</v>
      </c>
      <c r="H286" s="291">
        <f t="shared" si="59"/>
        <v>3.9861635220125748</v>
      </c>
      <c r="I286" s="338"/>
      <c r="J286" s="339"/>
      <c r="K286" s="228"/>
    </row>
    <row r="287" spans="1:11" ht="13" thickBot="1" x14ac:dyDescent="0.3">
      <c r="A287" s="227" t="s">
        <v>27</v>
      </c>
      <c r="B287" s="293">
        <f t="shared" ref="B287:H287" si="60">B283-B269</f>
        <v>108.41999999999962</v>
      </c>
      <c r="C287" s="294">
        <f t="shared" si="60"/>
        <v>166.90999999999985</v>
      </c>
      <c r="D287" s="294">
        <f t="shared" si="60"/>
        <v>172.86999999999989</v>
      </c>
      <c r="E287" s="294">
        <f t="shared" si="60"/>
        <v>174.90999999999985</v>
      </c>
      <c r="F287" s="294">
        <f t="shared" si="60"/>
        <v>155.11999999999989</v>
      </c>
      <c r="G287" s="294">
        <f t="shared" si="60"/>
        <v>107.40999999999985</v>
      </c>
      <c r="H287" s="341">
        <f t="shared" si="60"/>
        <v>151.55000000000018</v>
      </c>
      <c r="I287" s="342"/>
      <c r="J287" s="339"/>
      <c r="K287" s="228"/>
    </row>
    <row r="288" spans="1:11" x14ac:dyDescent="0.25">
      <c r="A288" s="343" t="s">
        <v>51</v>
      </c>
      <c r="B288" s="300">
        <v>241</v>
      </c>
      <c r="C288" s="301">
        <v>674</v>
      </c>
      <c r="D288" s="301">
        <v>633</v>
      </c>
      <c r="E288" s="301">
        <v>706</v>
      </c>
      <c r="F288" s="301">
        <v>759</v>
      </c>
      <c r="G288" s="390">
        <v>697</v>
      </c>
      <c r="H288" s="304">
        <f>SUM(B288:G288)</f>
        <v>3710</v>
      </c>
      <c r="I288" s="344" t="s">
        <v>56</v>
      </c>
      <c r="J288" s="345">
        <f>H274-H288</f>
        <v>2</v>
      </c>
      <c r="K288" s="306">
        <f>J288/H274</f>
        <v>5.3879310344827585E-4</v>
      </c>
    </row>
    <row r="289" spans="1:11" x14ac:dyDescent="0.25">
      <c r="A289" s="343" t="s">
        <v>28</v>
      </c>
      <c r="B289" s="233">
        <v>110.5</v>
      </c>
      <c r="C289" s="493">
        <v>109</v>
      </c>
      <c r="D289" s="493">
        <v>108</v>
      </c>
      <c r="E289" s="493">
        <v>106.5</v>
      </c>
      <c r="F289" s="493">
        <v>105.5</v>
      </c>
      <c r="G289" s="391">
        <v>104.5</v>
      </c>
      <c r="H289" s="237"/>
      <c r="I289" s="228" t="s">
        <v>57</v>
      </c>
      <c r="J289" s="494">
        <v>101.84</v>
      </c>
      <c r="K289" s="494"/>
    </row>
    <row r="290" spans="1:11" ht="13" thickBot="1" x14ac:dyDescent="0.3">
      <c r="A290" s="346" t="s">
        <v>26</v>
      </c>
      <c r="B290" s="235">
        <f t="shared" ref="B290:G290" si="61">B289-B275</f>
        <v>5</v>
      </c>
      <c r="C290" s="236">
        <f t="shared" si="61"/>
        <v>5</v>
      </c>
      <c r="D290" s="236">
        <f t="shared" si="61"/>
        <v>5</v>
      </c>
      <c r="E290" s="236">
        <f t="shared" si="61"/>
        <v>5</v>
      </c>
      <c r="F290" s="236">
        <f t="shared" si="61"/>
        <v>5</v>
      </c>
      <c r="G290" s="236">
        <f t="shared" si="61"/>
        <v>5.5</v>
      </c>
      <c r="H290" s="238"/>
      <c r="I290" s="494" t="s">
        <v>26</v>
      </c>
      <c r="J290" s="494">
        <f>J289-J275</f>
        <v>6.1000000000000085</v>
      </c>
      <c r="K290" s="494"/>
    </row>
    <row r="291" spans="1:11" x14ac:dyDescent="0.25">
      <c r="B291" s="311">
        <v>110.5</v>
      </c>
    </row>
    <row r="292" spans="1:11" ht="13" thickBot="1" x14ac:dyDescent="0.3"/>
    <row r="293" spans="1:11" s="496" customFormat="1" ht="13.5" thickBot="1" x14ac:dyDescent="0.3">
      <c r="A293" s="319" t="s">
        <v>118</v>
      </c>
      <c r="B293" s="539" t="s">
        <v>50</v>
      </c>
      <c r="C293" s="540"/>
      <c r="D293" s="540"/>
      <c r="E293" s="540"/>
      <c r="F293" s="540"/>
      <c r="G293" s="541"/>
      <c r="H293" s="347" t="s">
        <v>0</v>
      </c>
      <c r="I293" s="228"/>
    </row>
    <row r="294" spans="1:11" s="496" customFormat="1" x14ac:dyDescent="0.25">
      <c r="A294" s="227" t="s">
        <v>54</v>
      </c>
      <c r="B294" s="392">
        <v>1</v>
      </c>
      <c r="C294" s="393">
        <v>2</v>
      </c>
      <c r="D294" s="394">
        <v>3</v>
      </c>
      <c r="E294" s="393">
        <v>4</v>
      </c>
      <c r="F294" s="394">
        <v>5</v>
      </c>
      <c r="G294" s="257">
        <v>6</v>
      </c>
      <c r="H294" s="323"/>
      <c r="I294" s="324"/>
    </row>
    <row r="295" spans="1:11" s="496" customFormat="1" ht="13" x14ac:dyDescent="0.25">
      <c r="A295" s="227" t="s">
        <v>2</v>
      </c>
      <c r="B295" s="261">
        <v>1</v>
      </c>
      <c r="C295" s="262">
        <v>2</v>
      </c>
      <c r="D295" s="264">
        <v>3</v>
      </c>
      <c r="E295" s="397">
        <v>4</v>
      </c>
      <c r="F295" s="398">
        <v>5</v>
      </c>
      <c r="G295" s="427">
        <v>6</v>
      </c>
      <c r="H295" s="318" t="s">
        <v>0</v>
      </c>
      <c r="I295" s="253"/>
      <c r="J295" s="325"/>
    </row>
    <row r="296" spans="1:11" s="496" customFormat="1" ht="13" x14ac:dyDescent="0.25">
      <c r="A296" s="326" t="s">
        <v>3</v>
      </c>
      <c r="B296" s="266">
        <v>2565</v>
      </c>
      <c r="C296" s="267">
        <v>2565</v>
      </c>
      <c r="D296" s="267">
        <v>2565</v>
      </c>
      <c r="E296" s="267">
        <v>2565</v>
      </c>
      <c r="F296" s="267">
        <v>2565</v>
      </c>
      <c r="G296" s="389">
        <v>2565</v>
      </c>
      <c r="H296" s="327">
        <v>2565</v>
      </c>
      <c r="I296" s="328"/>
      <c r="J296" s="325"/>
    </row>
    <row r="297" spans="1:11" s="496" customFormat="1" ht="13" x14ac:dyDescent="0.25">
      <c r="A297" s="329" t="s">
        <v>6</v>
      </c>
      <c r="B297" s="272">
        <v>2600</v>
      </c>
      <c r="C297" s="273">
        <v>2634.23</v>
      </c>
      <c r="D297" s="273">
        <v>2690.82</v>
      </c>
      <c r="E297" s="273">
        <v>2691.04</v>
      </c>
      <c r="F297" s="330">
        <v>2746.78</v>
      </c>
      <c r="G297" s="330">
        <v>2806.15</v>
      </c>
      <c r="H297" s="331">
        <v>2707.46</v>
      </c>
      <c r="I297" s="332"/>
      <c r="J297" s="325"/>
    </row>
    <row r="298" spans="1:11" s="496" customFormat="1" ht="13" x14ac:dyDescent="0.25">
      <c r="A298" s="227" t="s">
        <v>7</v>
      </c>
      <c r="B298" s="277">
        <v>100</v>
      </c>
      <c r="C298" s="278">
        <v>100</v>
      </c>
      <c r="D298" s="278">
        <v>100</v>
      </c>
      <c r="E298" s="278">
        <v>100</v>
      </c>
      <c r="F298" s="333">
        <v>98.31</v>
      </c>
      <c r="G298" s="333">
        <v>96.15</v>
      </c>
      <c r="H298" s="334">
        <v>94.62</v>
      </c>
      <c r="I298" s="335"/>
      <c r="J298" s="325"/>
    </row>
    <row r="299" spans="1:11" s="496" customFormat="1" x14ac:dyDescent="0.25">
      <c r="A299" s="227" t="s">
        <v>8</v>
      </c>
      <c r="B299" s="282">
        <v>4.4699999999999997E-2</v>
      </c>
      <c r="C299" s="283">
        <v>4.7199999999999999E-2</v>
      </c>
      <c r="D299" s="283">
        <v>4.5499999999999999E-2</v>
      </c>
      <c r="E299" s="283">
        <v>4.1500000000000002E-2</v>
      </c>
      <c r="F299" s="336">
        <v>4.6100000000000002E-2</v>
      </c>
      <c r="G299" s="336">
        <v>5.1999999999999998E-2</v>
      </c>
      <c r="H299" s="337">
        <v>5.21E-2</v>
      </c>
      <c r="I299" s="338"/>
      <c r="J299" s="339"/>
      <c r="K299" s="340"/>
    </row>
    <row r="300" spans="1:11" s="496" customFormat="1" x14ac:dyDescent="0.25">
      <c r="A300" s="329" t="s">
        <v>1</v>
      </c>
      <c r="B300" s="287">
        <f t="shared" ref="B300:H300" si="62">B297/B296*100-100</f>
        <v>1.3645224171539923</v>
      </c>
      <c r="C300" s="288">
        <f t="shared" si="62"/>
        <v>2.6990253411306071</v>
      </c>
      <c r="D300" s="288">
        <f t="shared" si="62"/>
        <v>4.9052631578947512</v>
      </c>
      <c r="E300" s="288">
        <f t="shared" si="62"/>
        <v>4.9138401559454223</v>
      </c>
      <c r="F300" s="288">
        <f t="shared" si="62"/>
        <v>7.0869395711500971</v>
      </c>
      <c r="G300" s="288">
        <f t="shared" si="62"/>
        <v>9.4015594541910303</v>
      </c>
      <c r="H300" s="291">
        <f t="shared" si="62"/>
        <v>5.5539961013645325</v>
      </c>
      <c r="I300" s="338"/>
      <c r="J300" s="339"/>
      <c r="K300" s="228"/>
    </row>
    <row r="301" spans="1:11" s="496" customFormat="1" ht="13" thickBot="1" x14ac:dyDescent="0.3">
      <c r="A301" s="227" t="s">
        <v>27</v>
      </c>
      <c r="B301" s="293">
        <f t="shared" ref="B301:H301" si="63">B297-B283</f>
        <v>246.32000000000016</v>
      </c>
      <c r="C301" s="294">
        <f t="shared" si="63"/>
        <v>220.65000000000009</v>
      </c>
      <c r="D301" s="294">
        <f t="shared" si="63"/>
        <v>243.16000000000031</v>
      </c>
      <c r="E301" s="294">
        <f t="shared" si="63"/>
        <v>218.01999999999998</v>
      </c>
      <c r="F301" s="294">
        <f t="shared" si="63"/>
        <v>214.07000000000016</v>
      </c>
      <c r="G301" s="294">
        <f t="shared" si="63"/>
        <v>238.74000000000024</v>
      </c>
      <c r="H301" s="341">
        <f t="shared" si="63"/>
        <v>227.38999999999987</v>
      </c>
      <c r="I301" s="342"/>
      <c r="J301" s="339"/>
      <c r="K301" s="228"/>
    </row>
    <row r="302" spans="1:11" s="496" customFormat="1" x14ac:dyDescent="0.25">
      <c r="A302" s="343" t="s">
        <v>51</v>
      </c>
      <c r="B302" s="300">
        <v>238</v>
      </c>
      <c r="C302" s="301">
        <v>673</v>
      </c>
      <c r="D302" s="301">
        <v>633</v>
      </c>
      <c r="E302" s="301">
        <v>705</v>
      </c>
      <c r="F302" s="301">
        <v>758</v>
      </c>
      <c r="G302" s="390">
        <v>697</v>
      </c>
      <c r="H302" s="304">
        <f>SUM(B302:G302)</f>
        <v>3704</v>
      </c>
      <c r="I302" s="344" t="s">
        <v>56</v>
      </c>
      <c r="J302" s="345">
        <f>H288-H302</f>
        <v>6</v>
      </c>
      <c r="K302" s="306">
        <f>J302/H288</f>
        <v>1.6172506738544475E-3</v>
      </c>
    </row>
    <row r="303" spans="1:11" s="496" customFormat="1" x14ac:dyDescent="0.25">
      <c r="A303" s="343" t="s">
        <v>28</v>
      </c>
      <c r="B303" s="233">
        <v>114.5</v>
      </c>
      <c r="C303" s="495">
        <v>113</v>
      </c>
      <c r="D303" s="495">
        <v>112</v>
      </c>
      <c r="E303" s="495">
        <v>110.5</v>
      </c>
      <c r="F303" s="495">
        <v>109.5</v>
      </c>
      <c r="G303" s="391">
        <v>108.5</v>
      </c>
      <c r="H303" s="237"/>
      <c r="I303" s="228" t="s">
        <v>57</v>
      </c>
      <c r="J303" s="496">
        <v>107.05</v>
      </c>
    </row>
    <row r="304" spans="1:11" s="496" customFormat="1" ht="13" thickBot="1" x14ac:dyDescent="0.3">
      <c r="A304" s="346" t="s">
        <v>26</v>
      </c>
      <c r="B304" s="235">
        <f t="shared" ref="B304:G304" si="64">B303-B289</f>
        <v>4</v>
      </c>
      <c r="C304" s="236">
        <f t="shared" si="64"/>
        <v>4</v>
      </c>
      <c r="D304" s="236">
        <f t="shared" si="64"/>
        <v>4</v>
      </c>
      <c r="E304" s="236">
        <f t="shared" si="64"/>
        <v>4</v>
      </c>
      <c r="F304" s="236">
        <f t="shared" si="64"/>
        <v>4</v>
      </c>
      <c r="G304" s="236">
        <f t="shared" si="64"/>
        <v>4</v>
      </c>
      <c r="H304" s="238"/>
      <c r="I304" s="496" t="s">
        <v>26</v>
      </c>
      <c r="J304" s="496">
        <f>J303-J289</f>
        <v>5.2099999999999937</v>
      </c>
    </row>
    <row r="305" spans="1:11" x14ac:dyDescent="0.25">
      <c r="B305" s="311">
        <v>114.5</v>
      </c>
      <c r="C305" s="311">
        <v>113</v>
      </c>
      <c r="D305" s="311">
        <v>112</v>
      </c>
      <c r="E305" s="311">
        <v>110.5</v>
      </c>
      <c r="F305" s="311">
        <v>109.5</v>
      </c>
      <c r="G305" s="311">
        <v>108.5</v>
      </c>
    </row>
    <row r="306" spans="1:11" ht="13" thickBot="1" x14ac:dyDescent="0.3"/>
    <row r="307" spans="1:11" s="498" customFormat="1" ht="13.5" thickBot="1" x14ac:dyDescent="0.3">
      <c r="A307" s="319" t="s">
        <v>119</v>
      </c>
      <c r="B307" s="539" t="s">
        <v>50</v>
      </c>
      <c r="C307" s="540"/>
      <c r="D307" s="540"/>
      <c r="E307" s="540"/>
      <c r="F307" s="540"/>
      <c r="G307" s="541"/>
      <c r="H307" s="347" t="s">
        <v>0</v>
      </c>
      <c r="I307" s="228"/>
    </row>
    <row r="308" spans="1:11" s="498" customFormat="1" x14ac:dyDescent="0.25">
      <c r="A308" s="227" t="s">
        <v>54</v>
      </c>
      <c r="B308" s="392">
        <v>1</v>
      </c>
      <c r="C308" s="393">
        <v>2</v>
      </c>
      <c r="D308" s="394">
        <v>3</v>
      </c>
      <c r="E308" s="393">
        <v>4</v>
      </c>
      <c r="F308" s="394">
        <v>5</v>
      </c>
      <c r="G308" s="257">
        <v>6</v>
      </c>
      <c r="H308" s="323"/>
      <c r="I308" s="324"/>
    </row>
    <row r="309" spans="1:11" s="498" customFormat="1" ht="13" x14ac:dyDescent="0.25">
      <c r="A309" s="227" t="s">
        <v>2</v>
      </c>
      <c r="B309" s="261">
        <v>1</v>
      </c>
      <c r="C309" s="262">
        <v>2</v>
      </c>
      <c r="D309" s="264">
        <v>3</v>
      </c>
      <c r="E309" s="397">
        <v>4</v>
      </c>
      <c r="F309" s="398">
        <v>5</v>
      </c>
      <c r="G309" s="427">
        <v>6</v>
      </c>
      <c r="H309" s="318" t="s">
        <v>0</v>
      </c>
      <c r="I309" s="253"/>
      <c r="J309" s="325"/>
    </row>
    <row r="310" spans="1:11" s="498" customFormat="1" ht="13" x14ac:dyDescent="0.25">
      <c r="A310" s="326" t="s">
        <v>3</v>
      </c>
      <c r="B310" s="266">
        <v>2740</v>
      </c>
      <c r="C310" s="267">
        <v>2740</v>
      </c>
      <c r="D310" s="267">
        <v>2740</v>
      </c>
      <c r="E310" s="267">
        <v>2740</v>
      </c>
      <c r="F310" s="267">
        <v>2740</v>
      </c>
      <c r="G310" s="389">
        <v>2740</v>
      </c>
      <c r="H310" s="327">
        <v>2740</v>
      </c>
      <c r="I310" s="328"/>
      <c r="J310" s="325"/>
    </row>
    <row r="311" spans="1:11" s="498" customFormat="1" ht="13" x14ac:dyDescent="0.25">
      <c r="A311" s="329" t="s">
        <v>6</v>
      </c>
      <c r="B311" s="272">
        <v>2875</v>
      </c>
      <c r="C311" s="273">
        <v>2802.2</v>
      </c>
      <c r="D311" s="273">
        <v>2811.4</v>
      </c>
      <c r="E311" s="273">
        <v>2859.81</v>
      </c>
      <c r="F311" s="330">
        <v>2888.07</v>
      </c>
      <c r="G311" s="330">
        <v>3028.93</v>
      </c>
      <c r="H311" s="331">
        <v>2881.6</v>
      </c>
      <c r="I311" s="332"/>
      <c r="J311" s="325"/>
    </row>
    <row r="312" spans="1:11" s="498" customFormat="1" ht="13" x14ac:dyDescent="0.25">
      <c r="A312" s="227" t="s">
        <v>7</v>
      </c>
      <c r="B312" s="277">
        <v>100</v>
      </c>
      <c r="C312" s="278">
        <v>93.9</v>
      </c>
      <c r="D312" s="278">
        <v>100</v>
      </c>
      <c r="E312" s="278">
        <v>94.44</v>
      </c>
      <c r="F312" s="333">
        <v>96.5</v>
      </c>
      <c r="G312" s="333">
        <v>87.5</v>
      </c>
      <c r="H312" s="334">
        <v>93.29</v>
      </c>
      <c r="I312" s="335"/>
      <c r="J312" s="325"/>
    </row>
    <row r="313" spans="1:11" s="498" customFormat="1" x14ac:dyDescent="0.25">
      <c r="A313" s="227" t="s">
        <v>8</v>
      </c>
      <c r="B313" s="282">
        <v>5.8999999999999997E-2</v>
      </c>
      <c r="C313" s="283">
        <v>4.9000000000000002E-2</v>
      </c>
      <c r="D313" s="283">
        <v>4.8000000000000001E-2</v>
      </c>
      <c r="E313" s="283">
        <v>5.5E-2</v>
      </c>
      <c r="F313" s="336">
        <v>5.0999999999999997E-2</v>
      </c>
      <c r="G313" s="336">
        <v>6.5000000000000002E-2</v>
      </c>
      <c r="H313" s="337">
        <v>6.0999999999999999E-2</v>
      </c>
      <c r="I313" s="338"/>
      <c r="J313" s="339"/>
      <c r="K313" s="340"/>
    </row>
    <row r="314" spans="1:11" s="498" customFormat="1" x14ac:dyDescent="0.25">
      <c r="A314" s="329" t="s">
        <v>1</v>
      </c>
      <c r="B314" s="287">
        <f t="shared" ref="B314:H314" si="65">B311/B310*100-100</f>
        <v>4.9270072992700733</v>
      </c>
      <c r="C314" s="288">
        <f t="shared" si="65"/>
        <v>2.2700729927007188</v>
      </c>
      <c r="D314" s="288">
        <f t="shared" si="65"/>
        <v>2.6058394160583873</v>
      </c>
      <c r="E314" s="288">
        <f t="shared" si="65"/>
        <v>4.3726277372262672</v>
      </c>
      <c r="F314" s="288">
        <f t="shared" si="65"/>
        <v>5.4040145985401438</v>
      </c>
      <c r="G314" s="288">
        <f t="shared" si="65"/>
        <v>10.544890510948889</v>
      </c>
      <c r="H314" s="291">
        <f t="shared" si="65"/>
        <v>5.1678832116788271</v>
      </c>
      <c r="I314" s="338"/>
      <c r="J314" s="339"/>
      <c r="K314" s="228"/>
    </row>
    <row r="315" spans="1:11" s="498" customFormat="1" ht="13" thickBot="1" x14ac:dyDescent="0.3">
      <c r="A315" s="227" t="s">
        <v>27</v>
      </c>
      <c r="B315" s="293">
        <f t="shared" ref="B315:H315" si="66">B311-B297</f>
        <v>275</v>
      </c>
      <c r="C315" s="294">
        <f t="shared" si="66"/>
        <v>167.9699999999998</v>
      </c>
      <c r="D315" s="294">
        <f t="shared" si="66"/>
        <v>120.57999999999993</v>
      </c>
      <c r="E315" s="294">
        <f t="shared" si="66"/>
        <v>168.76999999999998</v>
      </c>
      <c r="F315" s="294">
        <f t="shared" si="66"/>
        <v>141.28999999999996</v>
      </c>
      <c r="G315" s="294">
        <f t="shared" si="66"/>
        <v>222.77999999999975</v>
      </c>
      <c r="H315" s="341">
        <f t="shared" si="66"/>
        <v>174.13999999999987</v>
      </c>
      <c r="I315" s="342"/>
      <c r="J315" s="339"/>
      <c r="K315" s="228"/>
    </row>
    <row r="316" spans="1:11" s="498" customFormat="1" x14ac:dyDescent="0.25">
      <c r="A316" s="343" t="s">
        <v>51</v>
      </c>
      <c r="B316" s="300">
        <v>229</v>
      </c>
      <c r="C316" s="301">
        <v>671</v>
      </c>
      <c r="D316" s="301">
        <v>631</v>
      </c>
      <c r="E316" s="301">
        <v>705</v>
      </c>
      <c r="F316" s="301">
        <v>758</v>
      </c>
      <c r="G316" s="390">
        <v>697</v>
      </c>
      <c r="H316" s="304">
        <f>SUM(B316:G316)</f>
        <v>3691</v>
      </c>
      <c r="I316" s="344" t="s">
        <v>56</v>
      </c>
      <c r="J316" s="345">
        <f>H302-H316</f>
        <v>13</v>
      </c>
      <c r="K316" s="306">
        <f>J316/H302</f>
        <v>3.5097192224622029E-3</v>
      </c>
    </row>
    <row r="317" spans="1:11" s="498" customFormat="1" x14ac:dyDescent="0.25">
      <c r="A317" s="343" t="s">
        <v>28</v>
      </c>
      <c r="B317" s="233">
        <v>118.5</v>
      </c>
      <c r="C317" s="497">
        <v>117.5</v>
      </c>
      <c r="D317" s="497">
        <v>116.5</v>
      </c>
      <c r="E317" s="497">
        <v>115</v>
      </c>
      <c r="F317" s="497">
        <v>114</v>
      </c>
      <c r="G317" s="391">
        <v>113</v>
      </c>
      <c r="H317" s="237"/>
      <c r="I317" s="228" t="s">
        <v>57</v>
      </c>
      <c r="J317" s="498">
        <v>111.27</v>
      </c>
    </row>
    <row r="318" spans="1:11" s="498" customFormat="1" ht="13" thickBot="1" x14ac:dyDescent="0.3">
      <c r="A318" s="346" t="s">
        <v>26</v>
      </c>
      <c r="B318" s="235">
        <f t="shared" ref="B318:G318" si="67">B317-B303</f>
        <v>4</v>
      </c>
      <c r="C318" s="236">
        <f t="shared" si="67"/>
        <v>4.5</v>
      </c>
      <c r="D318" s="236">
        <f t="shared" si="67"/>
        <v>4.5</v>
      </c>
      <c r="E318" s="236">
        <f t="shared" si="67"/>
        <v>4.5</v>
      </c>
      <c r="F318" s="236">
        <f t="shared" si="67"/>
        <v>4.5</v>
      </c>
      <c r="G318" s="236">
        <f t="shared" si="67"/>
        <v>4.5</v>
      </c>
      <c r="H318" s="238"/>
      <c r="I318" s="498" t="s">
        <v>26</v>
      </c>
      <c r="J318" s="498">
        <f>J317-J303</f>
        <v>4.2199999999999989</v>
      </c>
    </row>
    <row r="320" spans="1:11" ht="13" thickBot="1" x14ac:dyDescent="0.3"/>
    <row r="321" spans="1:11" s="528" customFormat="1" ht="13.5" thickBot="1" x14ac:dyDescent="0.3">
      <c r="A321" s="319" t="s">
        <v>137</v>
      </c>
      <c r="B321" s="539" t="s">
        <v>50</v>
      </c>
      <c r="C321" s="540"/>
      <c r="D321" s="540"/>
      <c r="E321" s="540"/>
      <c r="F321" s="540"/>
      <c r="G321" s="541"/>
      <c r="H321" s="347" t="s">
        <v>0</v>
      </c>
      <c r="I321" s="228"/>
    </row>
    <row r="322" spans="1:11" s="528" customFormat="1" x14ac:dyDescent="0.25">
      <c r="A322" s="227" t="s">
        <v>54</v>
      </c>
      <c r="B322" s="392">
        <v>1</v>
      </c>
      <c r="C322" s="393">
        <v>2</v>
      </c>
      <c r="D322" s="394">
        <v>3</v>
      </c>
      <c r="E322" s="393">
        <v>4</v>
      </c>
      <c r="F322" s="394">
        <v>5</v>
      </c>
      <c r="G322" s="257">
        <v>6</v>
      </c>
      <c r="H322" s="323"/>
      <c r="I322" s="324"/>
    </row>
    <row r="323" spans="1:11" s="528" customFormat="1" ht="13" x14ac:dyDescent="0.25">
      <c r="A323" s="227" t="s">
        <v>2</v>
      </c>
      <c r="B323" s="261">
        <v>1</v>
      </c>
      <c r="C323" s="262">
        <v>2</v>
      </c>
      <c r="D323" s="264">
        <v>3</v>
      </c>
      <c r="E323" s="397">
        <v>4</v>
      </c>
      <c r="F323" s="398">
        <v>5</v>
      </c>
      <c r="G323" s="427">
        <v>6</v>
      </c>
      <c r="H323" s="318" t="s">
        <v>0</v>
      </c>
      <c r="I323" s="253"/>
      <c r="J323" s="325"/>
    </row>
    <row r="324" spans="1:11" s="528" customFormat="1" ht="13" x14ac:dyDescent="0.25">
      <c r="A324" s="326" t="s">
        <v>3</v>
      </c>
      <c r="B324" s="266">
        <v>2910</v>
      </c>
      <c r="C324" s="267">
        <v>2910</v>
      </c>
      <c r="D324" s="267">
        <v>2910</v>
      </c>
      <c r="E324" s="267">
        <v>2910</v>
      </c>
      <c r="F324" s="267">
        <v>2910</v>
      </c>
      <c r="G324" s="389">
        <v>2910</v>
      </c>
      <c r="H324" s="327">
        <v>2910</v>
      </c>
      <c r="I324" s="328"/>
      <c r="J324" s="325"/>
    </row>
    <row r="325" spans="1:11" s="528" customFormat="1" ht="13" x14ac:dyDescent="0.25">
      <c r="A325" s="329" t="s">
        <v>6</v>
      </c>
      <c r="B325" s="272">
        <v>2842</v>
      </c>
      <c r="C325" s="273">
        <v>3030.6976744186045</v>
      </c>
      <c r="D325" s="273">
        <v>2995.9574468085107</v>
      </c>
      <c r="E325" s="273">
        <v>3084.2857142857142</v>
      </c>
      <c r="F325" s="330">
        <v>3066.6071428571427</v>
      </c>
      <c r="G325" s="330">
        <v>3186.1538461538462</v>
      </c>
      <c r="H325" s="331">
        <v>3062.2137404580153</v>
      </c>
      <c r="I325" s="332"/>
      <c r="J325" s="325"/>
    </row>
    <row r="326" spans="1:11" s="528" customFormat="1" ht="13" x14ac:dyDescent="0.25">
      <c r="A326" s="227" t="s">
        <v>7</v>
      </c>
      <c r="B326" s="277">
        <v>93.333333333333329</v>
      </c>
      <c r="C326" s="278">
        <v>95.348837209302332</v>
      </c>
      <c r="D326" s="278">
        <v>89.361702127659569</v>
      </c>
      <c r="E326" s="278">
        <v>91.836734693877546</v>
      </c>
      <c r="F326" s="333">
        <v>85.714285714285708</v>
      </c>
      <c r="G326" s="333">
        <v>82.692307692307693</v>
      </c>
      <c r="H326" s="334">
        <v>86.25954198473282</v>
      </c>
      <c r="I326" s="335"/>
      <c r="J326" s="325"/>
    </row>
    <row r="327" spans="1:11" s="528" customFormat="1" x14ac:dyDescent="0.25">
      <c r="A327" s="227" t="s">
        <v>8</v>
      </c>
      <c r="B327" s="282">
        <v>5.4981069625966529E-2</v>
      </c>
      <c r="C327" s="283">
        <v>5.1108774378949243E-2</v>
      </c>
      <c r="D327" s="283">
        <v>6.7595256326251532E-2</v>
      </c>
      <c r="E327" s="283">
        <v>6.1471859940134765E-2</v>
      </c>
      <c r="F327" s="336">
        <v>7.0577801800553536E-2</v>
      </c>
      <c r="G327" s="336">
        <v>7.0097479906360602E-2</v>
      </c>
      <c r="H327" s="337">
        <v>7.0190832363332539E-2</v>
      </c>
      <c r="I327" s="338"/>
      <c r="J327" s="339"/>
      <c r="K327" s="340"/>
    </row>
    <row r="328" spans="1:11" s="528" customFormat="1" x14ac:dyDescent="0.25">
      <c r="A328" s="329" t="s">
        <v>1</v>
      </c>
      <c r="B328" s="287">
        <f t="shared" ref="B328:H328" si="68">B325/B324*100-100</f>
        <v>-2.3367697594501777</v>
      </c>
      <c r="C328" s="288">
        <f t="shared" si="68"/>
        <v>4.1476864061376091</v>
      </c>
      <c r="D328" s="288">
        <f t="shared" si="68"/>
        <v>2.9538641514952104</v>
      </c>
      <c r="E328" s="288">
        <f t="shared" si="68"/>
        <v>5.9891998036328005</v>
      </c>
      <c r="F328" s="288">
        <f t="shared" si="68"/>
        <v>5.3816887579774146</v>
      </c>
      <c r="G328" s="288">
        <f t="shared" si="68"/>
        <v>9.4898228918847565</v>
      </c>
      <c r="H328" s="291">
        <f t="shared" si="68"/>
        <v>5.2307127305159895</v>
      </c>
      <c r="I328" s="338"/>
      <c r="J328" s="339"/>
      <c r="K328" s="228"/>
    </row>
    <row r="329" spans="1:11" s="528" customFormat="1" ht="13" thickBot="1" x14ac:dyDescent="0.3">
      <c r="A329" s="227" t="s">
        <v>27</v>
      </c>
      <c r="B329" s="293">
        <f t="shared" ref="B329:H329" si="69">B325-B311</f>
        <v>-33</v>
      </c>
      <c r="C329" s="294">
        <f t="shared" si="69"/>
        <v>228.49767441860467</v>
      </c>
      <c r="D329" s="294">
        <f t="shared" si="69"/>
        <v>184.55744680851058</v>
      </c>
      <c r="E329" s="294">
        <f t="shared" si="69"/>
        <v>224.47571428571428</v>
      </c>
      <c r="F329" s="294">
        <f t="shared" si="69"/>
        <v>178.5371428571425</v>
      </c>
      <c r="G329" s="294">
        <f t="shared" si="69"/>
        <v>157.22384615384635</v>
      </c>
      <c r="H329" s="341">
        <f t="shared" si="69"/>
        <v>180.6137404580154</v>
      </c>
      <c r="I329" s="342"/>
      <c r="J329" s="339"/>
      <c r="K329" s="228"/>
    </row>
    <row r="330" spans="1:11" s="528" customFormat="1" x14ac:dyDescent="0.25">
      <c r="A330" s="343" t="s">
        <v>51</v>
      </c>
      <c r="B330" s="300">
        <v>227</v>
      </c>
      <c r="C330" s="301">
        <v>670</v>
      </c>
      <c r="D330" s="301">
        <v>630</v>
      </c>
      <c r="E330" s="301">
        <v>705</v>
      </c>
      <c r="F330" s="301">
        <v>757</v>
      </c>
      <c r="G330" s="390">
        <v>697</v>
      </c>
      <c r="H330" s="304">
        <f>SUM(B330:G330)</f>
        <v>3686</v>
      </c>
      <c r="I330" s="344" t="s">
        <v>56</v>
      </c>
      <c r="J330" s="345">
        <f>H316-H330</f>
        <v>5</v>
      </c>
      <c r="K330" s="306">
        <f>J330/H316</f>
        <v>1.35464643727987E-3</v>
      </c>
    </row>
    <row r="331" spans="1:11" s="528" customFormat="1" x14ac:dyDescent="0.25">
      <c r="A331" s="343" t="s">
        <v>28</v>
      </c>
      <c r="B331" s="233">
        <v>123</v>
      </c>
      <c r="C331" s="527">
        <v>121.5</v>
      </c>
      <c r="D331" s="527">
        <v>120.5</v>
      </c>
      <c r="E331" s="527">
        <v>119</v>
      </c>
      <c r="F331" s="527">
        <v>118</v>
      </c>
      <c r="G331" s="391">
        <v>117</v>
      </c>
      <c r="H331" s="237"/>
      <c r="I331" s="228" t="s">
        <v>57</v>
      </c>
      <c r="J331" s="528">
        <v>115.5</v>
      </c>
    </row>
    <row r="332" spans="1:11" s="528" customFormat="1" ht="13" thickBot="1" x14ac:dyDescent="0.3">
      <c r="A332" s="346" t="s">
        <v>26</v>
      </c>
      <c r="B332" s="235">
        <f t="shared" ref="B332:G332" si="70">B331-B317</f>
        <v>4.5</v>
      </c>
      <c r="C332" s="236">
        <f t="shared" si="70"/>
        <v>4</v>
      </c>
      <c r="D332" s="236">
        <f t="shared" si="70"/>
        <v>4</v>
      </c>
      <c r="E332" s="236">
        <f t="shared" si="70"/>
        <v>4</v>
      </c>
      <c r="F332" s="236">
        <f t="shared" si="70"/>
        <v>4</v>
      </c>
      <c r="G332" s="236">
        <f t="shared" si="70"/>
        <v>4</v>
      </c>
      <c r="H332" s="238"/>
      <c r="I332" s="528" t="s">
        <v>26</v>
      </c>
      <c r="J332" s="528">
        <f>J331-J317</f>
        <v>4.230000000000004</v>
      </c>
    </row>
  </sheetData>
  <mergeCells count="25">
    <mergeCell ref="B179:G179"/>
    <mergeCell ref="L8:M8"/>
    <mergeCell ref="B23:G23"/>
    <mergeCell ref="B37:G37"/>
    <mergeCell ref="B80:H80"/>
    <mergeCell ref="B66:H66"/>
    <mergeCell ref="B9:G9"/>
    <mergeCell ref="B251:G251"/>
    <mergeCell ref="B237:G237"/>
    <mergeCell ref="B223:G223"/>
    <mergeCell ref="B209:G209"/>
    <mergeCell ref="B195:G195"/>
    <mergeCell ref="N52:O52"/>
    <mergeCell ref="B52:H52"/>
    <mergeCell ref="B165:G165"/>
    <mergeCell ref="B151:G151"/>
    <mergeCell ref="B137:G137"/>
    <mergeCell ref="B123:G123"/>
    <mergeCell ref="B108:H108"/>
    <mergeCell ref="B94:H94"/>
    <mergeCell ref="B321:G321"/>
    <mergeCell ref="B307:G307"/>
    <mergeCell ref="B293:G293"/>
    <mergeCell ref="B279:G279"/>
    <mergeCell ref="B265:G265"/>
  </mergeCells>
  <pageMargins left="0.7" right="0.7" top="0.75" bottom="0.75" header="0.3" footer="0.3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K308"/>
  <sheetViews>
    <sheetView showGridLines="0" topLeftCell="A275" zoomScale="73" zoomScaleNormal="73" workbookViewId="0">
      <selection activeCell="E306" sqref="E306"/>
    </sheetView>
  </sheetViews>
  <sheetFormatPr baseColWidth="10" defaultColWidth="11.453125" defaultRowHeight="12.5" x14ac:dyDescent="0.25"/>
  <cols>
    <col min="1" max="1" width="16.26953125" style="311" bestFit="1" customWidth="1"/>
    <col min="2" max="6" width="9.7265625" style="311" customWidth="1"/>
    <col min="7" max="7" width="13" style="311" customWidth="1"/>
    <col min="8" max="8" width="11.1796875" style="311" customWidth="1"/>
    <col min="9" max="9" width="10.54296875" style="311" customWidth="1"/>
    <col min="10" max="16384" width="11.453125" style="311"/>
  </cols>
  <sheetData>
    <row r="1" spans="1:7" x14ac:dyDescent="0.25">
      <c r="A1" s="311" t="s">
        <v>58</v>
      </c>
    </row>
    <row r="2" spans="1:7" x14ac:dyDescent="0.25">
      <c r="A2" s="311" t="s">
        <v>59</v>
      </c>
      <c r="B2" s="243">
        <v>39.700000000000003</v>
      </c>
    </row>
    <row r="3" spans="1:7" x14ac:dyDescent="0.25">
      <c r="A3" s="311" t="s">
        <v>7</v>
      </c>
      <c r="B3" s="311">
        <v>55.4</v>
      </c>
    </row>
    <row r="4" spans="1:7" x14ac:dyDescent="0.25">
      <c r="A4" s="311" t="s">
        <v>60</v>
      </c>
      <c r="B4" s="311">
        <v>3486</v>
      </c>
    </row>
    <row r="6" spans="1:7" x14ac:dyDescent="0.25">
      <c r="A6" s="253" t="s">
        <v>61</v>
      </c>
      <c r="B6" s="243">
        <v>39.700000000000003</v>
      </c>
      <c r="C6" s="243">
        <v>39.700000000000003</v>
      </c>
      <c r="D6" s="243">
        <v>39.700000000000003</v>
      </c>
      <c r="E6" s="243">
        <v>39.700000000000003</v>
      </c>
      <c r="F6" s="243">
        <v>39.700000000000003</v>
      </c>
      <c r="G6" s="311">
        <v>39.700000000000003</v>
      </c>
    </row>
    <row r="7" spans="1:7" x14ac:dyDescent="0.25">
      <c r="A7" s="253" t="s">
        <v>62</v>
      </c>
      <c r="B7" s="311">
        <v>30</v>
      </c>
      <c r="C7" s="311">
        <v>30</v>
      </c>
      <c r="D7" s="311">
        <v>30</v>
      </c>
      <c r="E7" s="311">
        <v>30</v>
      </c>
      <c r="F7" s="311">
        <v>30</v>
      </c>
    </row>
    <row r="8" spans="1:7" ht="13" thickBot="1" x14ac:dyDescent="0.3">
      <c r="A8" s="253"/>
    </row>
    <row r="9" spans="1:7" ht="13.5" thickBot="1" x14ac:dyDescent="0.3">
      <c r="A9" s="319" t="s">
        <v>49</v>
      </c>
      <c r="B9" s="539" t="s">
        <v>53</v>
      </c>
      <c r="C9" s="540"/>
      <c r="D9" s="540"/>
      <c r="E9" s="540"/>
      <c r="F9" s="541"/>
      <c r="G9" s="348" t="s">
        <v>0</v>
      </c>
    </row>
    <row r="10" spans="1:7" x14ac:dyDescent="0.25">
      <c r="A10" s="227" t="s">
        <v>2</v>
      </c>
      <c r="B10" s="352">
        <v>1</v>
      </c>
      <c r="C10" s="240">
        <v>2</v>
      </c>
      <c r="D10" s="240">
        <v>3</v>
      </c>
      <c r="E10" s="240">
        <v>4</v>
      </c>
      <c r="F10" s="240">
        <v>5</v>
      </c>
      <c r="G10" s="239"/>
    </row>
    <row r="11" spans="1:7" ht="13" x14ac:dyDescent="0.25">
      <c r="A11" s="326" t="s">
        <v>3</v>
      </c>
      <c r="B11" s="383">
        <v>140</v>
      </c>
      <c r="C11" s="384">
        <v>140</v>
      </c>
      <c r="D11" s="385">
        <v>140</v>
      </c>
      <c r="E11" s="385">
        <v>140</v>
      </c>
      <c r="F11" s="385">
        <v>140</v>
      </c>
      <c r="G11" s="386">
        <v>140</v>
      </c>
    </row>
    <row r="12" spans="1:7" x14ac:dyDescent="0.25">
      <c r="A12" s="329" t="s">
        <v>6</v>
      </c>
      <c r="B12" s="357">
        <v>214.23750000000001</v>
      </c>
      <c r="C12" s="358">
        <v>209.36250000000001</v>
      </c>
      <c r="D12" s="358">
        <v>209.53749999999999</v>
      </c>
      <c r="E12" s="358">
        <v>217.54545454545453</v>
      </c>
      <c r="F12" s="358">
        <v>215.5185185185185</v>
      </c>
      <c r="G12" s="276">
        <v>213.33007334963324</v>
      </c>
    </row>
    <row r="13" spans="1:7" x14ac:dyDescent="0.25">
      <c r="A13" s="227" t="s">
        <v>7</v>
      </c>
      <c r="B13" s="359">
        <v>75</v>
      </c>
      <c r="C13" s="360">
        <v>76.25</v>
      </c>
      <c r="D13" s="361">
        <v>71.25</v>
      </c>
      <c r="E13" s="361">
        <v>75</v>
      </c>
      <c r="F13" s="361">
        <v>72.839506172839506</v>
      </c>
      <c r="G13" s="362">
        <v>71.882640586797066</v>
      </c>
    </row>
    <row r="14" spans="1:7" x14ac:dyDescent="0.25">
      <c r="A14" s="227" t="s">
        <v>8</v>
      </c>
      <c r="B14" s="282">
        <v>7.8724902083532514E-2</v>
      </c>
      <c r="C14" s="283">
        <v>8.7452705854859925E-2</v>
      </c>
      <c r="D14" s="363">
        <v>9.0411592788448972E-2</v>
      </c>
      <c r="E14" s="363">
        <v>8.7348815763162238E-2</v>
      </c>
      <c r="F14" s="363">
        <v>8.9219219782503911E-2</v>
      </c>
      <c r="G14" s="364">
        <v>8.8090212586329292E-2</v>
      </c>
    </row>
    <row r="15" spans="1:7" x14ac:dyDescent="0.25">
      <c r="A15" s="329" t="s">
        <v>1</v>
      </c>
      <c r="B15" s="287">
        <f t="shared" ref="B15:G15" si="0">B12/B11*100-100</f>
        <v>53.026785714285722</v>
      </c>
      <c r="C15" s="288">
        <f t="shared" si="0"/>
        <v>49.544642857142861</v>
      </c>
      <c r="D15" s="288">
        <f t="shared" si="0"/>
        <v>49.669642857142861</v>
      </c>
      <c r="E15" s="288">
        <f t="shared" si="0"/>
        <v>55.389610389610397</v>
      </c>
      <c r="F15" s="288">
        <f t="shared" ref="F15" si="1">F12/F11*100-100</f>
        <v>53.941798941798936</v>
      </c>
      <c r="G15" s="291">
        <f t="shared" si="0"/>
        <v>52.378623821166599</v>
      </c>
    </row>
    <row r="16" spans="1:7" ht="13" thickBot="1" x14ac:dyDescent="0.3">
      <c r="A16" s="227" t="s">
        <v>27</v>
      </c>
      <c r="B16" s="293">
        <f>B12-B6</f>
        <v>174.53750000000002</v>
      </c>
      <c r="C16" s="294">
        <f t="shared" ref="C16:G16" si="2">C12-C6</f>
        <v>169.66250000000002</v>
      </c>
      <c r="D16" s="294">
        <f t="shared" si="2"/>
        <v>169.83749999999998</v>
      </c>
      <c r="E16" s="294">
        <f t="shared" si="2"/>
        <v>177.84545454545452</v>
      </c>
      <c r="F16" s="294">
        <f t="shared" ref="F16" si="3">F12-F6</f>
        <v>175.81851851851849</v>
      </c>
      <c r="G16" s="298">
        <f t="shared" si="2"/>
        <v>173.63007334963322</v>
      </c>
    </row>
    <row r="17" spans="1:10" x14ac:dyDescent="0.25">
      <c r="A17" s="343" t="s">
        <v>52</v>
      </c>
      <c r="B17" s="300">
        <v>687</v>
      </c>
      <c r="C17" s="301">
        <v>689</v>
      </c>
      <c r="D17" s="301">
        <v>684</v>
      </c>
      <c r="E17" s="301">
        <v>684</v>
      </c>
      <c r="F17" s="365">
        <v>684</v>
      </c>
      <c r="G17" s="366">
        <f>SUM(B17:F17)</f>
        <v>3428</v>
      </c>
      <c r="H17" s="311" t="s">
        <v>56</v>
      </c>
      <c r="I17" s="367">
        <f>B4-G17</f>
        <v>58</v>
      </c>
      <c r="J17" s="368">
        <f>I17/B4</f>
        <v>1.663798049340218E-2</v>
      </c>
    </row>
    <row r="18" spans="1:10" x14ac:dyDescent="0.25">
      <c r="A18" s="343" t="s">
        <v>28</v>
      </c>
      <c r="B18" s="233">
        <v>65</v>
      </c>
      <c r="C18" s="312">
        <v>65</v>
      </c>
      <c r="D18" s="312">
        <v>65</v>
      </c>
      <c r="E18" s="312">
        <v>65</v>
      </c>
      <c r="F18" s="312">
        <v>65</v>
      </c>
      <c r="G18" s="237"/>
      <c r="H18" s="311" t="s">
        <v>57</v>
      </c>
      <c r="I18" s="311">
        <v>30.22</v>
      </c>
    </row>
    <row r="19" spans="1:10" ht="13" thickBot="1" x14ac:dyDescent="0.3">
      <c r="A19" s="346" t="s">
        <v>26</v>
      </c>
      <c r="B19" s="230">
        <f>B18-B7</f>
        <v>35</v>
      </c>
      <c r="C19" s="231">
        <f>C18-C7</f>
        <v>35</v>
      </c>
      <c r="D19" s="231">
        <f>D18-D7</f>
        <v>35</v>
      </c>
      <c r="E19" s="231">
        <f>E18-E7</f>
        <v>35</v>
      </c>
      <c r="F19" s="231">
        <f>F18-F7</f>
        <v>35</v>
      </c>
      <c r="G19" s="238"/>
      <c r="H19" s="311" t="s">
        <v>26</v>
      </c>
    </row>
    <row r="21" spans="1:10" ht="13" thickBot="1" x14ac:dyDescent="0.3"/>
    <row r="22" spans="1:10" s="376" customFormat="1" ht="13.5" thickBot="1" x14ac:dyDescent="0.3">
      <c r="A22" s="319" t="s">
        <v>74</v>
      </c>
      <c r="B22" s="539" t="s">
        <v>53</v>
      </c>
      <c r="C22" s="540"/>
      <c r="D22" s="540"/>
      <c r="E22" s="540"/>
      <c r="F22" s="541"/>
      <c r="G22" s="348" t="s">
        <v>0</v>
      </c>
    </row>
    <row r="23" spans="1:10" s="376" customFormat="1" x14ac:dyDescent="0.25">
      <c r="A23" s="227" t="s">
        <v>2</v>
      </c>
      <c r="B23" s="352">
        <v>1</v>
      </c>
      <c r="C23" s="240">
        <v>2</v>
      </c>
      <c r="D23" s="240">
        <v>3</v>
      </c>
      <c r="E23" s="240">
        <v>4</v>
      </c>
      <c r="F23" s="240">
        <v>5</v>
      </c>
      <c r="G23" s="239"/>
    </row>
    <row r="24" spans="1:10" s="376" customFormat="1" ht="13" x14ac:dyDescent="0.25">
      <c r="A24" s="326" t="s">
        <v>3</v>
      </c>
      <c r="B24" s="383">
        <v>300</v>
      </c>
      <c r="C24" s="384">
        <v>300</v>
      </c>
      <c r="D24" s="385">
        <v>300</v>
      </c>
      <c r="E24" s="385">
        <v>300</v>
      </c>
      <c r="F24" s="385">
        <v>300</v>
      </c>
      <c r="G24" s="386">
        <v>300</v>
      </c>
    </row>
    <row r="25" spans="1:10" s="376" customFormat="1" x14ac:dyDescent="0.25">
      <c r="A25" s="329" t="s">
        <v>6</v>
      </c>
      <c r="B25" s="357">
        <v>499.34426229508199</v>
      </c>
      <c r="C25" s="358">
        <v>526.22950819672133</v>
      </c>
      <c r="D25" s="358">
        <v>517.70491803278685</v>
      </c>
      <c r="E25" s="358">
        <v>525.90163934426232</v>
      </c>
      <c r="F25" s="358">
        <v>528.68852459016398</v>
      </c>
      <c r="G25" s="276">
        <v>519.57377049180332</v>
      </c>
    </row>
    <row r="26" spans="1:10" s="376" customFormat="1" x14ac:dyDescent="0.25">
      <c r="A26" s="227" t="s">
        <v>7</v>
      </c>
      <c r="B26" s="359">
        <v>70.491803278688522</v>
      </c>
      <c r="C26" s="360">
        <v>47.540983606557376</v>
      </c>
      <c r="D26" s="361">
        <v>65.573770491803273</v>
      </c>
      <c r="E26" s="361">
        <v>52.459016393442624</v>
      </c>
      <c r="F26" s="361">
        <v>70.491803278688522</v>
      </c>
      <c r="G26" s="362">
        <v>60.983606557377051</v>
      </c>
    </row>
    <row r="27" spans="1:10" s="376" customFormat="1" x14ac:dyDescent="0.25">
      <c r="A27" s="227" t="s">
        <v>8</v>
      </c>
      <c r="B27" s="282">
        <v>0.10639433726465568</v>
      </c>
      <c r="C27" s="283">
        <v>0.12132186674859992</v>
      </c>
      <c r="D27" s="363">
        <v>9.968986188256411E-2</v>
      </c>
      <c r="E27" s="363">
        <v>0.12310481456136463</v>
      </c>
      <c r="F27" s="363">
        <v>9.1418720013178786E-2</v>
      </c>
      <c r="G27" s="364">
        <v>0.11112970281794513</v>
      </c>
    </row>
    <row r="28" spans="1:10" s="376" customFormat="1" x14ac:dyDescent="0.25">
      <c r="A28" s="329" t="s">
        <v>1</v>
      </c>
      <c r="B28" s="287">
        <f t="shared" ref="B28:G28" si="4">B25/B24*100-100</f>
        <v>66.448087431693978</v>
      </c>
      <c r="C28" s="288">
        <f t="shared" si="4"/>
        <v>75.409836065573757</v>
      </c>
      <c r="D28" s="288">
        <f t="shared" si="4"/>
        <v>72.56830601092895</v>
      </c>
      <c r="E28" s="288">
        <f t="shared" si="4"/>
        <v>75.300546448087431</v>
      </c>
      <c r="F28" s="288">
        <f t="shared" si="4"/>
        <v>76.229508196721326</v>
      </c>
      <c r="G28" s="291">
        <f t="shared" si="4"/>
        <v>73.191256830601105</v>
      </c>
    </row>
    <row r="29" spans="1:10" s="376" customFormat="1" ht="13" thickBot="1" x14ac:dyDescent="0.3">
      <c r="A29" s="227" t="s">
        <v>27</v>
      </c>
      <c r="B29" s="293">
        <f>B25-B12</f>
        <v>285.10676229508198</v>
      </c>
      <c r="C29" s="294">
        <f t="shared" ref="C29:G29" si="5">C25-C12</f>
        <v>316.86700819672132</v>
      </c>
      <c r="D29" s="294">
        <f t="shared" si="5"/>
        <v>308.16741803278683</v>
      </c>
      <c r="E29" s="294">
        <f t="shared" si="5"/>
        <v>308.35618479880782</v>
      </c>
      <c r="F29" s="294">
        <f t="shared" si="5"/>
        <v>313.1700060716455</v>
      </c>
      <c r="G29" s="298">
        <f t="shared" si="5"/>
        <v>306.24369714217005</v>
      </c>
    </row>
    <row r="30" spans="1:10" s="376" customFormat="1" x14ac:dyDescent="0.25">
      <c r="A30" s="343" t="s">
        <v>52</v>
      </c>
      <c r="B30" s="300">
        <v>678</v>
      </c>
      <c r="C30" s="301">
        <v>682</v>
      </c>
      <c r="D30" s="301">
        <v>680</v>
      </c>
      <c r="E30" s="301">
        <v>681</v>
      </c>
      <c r="F30" s="365">
        <v>679</v>
      </c>
      <c r="G30" s="366">
        <f>SUM(B30:F30)</f>
        <v>3400</v>
      </c>
      <c r="H30" s="376" t="s">
        <v>56</v>
      </c>
      <c r="I30" s="367">
        <f>G17-G30</f>
        <v>28</v>
      </c>
      <c r="J30" s="368">
        <f>I30/G17</f>
        <v>8.1680280046674443E-3</v>
      </c>
    </row>
    <row r="31" spans="1:10" s="376" customFormat="1" x14ac:dyDescent="0.25">
      <c r="A31" s="343" t="s">
        <v>28</v>
      </c>
      <c r="B31" s="233">
        <v>95</v>
      </c>
      <c r="C31" s="378">
        <v>95</v>
      </c>
      <c r="D31" s="378">
        <v>95</v>
      </c>
      <c r="E31" s="378">
        <v>95</v>
      </c>
      <c r="F31" s="378">
        <v>95</v>
      </c>
      <c r="G31" s="237"/>
      <c r="H31" s="376" t="s">
        <v>57</v>
      </c>
      <c r="I31" s="376">
        <v>65.209999999999994</v>
      </c>
    </row>
    <row r="32" spans="1:10" s="376" customFormat="1" ht="13" thickBot="1" x14ac:dyDescent="0.3">
      <c r="A32" s="346" t="s">
        <v>26</v>
      </c>
      <c r="B32" s="230">
        <f>B31-B18</f>
        <v>30</v>
      </c>
      <c r="C32" s="231">
        <f t="shared" ref="C32:F32" si="6">C31-C18</f>
        <v>30</v>
      </c>
      <c r="D32" s="231">
        <f t="shared" si="6"/>
        <v>30</v>
      </c>
      <c r="E32" s="231">
        <f t="shared" si="6"/>
        <v>30</v>
      </c>
      <c r="F32" s="231">
        <f t="shared" si="6"/>
        <v>30</v>
      </c>
      <c r="G32" s="238"/>
      <c r="H32" s="376" t="s">
        <v>26</v>
      </c>
      <c r="I32" s="376">
        <f>I31-I18</f>
        <v>34.989999999999995</v>
      </c>
    </row>
    <row r="34" spans="1:10" ht="13" thickBot="1" x14ac:dyDescent="0.3">
      <c r="B34" s="229">
        <v>519.57377049180332</v>
      </c>
    </row>
    <row r="35" spans="1:10" s="381" customFormat="1" ht="13.5" thickBot="1" x14ac:dyDescent="0.3">
      <c r="A35" s="319" t="s">
        <v>79</v>
      </c>
      <c r="B35" s="539" t="s">
        <v>53</v>
      </c>
      <c r="C35" s="540"/>
      <c r="D35" s="540"/>
      <c r="E35" s="540"/>
      <c r="F35" s="541"/>
      <c r="G35" s="348" t="s">
        <v>0</v>
      </c>
    </row>
    <row r="36" spans="1:10" s="381" customFormat="1" x14ac:dyDescent="0.25">
      <c r="A36" s="227" t="s">
        <v>2</v>
      </c>
      <c r="B36" s="352">
        <v>1</v>
      </c>
      <c r="C36" s="240">
        <v>2</v>
      </c>
      <c r="D36" s="240">
        <v>3</v>
      </c>
      <c r="E36" s="240">
        <v>4</v>
      </c>
      <c r="F36" s="240">
        <v>5</v>
      </c>
      <c r="G36" s="239"/>
    </row>
    <row r="37" spans="1:10" s="381" customFormat="1" ht="13" x14ac:dyDescent="0.25">
      <c r="A37" s="326" t="s">
        <v>3</v>
      </c>
      <c r="B37" s="353">
        <v>490</v>
      </c>
      <c r="C37" s="354"/>
      <c r="D37" s="355"/>
      <c r="E37" s="355"/>
      <c r="F37" s="355"/>
      <c r="G37" s="356">
        <v>490</v>
      </c>
    </row>
    <row r="38" spans="1:10" s="381" customFormat="1" x14ac:dyDescent="0.25">
      <c r="A38" s="329" t="s">
        <v>6</v>
      </c>
      <c r="B38" s="357">
        <v>873.44512195121956</v>
      </c>
      <c r="C38" s="358"/>
      <c r="D38" s="358"/>
      <c r="E38" s="358"/>
      <c r="F38" s="358"/>
      <c r="G38" s="276">
        <v>873.44512195121956</v>
      </c>
    </row>
    <row r="39" spans="1:10" s="381" customFormat="1" x14ac:dyDescent="0.25">
      <c r="A39" s="227" t="s">
        <v>7</v>
      </c>
      <c r="B39" s="359">
        <v>73.475609756097555</v>
      </c>
      <c r="C39" s="360"/>
      <c r="D39" s="361"/>
      <c r="E39" s="361"/>
      <c r="F39" s="361"/>
      <c r="G39" s="362">
        <v>73.475609756097555</v>
      </c>
    </row>
    <row r="40" spans="1:10" s="381" customFormat="1" x14ac:dyDescent="0.25">
      <c r="A40" s="227" t="s">
        <v>8</v>
      </c>
      <c r="B40" s="282">
        <v>8.983816847271478E-2</v>
      </c>
      <c r="C40" s="283"/>
      <c r="D40" s="363"/>
      <c r="E40" s="363"/>
      <c r="F40" s="363"/>
      <c r="G40" s="364">
        <v>8.983816847271478E-2</v>
      </c>
    </row>
    <row r="41" spans="1:10" s="381" customFormat="1" x14ac:dyDescent="0.25">
      <c r="A41" s="329" t="s">
        <v>1</v>
      </c>
      <c r="B41" s="287">
        <f t="shared" ref="B41:G41" si="7">B38/B37*100-100</f>
        <v>78.254106520657047</v>
      </c>
      <c r="C41" s="288" t="e">
        <f t="shared" si="7"/>
        <v>#DIV/0!</v>
      </c>
      <c r="D41" s="288" t="e">
        <f t="shared" si="7"/>
        <v>#DIV/0!</v>
      </c>
      <c r="E41" s="288" t="e">
        <f t="shared" si="7"/>
        <v>#DIV/0!</v>
      </c>
      <c r="F41" s="288" t="e">
        <f t="shared" si="7"/>
        <v>#DIV/0!</v>
      </c>
      <c r="G41" s="291">
        <f t="shared" si="7"/>
        <v>78.254106520657047</v>
      </c>
    </row>
    <row r="42" spans="1:10" s="381" customFormat="1" ht="13" thickBot="1" x14ac:dyDescent="0.3">
      <c r="A42" s="227" t="s">
        <v>27</v>
      </c>
      <c r="B42" s="293">
        <f>B38-B25</f>
        <v>374.10085965613757</v>
      </c>
      <c r="C42" s="294">
        <f t="shared" ref="C42:G42" si="8">C38-C25</f>
        <v>-526.22950819672133</v>
      </c>
      <c r="D42" s="294">
        <f t="shared" si="8"/>
        <v>-517.70491803278685</v>
      </c>
      <c r="E42" s="294">
        <f t="shared" si="8"/>
        <v>-525.90163934426232</v>
      </c>
      <c r="F42" s="294">
        <f t="shared" si="8"/>
        <v>-528.68852459016398</v>
      </c>
      <c r="G42" s="298">
        <f t="shared" si="8"/>
        <v>353.87135145941625</v>
      </c>
    </row>
    <row r="43" spans="1:10" s="381" customFormat="1" x14ac:dyDescent="0.25">
      <c r="A43" s="343" t="s">
        <v>52</v>
      </c>
      <c r="B43" s="300">
        <v>3364</v>
      </c>
      <c r="C43" s="301"/>
      <c r="D43" s="301"/>
      <c r="E43" s="301"/>
      <c r="F43" s="365"/>
      <c r="G43" s="366">
        <f>SUM(B43:F43)</f>
        <v>3364</v>
      </c>
      <c r="H43" s="381" t="s">
        <v>56</v>
      </c>
      <c r="I43" s="367">
        <f>G30-G43</f>
        <v>36</v>
      </c>
      <c r="J43" s="368">
        <f>I43/G30</f>
        <v>1.0588235294117647E-2</v>
      </c>
    </row>
    <row r="44" spans="1:10" s="381" customFormat="1" x14ac:dyDescent="0.25">
      <c r="A44" s="343" t="s">
        <v>28</v>
      </c>
      <c r="B44" s="233">
        <v>125</v>
      </c>
      <c r="C44" s="382"/>
      <c r="D44" s="382"/>
      <c r="E44" s="382"/>
      <c r="F44" s="382"/>
      <c r="G44" s="237"/>
      <c r="H44" s="381" t="s">
        <v>57</v>
      </c>
      <c r="I44" s="381">
        <v>94.64</v>
      </c>
    </row>
    <row r="45" spans="1:10" s="381" customFormat="1" ht="13" thickBot="1" x14ac:dyDescent="0.3">
      <c r="A45" s="346" t="s">
        <v>26</v>
      </c>
      <c r="B45" s="230">
        <f>B44-B31</f>
        <v>30</v>
      </c>
      <c r="C45" s="231">
        <f t="shared" ref="C45:F45" si="9">C44-C31</f>
        <v>-95</v>
      </c>
      <c r="D45" s="231">
        <f t="shared" si="9"/>
        <v>-95</v>
      </c>
      <c r="E45" s="231">
        <f t="shared" si="9"/>
        <v>-95</v>
      </c>
      <c r="F45" s="231">
        <f t="shared" si="9"/>
        <v>-95</v>
      </c>
      <c r="G45" s="238"/>
      <c r="H45" s="381" t="s">
        <v>26</v>
      </c>
      <c r="I45" s="381">
        <f>I44-I31</f>
        <v>29.430000000000007</v>
      </c>
    </row>
    <row r="47" spans="1:10" ht="13" thickBot="1" x14ac:dyDescent="0.3"/>
    <row r="48" spans="1:10" s="387" customFormat="1" ht="13.5" thickBot="1" x14ac:dyDescent="0.3">
      <c r="A48" s="319" t="s">
        <v>80</v>
      </c>
      <c r="B48" s="539" t="s">
        <v>53</v>
      </c>
      <c r="C48" s="540"/>
      <c r="D48" s="540"/>
      <c r="E48" s="540"/>
      <c r="F48" s="541"/>
      <c r="G48" s="348" t="s">
        <v>0</v>
      </c>
    </row>
    <row r="49" spans="1:10" s="387" customFormat="1" x14ac:dyDescent="0.25">
      <c r="A49" s="227" t="s">
        <v>2</v>
      </c>
      <c r="B49" s="352">
        <v>1</v>
      </c>
      <c r="C49" s="240">
        <v>2</v>
      </c>
      <c r="D49" s="240">
        <v>3</v>
      </c>
      <c r="E49" s="240">
        <v>4</v>
      </c>
      <c r="F49" s="240">
        <v>5</v>
      </c>
      <c r="G49" s="239"/>
    </row>
    <row r="50" spans="1:10" s="387" customFormat="1" ht="13" x14ac:dyDescent="0.25">
      <c r="A50" s="326" t="s">
        <v>3</v>
      </c>
      <c r="B50" s="353">
        <v>690</v>
      </c>
      <c r="C50" s="354"/>
      <c r="D50" s="355"/>
      <c r="E50" s="355"/>
      <c r="F50" s="355"/>
      <c r="G50" s="399">
        <v>690</v>
      </c>
    </row>
    <row r="51" spans="1:10" s="387" customFormat="1" x14ac:dyDescent="0.25">
      <c r="A51" s="329" t="s">
        <v>6</v>
      </c>
      <c r="B51" s="357">
        <v>1314.2182890855456</v>
      </c>
      <c r="C51" s="358"/>
      <c r="D51" s="358"/>
      <c r="E51" s="358"/>
      <c r="F51" s="358"/>
      <c r="G51" s="276">
        <v>1314.2182890855456</v>
      </c>
    </row>
    <row r="52" spans="1:10" s="387" customFormat="1" x14ac:dyDescent="0.25">
      <c r="A52" s="227" t="s">
        <v>7</v>
      </c>
      <c r="B52" s="359">
        <v>66.076696165191734</v>
      </c>
      <c r="C52" s="360"/>
      <c r="D52" s="361"/>
      <c r="E52" s="361"/>
      <c r="F52" s="361"/>
      <c r="G52" s="362">
        <v>66.076696165191734</v>
      </c>
    </row>
    <row r="53" spans="1:10" s="387" customFormat="1" x14ac:dyDescent="0.25">
      <c r="A53" s="227" t="s">
        <v>8</v>
      </c>
      <c r="B53" s="282">
        <v>9.755829985779256E-2</v>
      </c>
      <c r="C53" s="283"/>
      <c r="D53" s="363"/>
      <c r="E53" s="363"/>
      <c r="F53" s="363"/>
      <c r="G53" s="364">
        <v>9.755829985779256E-2</v>
      </c>
    </row>
    <row r="54" spans="1:10" s="387" customFormat="1" x14ac:dyDescent="0.25">
      <c r="A54" s="329" t="s">
        <v>1</v>
      </c>
      <c r="B54" s="287">
        <f t="shared" ref="B54:G54" si="10">B51/B50*100-100</f>
        <v>90.466418708050099</v>
      </c>
      <c r="C54" s="288" t="e">
        <f t="shared" si="10"/>
        <v>#DIV/0!</v>
      </c>
      <c r="D54" s="288" t="e">
        <f t="shared" si="10"/>
        <v>#DIV/0!</v>
      </c>
      <c r="E54" s="288" t="e">
        <f t="shared" si="10"/>
        <v>#DIV/0!</v>
      </c>
      <c r="F54" s="288" t="e">
        <f t="shared" si="10"/>
        <v>#DIV/0!</v>
      </c>
      <c r="G54" s="291">
        <f t="shared" si="10"/>
        <v>90.466418708050099</v>
      </c>
    </row>
    <row r="55" spans="1:10" s="387" customFormat="1" ht="13" thickBot="1" x14ac:dyDescent="0.3">
      <c r="A55" s="227" t="s">
        <v>27</v>
      </c>
      <c r="B55" s="293">
        <f>B51-B38</f>
        <v>440.77316713432606</v>
      </c>
      <c r="C55" s="294">
        <f t="shared" ref="C55:G55" si="11">C51-C38</f>
        <v>0</v>
      </c>
      <c r="D55" s="294">
        <f t="shared" si="11"/>
        <v>0</v>
      </c>
      <c r="E55" s="294">
        <f t="shared" si="11"/>
        <v>0</v>
      </c>
      <c r="F55" s="294">
        <f t="shared" si="11"/>
        <v>0</v>
      </c>
      <c r="G55" s="298">
        <f t="shared" si="11"/>
        <v>440.77316713432606</v>
      </c>
    </row>
    <row r="56" spans="1:10" s="387" customFormat="1" x14ac:dyDescent="0.25">
      <c r="A56" s="343" t="s">
        <v>52</v>
      </c>
      <c r="B56" s="300">
        <v>3338</v>
      </c>
      <c r="C56" s="301"/>
      <c r="D56" s="301"/>
      <c r="E56" s="301"/>
      <c r="F56" s="365"/>
      <c r="G56" s="366">
        <f>SUM(B56:F56)</f>
        <v>3338</v>
      </c>
      <c r="H56" s="387" t="s">
        <v>56</v>
      </c>
      <c r="I56" s="367">
        <f>G43-G56</f>
        <v>26</v>
      </c>
      <c r="J56" s="368">
        <f>I56/G43</f>
        <v>7.7288941736028535E-3</v>
      </c>
    </row>
    <row r="57" spans="1:10" s="387" customFormat="1" x14ac:dyDescent="0.25">
      <c r="A57" s="343" t="s">
        <v>28</v>
      </c>
      <c r="B57" s="233">
        <v>81.5</v>
      </c>
      <c r="C57" s="388">
        <v>81.5</v>
      </c>
      <c r="D57" s="388">
        <v>81.5</v>
      </c>
      <c r="E57" s="388"/>
      <c r="F57" s="388"/>
      <c r="G57" s="237"/>
      <c r="H57" s="387" t="s">
        <v>57</v>
      </c>
      <c r="I57" s="387">
        <v>125.55</v>
      </c>
    </row>
    <row r="58" spans="1:10" s="387" customFormat="1" ht="13" thickBot="1" x14ac:dyDescent="0.3">
      <c r="A58" s="346" t="s">
        <v>26</v>
      </c>
      <c r="B58" s="230">
        <f>B57-B44</f>
        <v>-43.5</v>
      </c>
      <c r="C58" s="231">
        <f t="shared" ref="C58:F58" si="12">C57-C44</f>
        <v>81.5</v>
      </c>
      <c r="D58" s="231">
        <f t="shared" si="12"/>
        <v>81.5</v>
      </c>
      <c r="E58" s="231">
        <f t="shared" si="12"/>
        <v>0</v>
      </c>
      <c r="F58" s="231">
        <f t="shared" si="12"/>
        <v>0</v>
      </c>
      <c r="G58" s="238"/>
      <c r="H58" s="387" t="s">
        <v>26</v>
      </c>
      <c r="I58" s="387">
        <f>I57-I44</f>
        <v>30.909999999999997</v>
      </c>
    </row>
    <row r="60" spans="1:10" ht="13" thickBot="1" x14ac:dyDescent="0.3">
      <c r="B60" s="243">
        <v>1314.2182890855456</v>
      </c>
      <c r="C60" s="243">
        <v>1314.2182890855456</v>
      </c>
      <c r="D60" s="243">
        <v>1314.2182890855456</v>
      </c>
      <c r="E60" s="243">
        <v>1314.2182890855456</v>
      </c>
      <c r="F60" s="243">
        <v>1314.2182890855456</v>
      </c>
      <c r="G60" s="243">
        <v>1314.2182890855456</v>
      </c>
    </row>
    <row r="61" spans="1:10" s="402" customFormat="1" ht="13.5" thickBot="1" x14ac:dyDescent="0.3">
      <c r="A61" s="319" t="s">
        <v>83</v>
      </c>
      <c r="B61" s="539" t="s">
        <v>53</v>
      </c>
      <c r="C61" s="540"/>
      <c r="D61" s="540"/>
      <c r="E61" s="540"/>
      <c r="F61" s="541"/>
      <c r="G61" s="348" t="s">
        <v>0</v>
      </c>
    </row>
    <row r="62" spans="1:10" s="402" customFormat="1" x14ac:dyDescent="0.25">
      <c r="A62" s="227" t="s">
        <v>2</v>
      </c>
      <c r="B62" s="352">
        <v>1</v>
      </c>
      <c r="C62" s="240">
        <v>2</v>
      </c>
      <c r="D62" s="240">
        <v>3</v>
      </c>
      <c r="E62" s="240">
        <v>4</v>
      </c>
      <c r="F62" s="240">
        <v>5</v>
      </c>
      <c r="G62" s="239"/>
    </row>
    <row r="63" spans="1:10" s="402" customFormat="1" ht="13" x14ac:dyDescent="0.25">
      <c r="A63" s="326" t="s">
        <v>3</v>
      </c>
      <c r="B63" s="353">
        <v>890</v>
      </c>
      <c r="C63" s="354">
        <v>890</v>
      </c>
      <c r="D63" s="355">
        <v>890</v>
      </c>
      <c r="E63" s="355">
        <v>890</v>
      </c>
      <c r="F63" s="355">
        <v>890</v>
      </c>
      <c r="G63" s="399">
        <v>890</v>
      </c>
    </row>
    <row r="64" spans="1:10" s="402" customFormat="1" x14ac:dyDescent="0.25">
      <c r="A64" s="329" t="s">
        <v>6</v>
      </c>
      <c r="B64" s="357">
        <v>1525.8333333333333</v>
      </c>
      <c r="C64" s="358">
        <v>1585</v>
      </c>
      <c r="D64" s="358">
        <v>1647.8571428571429</v>
      </c>
      <c r="E64" s="358"/>
      <c r="F64" s="358"/>
      <c r="G64" s="276">
        <v>1589.25</v>
      </c>
    </row>
    <row r="65" spans="1:10" s="402" customFormat="1" x14ac:dyDescent="0.25">
      <c r="A65" s="227" t="s">
        <v>7</v>
      </c>
      <c r="B65" s="359">
        <v>100</v>
      </c>
      <c r="C65" s="360">
        <v>100</v>
      </c>
      <c r="D65" s="361">
        <v>100</v>
      </c>
      <c r="E65" s="361"/>
      <c r="F65" s="361"/>
      <c r="G65" s="362">
        <v>100</v>
      </c>
    </row>
    <row r="66" spans="1:10" s="402" customFormat="1" x14ac:dyDescent="0.25">
      <c r="A66" s="227" t="s">
        <v>8</v>
      </c>
      <c r="B66" s="282">
        <v>1.0519585081519437E-2</v>
      </c>
      <c r="C66" s="283">
        <v>1.2333422427583604E-2</v>
      </c>
      <c r="D66" s="363">
        <v>2.1044189152907018E-2</v>
      </c>
      <c r="E66" s="363"/>
      <c r="F66" s="363"/>
      <c r="G66" s="364">
        <v>3.4732780588430309E-2</v>
      </c>
    </row>
    <row r="67" spans="1:10" s="402" customFormat="1" x14ac:dyDescent="0.25">
      <c r="A67" s="329" t="s">
        <v>1</v>
      </c>
      <c r="B67" s="287">
        <f t="shared" ref="B67:G67" si="13">B64/B63*100-100</f>
        <v>71.441947565543074</v>
      </c>
      <c r="C67" s="288">
        <f t="shared" si="13"/>
        <v>78.089887640449433</v>
      </c>
      <c r="D67" s="288">
        <f t="shared" si="13"/>
        <v>85.152487961476709</v>
      </c>
      <c r="E67" s="288">
        <f t="shared" si="13"/>
        <v>-100</v>
      </c>
      <c r="F67" s="288">
        <f t="shared" si="13"/>
        <v>-100</v>
      </c>
      <c r="G67" s="291">
        <f t="shared" si="13"/>
        <v>78.567415730337075</v>
      </c>
    </row>
    <row r="68" spans="1:10" s="402" customFormat="1" ht="13" thickBot="1" x14ac:dyDescent="0.3">
      <c r="A68" s="227" t="s">
        <v>27</v>
      </c>
      <c r="B68" s="293">
        <f>B64-B60</f>
        <v>211.61504424778764</v>
      </c>
      <c r="C68" s="294">
        <f t="shared" ref="C68:G68" si="14">C64-C60</f>
        <v>270.78171091445438</v>
      </c>
      <c r="D68" s="294">
        <f t="shared" si="14"/>
        <v>333.63885377159727</v>
      </c>
      <c r="E68" s="294"/>
      <c r="F68" s="294"/>
      <c r="G68" s="298">
        <f t="shared" si="14"/>
        <v>275.03171091445438</v>
      </c>
    </row>
    <row r="69" spans="1:10" s="402" customFormat="1" x14ac:dyDescent="0.25">
      <c r="A69" s="343" t="s">
        <v>52</v>
      </c>
      <c r="B69" s="300">
        <v>151</v>
      </c>
      <c r="C69" s="301">
        <v>199</v>
      </c>
      <c r="D69" s="301">
        <v>184</v>
      </c>
      <c r="E69" s="301"/>
      <c r="F69" s="365"/>
      <c r="G69" s="366">
        <f>SUM(B69:F69)</f>
        <v>534</v>
      </c>
      <c r="H69" s="402" t="s">
        <v>56</v>
      </c>
      <c r="I69" s="367">
        <f>G56-G69</f>
        <v>2804</v>
      </c>
      <c r="J69" s="368">
        <f>I69/G56</f>
        <v>0.84002396644697419</v>
      </c>
    </row>
    <row r="70" spans="1:10" s="402" customFormat="1" x14ac:dyDescent="0.25">
      <c r="A70" s="343" t="s">
        <v>28</v>
      </c>
      <c r="B70" s="233">
        <v>60</v>
      </c>
      <c r="C70" s="401">
        <v>60</v>
      </c>
      <c r="D70" s="401">
        <v>60</v>
      </c>
      <c r="E70" s="401"/>
      <c r="F70" s="401"/>
      <c r="G70" s="237"/>
      <c r="H70" s="402" t="s">
        <v>57</v>
      </c>
      <c r="I70" s="402">
        <v>81.63</v>
      </c>
    </row>
    <row r="71" spans="1:10" s="402" customFormat="1" ht="13" thickBot="1" x14ac:dyDescent="0.3">
      <c r="A71" s="346" t="s">
        <v>26</v>
      </c>
      <c r="B71" s="230">
        <f>B70-B57</f>
        <v>-21.5</v>
      </c>
      <c r="C71" s="231">
        <f t="shared" ref="C71:F71" si="15">C70-C57</f>
        <v>-21.5</v>
      </c>
      <c r="D71" s="231">
        <f t="shared" si="15"/>
        <v>-21.5</v>
      </c>
      <c r="E71" s="231">
        <f t="shared" si="15"/>
        <v>0</v>
      </c>
      <c r="F71" s="231">
        <f t="shared" si="15"/>
        <v>0</v>
      </c>
      <c r="G71" s="238"/>
      <c r="H71" s="402" t="s">
        <v>26</v>
      </c>
      <c r="I71" s="402">
        <f>I70-I57</f>
        <v>-43.92</v>
      </c>
    </row>
    <row r="72" spans="1:10" x14ac:dyDescent="0.25">
      <c r="B72" s="311">
        <v>60</v>
      </c>
      <c r="C72" s="405">
        <v>60</v>
      </c>
      <c r="D72" s="405">
        <v>60</v>
      </c>
    </row>
    <row r="73" spans="1:10" ht="13" thickBot="1" x14ac:dyDescent="0.3"/>
    <row r="74" spans="1:10" s="407" customFormat="1" ht="13.5" thickBot="1" x14ac:dyDescent="0.3">
      <c r="A74" s="319" t="s">
        <v>86</v>
      </c>
      <c r="B74" s="539" t="s">
        <v>53</v>
      </c>
      <c r="C74" s="540"/>
      <c r="D74" s="540"/>
      <c r="E74" s="540"/>
      <c r="F74" s="541"/>
      <c r="G74" s="348" t="s">
        <v>0</v>
      </c>
    </row>
    <row r="75" spans="1:10" s="407" customFormat="1" x14ac:dyDescent="0.25">
      <c r="A75" s="227" t="s">
        <v>2</v>
      </c>
      <c r="B75" s="352">
        <v>1</v>
      </c>
      <c r="C75" s="240">
        <v>2</v>
      </c>
      <c r="D75" s="240">
        <v>3</v>
      </c>
      <c r="E75" s="240">
        <v>4</v>
      </c>
      <c r="F75" s="240">
        <v>5</v>
      </c>
      <c r="G75" s="239"/>
    </row>
    <row r="76" spans="1:10" s="407" customFormat="1" ht="13" x14ac:dyDescent="0.25">
      <c r="A76" s="326" t="s">
        <v>3</v>
      </c>
      <c r="B76" s="353">
        <v>1080</v>
      </c>
      <c r="C76" s="354">
        <v>1080</v>
      </c>
      <c r="D76" s="355">
        <v>1080</v>
      </c>
      <c r="E76" s="355">
        <v>1080</v>
      </c>
      <c r="F76" s="355">
        <v>1080</v>
      </c>
      <c r="G76" s="399">
        <v>1080</v>
      </c>
    </row>
    <row r="77" spans="1:10" s="407" customFormat="1" x14ac:dyDescent="0.25">
      <c r="A77" s="329" t="s">
        <v>6</v>
      </c>
      <c r="B77" s="357">
        <v>1614.6153846153845</v>
      </c>
      <c r="C77" s="358">
        <v>1635.3333333333333</v>
      </c>
      <c r="D77" s="358">
        <v>1674.2857142857142</v>
      </c>
      <c r="E77" s="358"/>
      <c r="F77" s="358"/>
      <c r="G77" s="276">
        <v>1641.9047619047619</v>
      </c>
    </row>
    <row r="78" spans="1:10" s="407" customFormat="1" x14ac:dyDescent="0.25">
      <c r="A78" s="227" t="s">
        <v>7</v>
      </c>
      <c r="B78" s="359">
        <v>100</v>
      </c>
      <c r="C78" s="360">
        <v>100</v>
      </c>
      <c r="D78" s="361">
        <v>100</v>
      </c>
      <c r="E78" s="361"/>
      <c r="F78" s="361"/>
      <c r="G78" s="362">
        <v>100</v>
      </c>
    </row>
    <row r="79" spans="1:10" s="407" customFormat="1" x14ac:dyDescent="0.25">
      <c r="A79" s="227" t="s">
        <v>8</v>
      </c>
      <c r="B79" s="282">
        <v>1.762100239057594E-2</v>
      </c>
      <c r="C79" s="283">
        <v>1.879680698475257E-2</v>
      </c>
      <c r="D79" s="363">
        <v>3.2535283216617514E-2</v>
      </c>
      <c r="E79" s="363"/>
      <c r="F79" s="363"/>
      <c r="G79" s="364">
        <v>2.8388220046494991E-2</v>
      </c>
    </row>
    <row r="80" spans="1:10" s="407" customFormat="1" x14ac:dyDescent="0.25">
      <c r="A80" s="329" t="s">
        <v>1</v>
      </c>
      <c r="B80" s="287">
        <f t="shared" ref="B80:G80" si="16">B77/B76*100-100</f>
        <v>49.501424501424509</v>
      </c>
      <c r="C80" s="288">
        <f t="shared" si="16"/>
        <v>51.419753086419746</v>
      </c>
      <c r="D80" s="288">
        <f t="shared" si="16"/>
        <v>55.026455026455011</v>
      </c>
      <c r="E80" s="288">
        <f t="shared" si="16"/>
        <v>-100</v>
      </c>
      <c r="F80" s="288">
        <f t="shared" si="16"/>
        <v>-100</v>
      </c>
      <c r="G80" s="291">
        <f t="shared" si="16"/>
        <v>52.028218694885368</v>
      </c>
    </row>
    <row r="81" spans="1:10" s="407" customFormat="1" ht="13" thickBot="1" x14ac:dyDescent="0.3">
      <c r="A81" s="227" t="s">
        <v>27</v>
      </c>
      <c r="B81" s="293">
        <f>B77-B73</f>
        <v>1614.6153846153845</v>
      </c>
      <c r="C81" s="294">
        <f t="shared" ref="C81:D81" si="17">C77-C73</f>
        <v>1635.3333333333333</v>
      </c>
      <c r="D81" s="294">
        <f t="shared" si="17"/>
        <v>1674.2857142857142</v>
      </c>
      <c r="E81" s="294"/>
      <c r="F81" s="294"/>
      <c r="G81" s="298">
        <f>G77-G64</f>
        <v>52.654761904761926</v>
      </c>
    </row>
    <row r="82" spans="1:10" s="407" customFormat="1" x14ac:dyDescent="0.25">
      <c r="A82" s="343" t="s">
        <v>52</v>
      </c>
      <c r="B82" s="300">
        <v>151</v>
      </c>
      <c r="C82" s="301">
        <v>199</v>
      </c>
      <c r="D82" s="301">
        <v>184</v>
      </c>
      <c r="E82" s="301"/>
      <c r="F82" s="365"/>
      <c r="G82" s="366">
        <f>SUM(B82:F82)</f>
        <v>534</v>
      </c>
      <c r="H82" s="407" t="s">
        <v>56</v>
      </c>
      <c r="I82" s="367">
        <f>G69-G82</f>
        <v>0</v>
      </c>
      <c r="J82" s="368">
        <f>I82/G69</f>
        <v>0</v>
      </c>
    </row>
    <row r="83" spans="1:10" s="407" customFormat="1" x14ac:dyDescent="0.25">
      <c r="A83" s="343" t="s">
        <v>28</v>
      </c>
      <c r="B83" s="233">
        <v>61.5</v>
      </c>
      <c r="C83" s="406">
        <v>61.5</v>
      </c>
      <c r="D83" s="406">
        <v>61.5</v>
      </c>
      <c r="E83" s="406"/>
      <c r="F83" s="406"/>
      <c r="G83" s="237"/>
      <c r="H83" s="407" t="s">
        <v>57</v>
      </c>
      <c r="I83" s="407">
        <v>59.98</v>
      </c>
    </row>
    <row r="84" spans="1:10" s="407" customFormat="1" ht="13" thickBot="1" x14ac:dyDescent="0.3">
      <c r="A84" s="346" t="s">
        <v>26</v>
      </c>
      <c r="B84" s="230">
        <f>B83-B70</f>
        <v>1.5</v>
      </c>
      <c r="C84" s="231">
        <f t="shared" ref="C84:F84" si="18">C83-C70</f>
        <v>1.5</v>
      </c>
      <c r="D84" s="231">
        <f t="shared" si="18"/>
        <v>1.5</v>
      </c>
      <c r="E84" s="231">
        <f t="shared" si="18"/>
        <v>0</v>
      </c>
      <c r="F84" s="231">
        <f t="shared" si="18"/>
        <v>0</v>
      </c>
      <c r="G84" s="238"/>
      <c r="H84" s="407" t="s">
        <v>26</v>
      </c>
      <c r="I84" s="407">
        <f>I83-I70</f>
        <v>-21.65</v>
      </c>
    </row>
    <row r="85" spans="1:10" x14ac:dyDescent="0.25">
      <c r="B85" s="311">
        <v>61.5</v>
      </c>
      <c r="C85" s="408">
        <v>61.5</v>
      </c>
      <c r="D85" s="408">
        <v>61.5</v>
      </c>
    </row>
    <row r="86" spans="1:10" ht="13" thickBot="1" x14ac:dyDescent="0.3"/>
    <row r="87" spans="1:10" s="411" customFormat="1" ht="13.5" thickBot="1" x14ac:dyDescent="0.3">
      <c r="A87" s="319" t="s">
        <v>88</v>
      </c>
      <c r="B87" s="539" t="s">
        <v>53</v>
      </c>
      <c r="C87" s="540"/>
      <c r="D87" s="540"/>
      <c r="E87" s="540"/>
      <c r="F87" s="541"/>
      <c r="G87" s="348" t="s">
        <v>0</v>
      </c>
    </row>
    <row r="88" spans="1:10" s="411" customFormat="1" x14ac:dyDescent="0.25">
      <c r="A88" s="227" t="s">
        <v>2</v>
      </c>
      <c r="B88" s="352">
        <v>1</v>
      </c>
      <c r="C88" s="240">
        <v>2</v>
      </c>
      <c r="D88" s="240">
        <v>3</v>
      </c>
      <c r="E88" s="240">
        <v>4</v>
      </c>
      <c r="F88" s="240">
        <v>5</v>
      </c>
      <c r="G88" s="239"/>
    </row>
    <row r="89" spans="1:10" s="411" customFormat="1" ht="13" x14ac:dyDescent="0.25">
      <c r="A89" s="326" t="s">
        <v>3</v>
      </c>
      <c r="B89" s="353">
        <v>1250</v>
      </c>
      <c r="C89" s="354">
        <v>1250</v>
      </c>
      <c r="D89" s="355">
        <v>1250</v>
      </c>
      <c r="E89" s="355">
        <v>1250</v>
      </c>
      <c r="F89" s="355">
        <v>1250</v>
      </c>
      <c r="G89" s="399">
        <v>1250</v>
      </c>
    </row>
    <row r="90" spans="1:10" s="411" customFormat="1" x14ac:dyDescent="0.25">
      <c r="A90" s="329" t="s">
        <v>6</v>
      </c>
      <c r="B90" s="357">
        <v>1715</v>
      </c>
      <c r="C90" s="358">
        <v>1700.7142857142858</v>
      </c>
      <c r="D90" s="358">
        <v>1786.9230769230769</v>
      </c>
      <c r="E90" s="358"/>
      <c r="F90" s="358"/>
      <c r="G90" s="276">
        <v>1733.8461538461538</v>
      </c>
    </row>
    <row r="91" spans="1:10" s="411" customFormat="1" x14ac:dyDescent="0.25">
      <c r="A91" s="227" t="s">
        <v>7</v>
      </c>
      <c r="B91" s="359">
        <v>100</v>
      </c>
      <c r="C91" s="360">
        <v>100</v>
      </c>
      <c r="D91" s="361">
        <v>100</v>
      </c>
      <c r="E91" s="361"/>
      <c r="F91" s="361"/>
      <c r="G91" s="362">
        <v>97.435897435897431</v>
      </c>
    </row>
    <row r="92" spans="1:10" s="411" customFormat="1" x14ac:dyDescent="0.25">
      <c r="A92" s="227" t="s">
        <v>8</v>
      </c>
      <c r="B92" s="282">
        <v>3.0438211396240668E-2</v>
      </c>
      <c r="C92" s="283">
        <v>3.4747801414318824E-2</v>
      </c>
      <c r="D92" s="363">
        <v>3.9837228760254924E-2</v>
      </c>
      <c r="E92" s="363"/>
      <c r="F92" s="363"/>
      <c r="G92" s="364">
        <v>4.1684754734857908E-2</v>
      </c>
    </row>
    <row r="93" spans="1:10" s="411" customFormat="1" x14ac:dyDescent="0.25">
      <c r="A93" s="329" t="s">
        <v>1</v>
      </c>
      <c r="B93" s="287">
        <f t="shared" ref="B93:G93" si="19">B90/B89*100-100</f>
        <v>37.200000000000017</v>
      </c>
      <c r="C93" s="288">
        <f t="shared" si="19"/>
        <v>36.05714285714285</v>
      </c>
      <c r="D93" s="288">
        <f t="shared" si="19"/>
        <v>42.953846153846143</v>
      </c>
      <c r="E93" s="288">
        <f t="shared" si="19"/>
        <v>-100</v>
      </c>
      <c r="F93" s="288">
        <f t="shared" si="19"/>
        <v>-100</v>
      </c>
      <c r="G93" s="291">
        <f t="shared" si="19"/>
        <v>38.707692307692298</v>
      </c>
    </row>
    <row r="94" spans="1:10" s="411" customFormat="1" ht="13" thickBot="1" x14ac:dyDescent="0.3">
      <c r="A94" s="227" t="s">
        <v>27</v>
      </c>
      <c r="B94" s="293">
        <f>B90-B86</f>
        <v>1715</v>
      </c>
      <c r="C94" s="294">
        <f t="shared" ref="C94:D94" si="20">C90-C86</f>
        <v>1700.7142857142858</v>
      </c>
      <c r="D94" s="294">
        <f t="shared" si="20"/>
        <v>1786.9230769230769</v>
      </c>
      <c r="E94" s="294"/>
      <c r="F94" s="294"/>
      <c r="G94" s="298">
        <f>G90-G77</f>
        <v>91.941391941391885</v>
      </c>
    </row>
    <row r="95" spans="1:10" s="411" customFormat="1" x14ac:dyDescent="0.25">
      <c r="A95" s="343" t="s">
        <v>52</v>
      </c>
      <c r="B95" s="300">
        <v>151</v>
      </c>
      <c r="C95" s="301">
        <v>198</v>
      </c>
      <c r="D95" s="301">
        <v>184</v>
      </c>
      <c r="E95" s="301"/>
      <c r="F95" s="365"/>
      <c r="G95" s="366">
        <f>SUM(B95:F95)</f>
        <v>533</v>
      </c>
      <c r="H95" s="411" t="s">
        <v>56</v>
      </c>
      <c r="I95" s="367">
        <f>G82-G95</f>
        <v>1</v>
      </c>
      <c r="J95" s="368">
        <f>I95/G82</f>
        <v>1.8726591760299626E-3</v>
      </c>
    </row>
    <row r="96" spans="1:10" s="411" customFormat="1" x14ac:dyDescent="0.25">
      <c r="A96" s="343" t="s">
        <v>28</v>
      </c>
      <c r="B96" s="233">
        <v>62.5</v>
      </c>
      <c r="C96" s="410">
        <v>62.5</v>
      </c>
      <c r="D96" s="410">
        <v>62.5</v>
      </c>
      <c r="E96" s="410"/>
      <c r="F96" s="410"/>
      <c r="G96" s="237"/>
      <c r="H96" s="411" t="s">
        <v>57</v>
      </c>
      <c r="I96" s="411">
        <v>61.62</v>
      </c>
    </row>
    <row r="97" spans="1:10" s="411" customFormat="1" ht="13" thickBot="1" x14ac:dyDescent="0.3">
      <c r="A97" s="346" t="s">
        <v>26</v>
      </c>
      <c r="B97" s="230">
        <f>B96-B83</f>
        <v>1</v>
      </c>
      <c r="C97" s="231">
        <f t="shared" ref="C97:F97" si="21">C96-C83</f>
        <v>1</v>
      </c>
      <c r="D97" s="231">
        <f t="shared" si="21"/>
        <v>1</v>
      </c>
      <c r="E97" s="231">
        <f t="shared" si="21"/>
        <v>0</v>
      </c>
      <c r="F97" s="231">
        <f t="shared" si="21"/>
        <v>0</v>
      </c>
      <c r="G97" s="238"/>
      <c r="H97" s="411" t="s">
        <v>26</v>
      </c>
      <c r="I97" s="411">
        <f>I96-I83</f>
        <v>1.6400000000000006</v>
      </c>
    </row>
    <row r="99" spans="1:10" ht="13" thickBot="1" x14ac:dyDescent="0.3"/>
    <row r="100" spans="1:10" s="417" customFormat="1" ht="13.5" thickBot="1" x14ac:dyDescent="0.3">
      <c r="A100" s="319" t="s">
        <v>90</v>
      </c>
      <c r="B100" s="539" t="s">
        <v>53</v>
      </c>
      <c r="C100" s="540"/>
      <c r="D100" s="540"/>
      <c r="E100" s="540"/>
      <c r="F100" s="541"/>
      <c r="G100" s="348" t="s">
        <v>0</v>
      </c>
    </row>
    <row r="101" spans="1:10" s="417" customFormat="1" x14ac:dyDescent="0.25">
      <c r="A101" s="227" t="s">
        <v>2</v>
      </c>
      <c r="B101" s="352">
        <v>1</v>
      </c>
      <c r="C101" s="240">
        <v>2</v>
      </c>
      <c r="D101" s="240">
        <v>3</v>
      </c>
      <c r="E101" s="240">
        <v>4</v>
      </c>
      <c r="F101" s="240">
        <v>5</v>
      </c>
      <c r="G101" s="239"/>
    </row>
    <row r="102" spans="1:10" s="417" customFormat="1" ht="13" x14ac:dyDescent="0.25">
      <c r="A102" s="326" t="s">
        <v>3</v>
      </c>
      <c r="B102" s="353">
        <v>1400</v>
      </c>
      <c r="C102" s="354">
        <v>1400</v>
      </c>
      <c r="D102" s="355">
        <v>1400</v>
      </c>
      <c r="E102" s="355">
        <v>1400</v>
      </c>
      <c r="F102" s="355">
        <v>1400</v>
      </c>
      <c r="G102" s="399">
        <v>1400</v>
      </c>
    </row>
    <row r="103" spans="1:10" s="417" customFormat="1" x14ac:dyDescent="0.25">
      <c r="A103" s="329" t="s">
        <v>6</v>
      </c>
      <c r="B103" s="357">
        <v>1805.8333333333333</v>
      </c>
      <c r="C103" s="358">
        <v>1781.25</v>
      </c>
      <c r="D103" s="358">
        <v>1855</v>
      </c>
      <c r="E103" s="358"/>
      <c r="F103" s="358"/>
      <c r="G103" s="276">
        <v>1814.7727272727273</v>
      </c>
    </row>
    <row r="104" spans="1:10" s="417" customFormat="1" x14ac:dyDescent="0.25">
      <c r="A104" s="227" t="s">
        <v>7</v>
      </c>
      <c r="B104" s="359">
        <v>100</v>
      </c>
      <c r="C104" s="360">
        <v>93.75</v>
      </c>
      <c r="D104" s="361">
        <v>93.75</v>
      </c>
      <c r="E104" s="361"/>
      <c r="F104" s="361"/>
      <c r="G104" s="362">
        <v>95.454545454545453</v>
      </c>
    </row>
    <row r="105" spans="1:10" s="417" customFormat="1" x14ac:dyDescent="0.25">
      <c r="A105" s="227" t="s">
        <v>8</v>
      </c>
      <c r="B105" s="282">
        <v>2.4812192078946693E-2</v>
      </c>
      <c r="C105" s="283">
        <v>4.0525936050472729E-2</v>
      </c>
      <c r="D105" s="363">
        <v>4.9112849483257677E-2</v>
      </c>
      <c r="E105" s="363"/>
      <c r="F105" s="363"/>
      <c r="G105" s="364">
        <v>4.4355583357147975E-2</v>
      </c>
    </row>
    <row r="106" spans="1:10" s="417" customFormat="1" x14ac:dyDescent="0.25">
      <c r="A106" s="329" t="s">
        <v>1</v>
      </c>
      <c r="B106" s="287">
        <f t="shared" ref="B106:G106" si="22">B103/B102*100-100</f>
        <v>28.988095238095212</v>
      </c>
      <c r="C106" s="288">
        <f t="shared" si="22"/>
        <v>27.232142857142861</v>
      </c>
      <c r="D106" s="288">
        <f t="shared" si="22"/>
        <v>32.5</v>
      </c>
      <c r="E106" s="288">
        <f t="shared" si="22"/>
        <v>-100</v>
      </c>
      <c r="F106" s="288">
        <f t="shared" si="22"/>
        <v>-100</v>
      </c>
      <c r="G106" s="291">
        <f t="shared" si="22"/>
        <v>29.626623376623371</v>
      </c>
    </row>
    <row r="107" spans="1:10" s="417" customFormat="1" ht="13" thickBot="1" x14ac:dyDescent="0.3">
      <c r="A107" s="227" t="s">
        <v>27</v>
      </c>
      <c r="B107" s="293">
        <f t="shared" ref="B107:D107" si="23">B103-B90</f>
        <v>90.833333333333258</v>
      </c>
      <c r="C107" s="294">
        <f t="shared" si="23"/>
        <v>80.535714285714221</v>
      </c>
      <c r="D107" s="294">
        <f t="shared" si="23"/>
        <v>68.076923076923094</v>
      </c>
      <c r="E107" s="294"/>
      <c r="F107" s="294"/>
      <c r="G107" s="298">
        <f>G103-G90</f>
        <v>80.926573426573441</v>
      </c>
    </row>
    <row r="108" spans="1:10" s="417" customFormat="1" x14ac:dyDescent="0.25">
      <c r="A108" s="343" t="s">
        <v>52</v>
      </c>
      <c r="B108" s="300">
        <v>151</v>
      </c>
      <c r="C108" s="301">
        <v>198</v>
      </c>
      <c r="D108" s="301">
        <v>184</v>
      </c>
      <c r="E108" s="301"/>
      <c r="F108" s="365"/>
      <c r="G108" s="366">
        <f>SUM(B108:F108)</f>
        <v>533</v>
      </c>
      <c r="H108" s="417" t="s">
        <v>56</v>
      </c>
      <c r="I108" s="367">
        <f>G95-G108</f>
        <v>0</v>
      </c>
      <c r="J108" s="368">
        <f>I108/G95</f>
        <v>0</v>
      </c>
    </row>
    <row r="109" spans="1:10" s="417" customFormat="1" x14ac:dyDescent="0.25">
      <c r="A109" s="343" t="s">
        <v>28</v>
      </c>
      <c r="B109" s="233">
        <v>63.5</v>
      </c>
      <c r="C109" s="416">
        <v>63.5</v>
      </c>
      <c r="D109" s="416">
        <v>63.5</v>
      </c>
      <c r="E109" s="416"/>
      <c r="F109" s="416"/>
      <c r="G109" s="237"/>
      <c r="H109" s="417" t="s">
        <v>57</v>
      </c>
      <c r="I109" s="417">
        <v>62.5</v>
      </c>
    </row>
    <row r="110" spans="1:10" s="417" customFormat="1" ht="13" thickBot="1" x14ac:dyDescent="0.3">
      <c r="A110" s="346" t="s">
        <v>26</v>
      </c>
      <c r="B110" s="230">
        <f>B109-B96</f>
        <v>1</v>
      </c>
      <c r="C110" s="231">
        <f t="shared" ref="C110:F110" si="24">C109-C96</f>
        <v>1</v>
      </c>
      <c r="D110" s="231">
        <f t="shared" si="24"/>
        <v>1</v>
      </c>
      <c r="E110" s="231">
        <f t="shared" si="24"/>
        <v>0</v>
      </c>
      <c r="F110" s="231">
        <f t="shared" si="24"/>
        <v>0</v>
      </c>
      <c r="G110" s="238"/>
      <c r="H110" s="417" t="s">
        <v>26</v>
      </c>
      <c r="I110" s="417">
        <f>I109-I96</f>
        <v>0.88000000000000256</v>
      </c>
    </row>
    <row r="112" spans="1:10" s="423" customFormat="1" x14ac:dyDescent="0.25">
      <c r="A112" s="423" t="s">
        <v>95</v>
      </c>
      <c r="B112" s="423">
        <v>63.5</v>
      </c>
      <c r="C112" s="423">
        <v>63.5</v>
      </c>
      <c r="D112" s="423">
        <v>63.5</v>
      </c>
    </row>
    <row r="113" spans="1:10" ht="13" thickBot="1" x14ac:dyDescent="0.3">
      <c r="A113" s="423" t="s">
        <v>59</v>
      </c>
      <c r="B113" s="311">
        <v>1814.7727272727273</v>
      </c>
      <c r="C113" s="311">
        <v>1814.7727272727273</v>
      </c>
      <c r="D113" s="311">
        <v>1814.7727272727273</v>
      </c>
      <c r="E113" s="311">
        <v>1814.7727272727273</v>
      </c>
      <c r="F113" s="311">
        <v>1814.7727272727273</v>
      </c>
      <c r="G113" s="311">
        <v>1814.7727272727273</v>
      </c>
    </row>
    <row r="114" spans="1:10" s="423" customFormat="1" ht="13.5" thickBot="1" x14ac:dyDescent="0.3">
      <c r="A114" s="319" t="s">
        <v>94</v>
      </c>
      <c r="B114" s="539" t="s">
        <v>53</v>
      </c>
      <c r="C114" s="540"/>
      <c r="D114" s="540"/>
      <c r="E114" s="540"/>
      <c r="F114" s="541"/>
      <c r="G114" s="348" t="s">
        <v>0</v>
      </c>
    </row>
    <row r="115" spans="1:10" s="423" customFormat="1" x14ac:dyDescent="0.25">
      <c r="A115" s="227" t="s">
        <v>2</v>
      </c>
      <c r="B115" s="352">
        <v>1</v>
      </c>
      <c r="C115" s="240">
        <v>2</v>
      </c>
      <c r="D115" s="240">
        <v>3</v>
      </c>
      <c r="E115" s="240">
        <v>4</v>
      </c>
      <c r="F115" s="240">
        <v>5</v>
      </c>
      <c r="G115" s="239"/>
    </row>
    <row r="116" spans="1:10" s="423" customFormat="1" ht="13" x14ac:dyDescent="0.25">
      <c r="A116" s="326" t="s">
        <v>3</v>
      </c>
      <c r="B116" s="353">
        <v>1540</v>
      </c>
      <c r="C116" s="354">
        <v>1540</v>
      </c>
      <c r="D116" s="355">
        <v>1540</v>
      </c>
      <c r="E116" s="355">
        <v>1540</v>
      </c>
      <c r="F116" s="355">
        <v>1540</v>
      </c>
      <c r="G116" s="399">
        <v>1540</v>
      </c>
    </row>
    <row r="117" spans="1:10" s="423" customFormat="1" x14ac:dyDescent="0.25">
      <c r="A117" s="329" t="s">
        <v>6</v>
      </c>
      <c r="B117" s="357">
        <v>1827.5</v>
      </c>
      <c r="C117" s="358">
        <v>1882.3529411764705</v>
      </c>
      <c r="D117" s="358">
        <v>1970.909090909091</v>
      </c>
      <c r="E117" s="358"/>
      <c r="F117" s="358"/>
      <c r="G117" s="276">
        <v>1890.25</v>
      </c>
    </row>
    <row r="118" spans="1:10" s="423" customFormat="1" x14ac:dyDescent="0.25">
      <c r="A118" s="227" t="s">
        <v>7</v>
      </c>
      <c r="B118" s="359">
        <v>100</v>
      </c>
      <c r="C118" s="360">
        <v>100</v>
      </c>
      <c r="D118" s="361">
        <v>100</v>
      </c>
      <c r="E118" s="361"/>
      <c r="F118" s="361"/>
      <c r="G118" s="362">
        <v>97.5</v>
      </c>
    </row>
    <row r="119" spans="1:10" s="423" customFormat="1" x14ac:dyDescent="0.25">
      <c r="A119" s="227" t="s">
        <v>8</v>
      </c>
      <c r="B119" s="282">
        <v>1.6434857538477062E-2</v>
      </c>
      <c r="C119" s="283">
        <v>2.2356312028149739E-2</v>
      </c>
      <c r="D119" s="363">
        <v>3.1608564020315998E-2</v>
      </c>
      <c r="E119" s="363"/>
      <c r="F119" s="363"/>
      <c r="G119" s="364">
        <v>3.7733778580778553E-2</v>
      </c>
    </row>
    <row r="120" spans="1:10" s="423" customFormat="1" x14ac:dyDescent="0.25">
      <c r="A120" s="329" t="s">
        <v>1</v>
      </c>
      <c r="B120" s="287">
        <f t="shared" ref="B120:G120" si="25">B117/B116*100-100</f>
        <v>18.668831168831176</v>
      </c>
      <c r="C120" s="288">
        <f t="shared" si="25"/>
        <v>22.230710466004581</v>
      </c>
      <c r="D120" s="288">
        <f t="shared" si="25"/>
        <v>27.98110979929163</v>
      </c>
      <c r="E120" s="288">
        <f t="shared" si="25"/>
        <v>-100</v>
      </c>
      <c r="F120" s="288">
        <f t="shared" si="25"/>
        <v>-100</v>
      </c>
      <c r="G120" s="291">
        <f t="shared" si="25"/>
        <v>22.743506493506487</v>
      </c>
    </row>
    <row r="121" spans="1:10" s="423" customFormat="1" ht="13" thickBot="1" x14ac:dyDescent="0.3">
      <c r="A121" s="227" t="s">
        <v>27</v>
      </c>
      <c r="B121" s="293">
        <f>B117-B113</f>
        <v>12.727272727272748</v>
      </c>
      <c r="C121" s="294">
        <f t="shared" ref="C121:G121" si="26">C117-C113</f>
        <v>67.580213903743243</v>
      </c>
      <c r="D121" s="294">
        <f t="shared" si="26"/>
        <v>156.13636363636374</v>
      </c>
      <c r="E121" s="294">
        <f t="shared" si="26"/>
        <v>-1814.7727272727273</v>
      </c>
      <c r="F121" s="294">
        <f t="shared" si="26"/>
        <v>-1814.7727272727273</v>
      </c>
      <c r="G121" s="298">
        <f t="shared" si="26"/>
        <v>75.477272727272748</v>
      </c>
    </row>
    <row r="122" spans="1:10" s="423" customFormat="1" x14ac:dyDescent="0.25">
      <c r="A122" s="343" t="s">
        <v>52</v>
      </c>
      <c r="B122" s="300">
        <v>141</v>
      </c>
      <c r="C122" s="301">
        <v>202</v>
      </c>
      <c r="D122" s="301">
        <v>142</v>
      </c>
      <c r="E122" s="301"/>
      <c r="F122" s="365"/>
      <c r="G122" s="366">
        <f>SUM(B122:F122)</f>
        <v>485</v>
      </c>
      <c r="H122" s="423" t="s">
        <v>56</v>
      </c>
      <c r="I122" s="367">
        <f>G108-G122</f>
        <v>48</v>
      </c>
      <c r="J122" s="368">
        <f>I122/G108</f>
        <v>9.0056285178236398E-2</v>
      </c>
    </row>
    <row r="123" spans="1:10" s="423" customFormat="1" x14ac:dyDescent="0.25">
      <c r="A123" s="343" t="s">
        <v>28</v>
      </c>
      <c r="B123" s="233">
        <v>65.5</v>
      </c>
      <c r="C123" s="422">
        <v>65.5</v>
      </c>
      <c r="D123" s="422">
        <v>65.5</v>
      </c>
      <c r="E123" s="422"/>
      <c r="F123" s="422"/>
      <c r="G123" s="237"/>
      <c r="H123" s="423" t="s">
        <v>57</v>
      </c>
      <c r="I123" s="423">
        <v>63.5</v>
      </c>
    </row>
    <row r="124" spans="1:10" s="423" customFormat="1" ht="13" thickBot="1" x14ac:dyDescent="0.3">
      <c r="A124" s="346" t="s">
        <v>26</v>
      </c>
      <c r="B124" s="230">
        <f>B123-B112</f>
        <v>2</v>
      </c>
      <c r="C124" s="231">
        <f t="shared" ref="C124:F124" si="27">C123-C112</f>
        <v>2</v>
      </c>
      <c r="D124" s="231">
        <f t="shared" si="27"/>
        <v>2</v>
      </c>
      <c r="E124" s="231">
        <f t="shared" si="27"/>
        <v>0</v>
      </c>
      <c r="F124" s="231">
        <f t="shared" si="27"/>
        <v>0</v>
      </c>
      <c r="G124" s="238"/>
      <c r="H124" s="423" t="s">
        <v>26</v>
      </c>
      <c r="I124" s="423">
        <f>I123-I109</f>
        <v>1</v>
      </c>
    </row>
    <row r="125" spans="1:10" x14ac:dyDescent="0.25">
      <c r="B125" s="311">
        <v>65.5</v>
      </c>
      <c r="C125" s="428">
        <v>65.5</v>
      </c>
      <c r="D125" s="428">
        <v>65.5</v>
      </c>
    </row>
    <row r="126" spans="1:10" ht="13" thickBot="1" x14ac:dyDescent="0.3"/>
    <row r="127" spans="1:10" s="430" customFormat="1" ht="13.5" thickBot="1" x14ac:dyDescent="0.3">
      <c r="A127" s="319" t="s">
        <v>96</v>
      </c>
      <c r="B127" s="539" t="s">
        <v>53</v>
      </c>
      <c r="C127" s="540"/>
      <c r="D127" s="540"/>
      <c r="E127" s="540"/>
      <c r="F127" s="541"/>
      <c r="G127" s="348" t="s">
        <v>0</v>
      </c>
    </row>
    <row r="128" spans="1:10" s="430" customFormat="1" x14ac:dyDescent="0.25">
      <c r="A128" s="227" t="s">
        <v>2</v>
      </c>
      <c r="B128" s="352">
        <v>1</v>
      </c>
      <c r="C128" s="240">
        <v>2</v>
      </c>
      <c r="D128" s="240">
        <v>3</v>
      </c>
      <c r="E128" s="240">
        <v>4</v>
      </c>
      <c r="F128" s="240">
        <v>5</v>
      </c>
      <c r="G128" s="239"/>
    </row>
    <row r="129" spans="1:11" s="430" customFormat="1" ht="13" x14ac:dyDescent="0.25">
      <c r="A129" s="326" t="s">
        <v>3</v>
      </c>
      <c r="B129" s="353">
        <v>1670</v>
      </c>
      <c r="C129" s="354">
        <v>1670</v>
      </c>
      <c r="D129" s="355">
        <v>1670</v>
      </c>
      <c r="E129" s="355">
        <v>1670</v>
      </c>
      <c r="F129" s="355">
        <v>1670</v>
      </c>
      <c r="G129" s="399">
        <v>1670</v>
      </c>
    </row>
    <row r="130" spans="1:11" s="430" customFormat="1" x14ac:dyDescent="0.25">
      <c r="A130" s="329" t="s">
        <v>6</v>
      </c>
      <c r="B130" s="357">
        <v>1890</v>
      </c>
      <c r="C130" s="358">
        <v>1966</v>
      </c>
      <c r="D130" s="358">
        <v>2051.4285714285716</v>
      </c>
      <c r="E130" s="358"/>
      <c r="F130" s="358"/>
      <c r="G130" s="276">
        <v>1972.9268292682927</v>
      </c>
    </row>
    <row r="131" spans="1:11" s="430" customFormat="1" x14ac:dyDescent="0.25">
      <c r="A131" s="227" t="s">
        <v>7</v>
      </c>
      <c r="B131" s="359">
        <v>100</v>
      </c>
      <c r="C131" s="360">
        <v>100</v>
      </c>
      <c r="D131" s="361">
        <v>100</v>
      </c>
      <c r="E131" s="361"/>
      <c r="F131" s="361"/>
      <c r="G131" s="362">
        <v>100</v>
      </c>
    </row>
    <row r="132" spans="1:11" s="430" customFormat="1" x14ac:dyDescent="0.25">
      <c r="A132" s="227" t="s">
        <v>8</v>
      </c>
      <c r="B132" s="282">
        <v>2.2859755549939541E-2</v>
      </c>
      <c r="C132" s="283">
        <v>2.4904664668672149E-2</v>
      </c>
      <c r="D132" s="363">
        <v>2.7131977352057714E-2</v>
      </c>
      <c r="E132" s="363"/>
      <c r="F132" s="363"/>
      <c r="G132" s="364">
        <v>4.1226929451055466E-2</v>
      </c>
    </row>
    <row r="133" spans="1:11" s="430" customFormat="1" x14ac:dyDescent="0.25">
      <c r="A133" s="329" t="s">
        <v>1</v>
      </c>
      <c r="B133" s="287">
        <f t="shared" ref="B133:G133" si="28">B130/B129*100-100</f>
        <v>13.173652694610766</v>
      </c>
      <c r="C133" s="288">
        <f t="shared" si="28"/>
        <v>17.724550898203589</v>
      </c>
      <c r="D133" s="288">
        <f t="shared" si="28"/>
        <v>22.840034217279737</v>
      </c>
      <c r="E133" s="288">
        <f t="shared" si="28"/>
        <v>-100</v>
      </c>
      <c r="F133" s="288">
        <f t="shared" si="28"/>
        <v>-100</v>
      </c>
      <c r="G133" s="291">
        <f t="shared" si="28"/>
        <v>18.139331093909746</v>
      </c>
    </row>
    <row r="134" spans="1:11" s="430" customFormat="1" ht="13" thickBot="1" x14ac:dyDescent="0.3">
      <c r="A134" s="227" t="s">
        <v>27</v>
      </c>
      <c r="B134" s="293">
        <f>B130-B117</f>
        <v>62.5</v>
      </c>
      <c r="C134" s="294">
        <f t="shared" ref="C134:G134" si="29">C130-C117</f>
        <v>83.647058823529505</v>
      </c>
      <c r="D134" s="294">
        <f t="shared" si="29"/>
        <v>80.519480519480567</v>
      </c>
      <c r="E134" s="294">
        <f t="shared" si="29"/>
        <v>0</v>
      </c>
      <c r="F134" s="294">
        <f t="shared" si="29"/>
        <v>0</v>
      </c>
      <c r="G134" s="298">
        <f t="shared" si="29"/>
        <v>82.676829268292749</v>
      </c>
    </row>
    <row r="135" spans="1:11" s="430" customFormat="1" x14ac:dyDescent="0.25">
      <c r="A135" s="343" t="s">
        <v>52</v>
      </c>
      <c r="B135" s="300">
        <v>141</v>
      </c>
      <c r="C135" s="301">
        <v>202</v>
      </c>
      <c r="D135" s="301">
        <v>142</v>
      </c>
      <c r="E135" s="301"/>
      <c r="F135" s="365"/>
      <c r="G135" s="366">
        <f>SUM(B135:F135)</f>
        <v>485</v>
      </c>
      <c r="H135" s="430" t="s">
        <v>56</v>
      </c>
      <c r="I135" s="367">
        <f>G122-G135</f>
        <v>0</v>
      </c>
      <c r="J135" s="368">
        <f>I135/G122</f>
        <v>0</v>
      </c>
    </row>
    <row r="136" spans="1:11" s="430" customFormat="1" x14ac:dyDescent="0.25">
      <c r="A136" s="343" t="s">
        <v>28</v>
      </c>
      <c r="B136" s="233">
        <v>67</v>
      </c>
      <c r="C136" s="429">
        <v>67</v>
      </c>
      <c r="D136" s="429">
        <v>67</v>
      </c>
      <c r="E136" s="429"/>
      <c r="F136" s="429"/>
      <c r="G136" s="237"/>
      <c r="H136" s="430" t="s">
        <v>57</v>
      </c>
      <c r="I136" s="430">
        <v>65.510000000000005</v>
      </c>
    </row>
    <row r="137" spans="1:11" s="430" customFormat="1" ht="13" thickBot="1" x14ac:dyDescent="0.3">
      <c r="A137" s="346" t="s">
        <v>26</v>
      </c>
      <c r="B137" s="230">
        <f>B136-B123</f>
        <v>1.5</v>
      </c>
      <c r="C137" s="231">
        <f t="shared" ref="C137:F137" si="30">C136-C123</f>
        <v>1.5</v>
      </c>
      <c r="D137" s="231">
        <f t="shared" si="30"/>
        <v>1.5</v>
      </c>
      <c r="E137" s="231">
        <f t="shared" si="30"/>
        <v>0</v>
      </c>
      <c r="F137" s="231">
        <f t="shared" si="30"/>
        <v>0</v>
      </c>
      <c r="G137" s="238"/>
      <c r="H137" s="430" t="s">
        <v>26</v>
      </c>
      <c r="I137" s="430">
        <f>I136-I123</f>
        <v>2.0100000000000051</v>
      </c>
    </row>
    <row r="139" spans="1:11" ht="13" thickBot="1" x14ac:dyDescent="0.3"/>
    <row r="140" spans="1:11" s="433" customFormat="1" ht="13.5" thickBot="1" x14ac:dyDescent="0.3">
      <c r="A140" s="319" t="s">
        <v>97</v>
      </c>
      <c r="B140" s="539" t="s">
        <v>53</v>
      </c>
      <c r="C140" s="540"/>
      <c r="D140" s="540"/>
      <c r="E140" s="540"/>
      <c r="F140" s="541"/>
      <c r="G140" s="348" t="s">
        <v>0</v>
      </c>
      <c r="K140" s="379" t="s">
        <v>98</v>
      </c>
    </row>
    <row r="141" spans="1:11" s="433" customFormat="1" x14ac:dyDescent="0.25">
      <c r="A141" s="227" t="s">
        <v>2</v>
      </c>
      <c r="B141" s="352">
        <v>1</v>
      </c>
      <c r="C141" s="240">
        <v>2</v>
      </c>
      <c r="D141" s="240">
        <v>3</v>
      </c>
      <c r="E141" s="240">
        <v>4</v>
      </c>
      <c r="F141" s="434">
        <v>5</v>
      </c>
      <c r="G141" s="239"/>
    </row>
    <row r="142" spans="1:11" s="433" customFormat="1" ht="13" x14ac:dyDescent="0.25">
      <c r="A142" s="326" t="s">
        <v>3</v>
      </c>
      <c r="B142" s="353">
        <v>1800</v>
      </c>
      <c r="C142" s="354">
        <v>1800</v>
      </c>
      <c r="D142" s="355">
        <v>1800</v>
      </c>
      <c r="E142" s="355">
        <v>1800</v>
      </c>
      <c r="F142" s="435">
        <v>1800</v>
      </c>
      <c r="G142" s="399">
        <v>1800</v>
      </c>
    </row>
    <row r="143" spans="1:11" s="433" customFormat="1" x14ac:dyDescent="0.25">
      <c r="A143" s="329" t="s">
        <v>6</v>
      </c>
      <c r="B143" s="357">
        <v>2049</v>
      </c>
      <c r="C143" s="358">
        <v>2067</v>
      </c>
      <c r="D143" s="358">
        <v>2190</v>
      </c>
      <c r="E143" s="358"/>
      <c r="F143" s="441"/>
      <c r="G143" s="276">
        <v>2101</v>
      </c>
    </row>
    <row r="144" spans="1:11" s="433" customFormat="1" ht="14" x14ac:dyDescent="0.25">
      <c r="A144" s="227" t="s">
        <v>7</v>
      </c>
      <c r="B144" s="437">
        <v>100</v>
      </c>
      <c r="C144" s="436">
        <v>100</v>
      </c>
      <c r="D144" s="438">
        <v>90.909090909090907</v>
      </c>
      <c r="E144" s="361"/>
      <c r="F144" s="442"/>
      <c r="G144" s="448">
        <v>94.594594594594597</v>
      </c>
    </row>
    <row r="145" spans="1:10" s="433" customFormat="1" ht="14" x14ac:dyDescent="0.25">
      <c r="A145" s="227" t="s">
        <v>8</v>
      </c>
      <c r="B145" s="439">
        <v>2.8589276775038433E-2</v>
      </c>
      <c r="C145" s="440">
        <v>2.6267499450594256E-2</v>
      </c>
      <c r="D145" s="440">
        <v>5.8027163804074397E-2</v>
      </c>
      <c r="E145" s="363"/>
      <c r="F145" s="443"/>
      <c r="G145" s="449">
        <v>5.0378904288624592E-2</v>
      </c>
    </row>
    <row r="146" spans="1:10" s="433" customFormat="1" x14ac:dyDescent="0.25">
      <c r="A146" s="329" t="s">
        <v>1</v>
      </c>
      <c r="B146" s="287">
        <f t="shared" ref="B146:G146" si="31">B143/B142*100-100</f>
        <v>13.833333333333343</v>
      </c>
      <c r="C146" s="288">
        <f t="shared" si="31"/>
        <v>14.833333333333343</v>
      </c>
      <c r="D146" s="288">
        <f t="shared" si="31"/>
        <v>21.666666666666657</v>
      </c>
      <c r="E146" s="288">
        <f t="shared" si="31"/>
        <v>-100</v>
      </c>
      <c r="F146" s="444">
        <f t="shared" si="31"/>
        <v>-100</v>
      </c>
      <c r="G146" s="291">
        <f t="shared" si="31"/>
        <v>16.722222222222214</v>
      </c>
    </row>
    <row r="147" spans="1:10" s="433" customFormat="1" ht="13" thickBot="1" x14ac:dyDescent="0.3">
      <c r="A147" s="227" t="s">
        <v>27</v>
      </c>
      <c r="B147" s="293">
        <f>B143-B130</f>
        <v>159</v>
      </c>
      <c r="C147" s="294">
        <f t="shared" ref="C147:G147" si="32">C143-C130</f>
        <v>101</v>
      </c>
      <c r="D147" s="294">
        <f t="shared" si="32"/>
        <v>138.57142857142844</v>
      </c>
      <c r="E147" s="294">
        <f t="shared" si="32"/>
        <v>0</v>
      </c>
      <c r="F147" s="445">
        <f t="shared" si="32"/>
        <v>0</v>
      </c>
      <c r="G147" s="298">
        <f t="shared" si="32"/>
        <v>128.07317073170725</v>
      </c>
    </row>
    <row r="148" spans="1:10" s="433" customFormat="1" x14ac:dyDescent="0.25">
      <c r="A148" s="343" t="s">
        <v>52</v>
      </c>
      <c r="B148" s="300">
        <v>141</v>
      </c>
      <c r="C148" s="301">
        <v>202</v>
      </c>
      <c r="D148" s="301">
        <v>142</v>
      </c>
      <c r="E148" s="301"/>
      <c r="F148" s="446"/>
      <c r="G148" s="366">
        <f>SUM(B148:F148)</f>
        <v>485</v>
      </c>
      <c r="H148" s="433" t="s">
        <v>56</v>
      </c>
      <c r="I148" s="367">
        <f>G135-G148</f>
        <v>0</v>
      </c>
      <c r="J148" s="368">
        <f>I148/G135</f>
        <v>0</v>
      </c>
    </row>
    <row r="149" spans="1:10" s="433" customFormat="1" x14ac:dyDescent="0.25">
      <c r="A149" s="343" t="s">
        <v>28</v>
      </c>
      <c r="B149" s="233">
        <v>68.5</v>
      </c>
      <c r="C149" s="432">
        <v>68.5</v>
      </c>
      <c r="D149" s="432">
        <v>68.5</v>
      </c>
      <c r="E149" s="432"/>
      <c r="F149" s="391"/>
      <c r="G149" s="237"/>
      <c r="H149" s="433" t="s">
        <v>57</v>
      </c>
      <c r="I149" s="433">
        <v>66.98</v>
      </c>
    </row>
    <row r="150" spans="1:10" s="433" customFormat="1" ht="13" thickBot="1" x14ac:dyDescent="0.3">
      <c r="A150" s="346" t="s">
        <v>26</v>
      </c>
      <c r="B150" s="230">
        <f>B149-B136</f>
        <v>1.5</v>
      </c>
      <c r="C150" s="231">
        <f t="shared" ref="C150:F150" si="33">C149-C136</f>
        <v>1.5</v>
      </c>
      <c r="D150" s="231">
        <f t="shared" si="33"/>
        <v>1.5</v>
      </c>
      <c r="E150" s="231">
        <f t="shared" si="33"/>
        <v>0</v>
      </c>
      <c r="F150" s="447">
        <f t="shared" si="33"/>
        <v>0</v>
      </c>
      <c r="G150" s="238"/>
      <c r="H150" s="433" t="s">
        <v>26</v>
      </c>
      <c r="I150" s="433">
        <f>I149-I136</f>
        <v>1.4699999999999989</v>
      </c>
    </row>
    <row r="152" spans="1:10" ht="13" thickBot="1" x14ac:dyDescent="0.3"/>
    <row r="153" spans="1:10" s="451" customFormat="1" ht="13.5" thickBot="1" x14ac:dyDescent="0.3">
      <c r="A153" s="319" t="s">
        <v>99</v>
      </c>
      <c r="B153" s="539" t="s">
        <v>53</v>
      </c>
      <c r="C153" s="540"/>
      <c r="D153" s="540"/>
      <c r="E153" s="540"/>
      <c r="F153" s="541"/>
      <c r="G153" s="348" t="s">
        <v>0</v>
      </c>
    </row>
    <row r="154" spans="1:10" s="451" customFormat="1" x14ac:dyDescent="0.25">
      <c r="A154" s="227" t="s">
        <v>2</v>
      </c>
      <c r="B154" s="352">
        <v>1</v>
      </c>
      <c r="C154" s="240">
        <v>2</v>
      </c>
      <c r="D154" s="240">
        <v>3</v>
      </c>
      <c r="E154" s="240">
        <v>4</v>
      </c>
      <c r="F154" s="434">
        <v>5</v>
      </c>
      <c r="G154" s="239"/>
    </row>
    <row r="155" spans="1:10" s="451" customFormat="1" ht="13" x14ac:dyDescent="0.25">
      <c r="A155" s="326" t="s">
        <v>3</v>
      </c>
      <c r="B155" s="353">
        <v>1920</v>
      </c>
      <c r="C155" s="354">
        <v>1920</v>
      </c>
      <c r="D155" s="355">
        <v>1920</v>
      </c>
      <c r="E155" s="355">
        <v>1920</v>
      </c>
      <c r="F155" s="435">
        <v>1920</v>
      </c>
      <c r="G155" s="399">
        <v>1920</v>
      </c>
    </row>
    <row r="156" spans="1:10" s="451" customFormat="1" ht="14" x14ac:dyDescent="0.25">
      <c r="A156" s="329" t="s">
        <v>6</v>
      </c>
      <c r="B156" s="457">
        <v>2021.6666666666667</v>
      </c>
      <c r="C156" s="458">
        <v>2149.2307692307691</v>
      </c>
      <c r="D156" s="458">
        <v>2187</v>
      </c>
      <c r="E156" s="358"/>
      <c r="F156" s="441"/>
      <c r="G156" s="276">
        <v>2116.2857142857142</v>
      </c>
    </row>
    <row r="157" spans="1:10" s="451" customFormat="1" ht="14" x14ac:dyDescent="0.25">
      <c r="A157" s="227" t="s">
        <v>7</v>
      </c>
      <c r="B157" s="437">
        <v>100</v>
      </c>
      <c r="C157" s="436">
        <v>100</v>
      </c>
      <c r="D157" s="438">
        <v>100</v>
      </c>
      <c r="E157" s="361"/>
      <c r="F157" s="442"/>
      <c r="G157" s="448">
        <v>94.285714285714292</v>
      </c>
    </row>
    <row r="158" spans="1:10" s="451" customFormat="1" ht="14" x14ac:dyDescent="0.25">
      <c r="A158" s="227" t="s">
        <v>8</v>
      </c>
      <c r="B158" s="439">
        <v>2.8830516817881579E-2</v>
      </c>
      <c r="C158" s="440">
        <v>2.9846330335560077E-2</v>
      </c>
      <c r="D158" s="440">
        <v>4.0125899276522756E-2</v>
      </c>
      <c r="E158" s="363"/>
      <c r="F158" s="443"/>
      <c r="G158" s="449">
        <v>4.6765215831637202E-2</v>
      </c>
    </row>
    <row r="159" spans="1:10" s="451" customFormat="1" x14ac:dyDescent="0.25">
      <c r="A159" s="329" t="s">
        <v>1</v>
      </c>
      <c r="B159" s="287">
        <f t="shared" ref="B159:G159" si="34">B156/B155*100-100</f>
        <v>5.2951388888888857</v>
      </c>
      <c r="C159" s="288">
        <f t="shared" si="34"/>
        <v>11.939102564102555</v>
      </c>
      <c r="D159" s="288">
        <f t="shared" si="34"/>
        <v>13.906250000000014</v>
      </c>
      <c r="E159" s="288">
        <f t="shared" si="34"/>
        <v>-100</v>
      </c>
      <c r="F159" s="444">
        <f t="shared" si="34"/>
        <v>-100</v>
      </c>
      <c r="G159" s="291">
        <f t="shared" si="34"/>
        <v>10.223214285714292</v>
      </c>
    </row>
    <row r="160" spans="1:10" s="451" customFormat="1" ht="13" thickBot="1" x14ac:dyDescent="0.3">
      <c r="A160" s="227" t="s">
        <v>27</v>
      </c>
      <c r="B160" s="293">
        <f>B156-B143</f>
        <v>-27.333333333333258</v>
      </c>
      <c r="C160" s="294">
        <f t="shared" ref="C160:G160" si="35">C156-C143</f>
        <v>82.230769230769056</v>
      </c>
      <c r="D160" s="294">
        <f t="shared" si="35"/>
        <v>-3</v>
      </c>
      <c r="E160" s="294">
        <f t="shared" si="35"/>
        <v>0</v>
      </c>
      <c r="F160" s="445">
        <f t="shared" si="35"/>
        <v>0</v>
      </c>
      <c r="G160" s="298">
        <f t="shared" si="35"/>
        <v>15.285714285714221</v>
      </c>
    </row>
    <row r="161" spans="1:10" s="451" customFormat="1" x14ac:dyDescent="0.25">
      <c r="A161" s="343" t="s">
        <v>52</v>
      </c>
      <c r="B161" s="300">
        <v>141</v>
      </c>
      <c r="C161" s="301">
        <v>202</v>
      </c>
      <c r="D161" s="301">
        <v>142</v>
      </c>
      <c r="E161" s="301"/>
      <c r="F161" s="446"/>
      <c r="G161" s="366">
        <f>SUM(B161:F161)</f>
        <v>485</v>
      </c>
      <c r="H161" s="451" t="s">
        <v>56</v>
      </c>
      <c r="I161" s="367">
        <f>G148-G161</f>
        <v>0</v>
      </c>
      <c r="J161" s="368">
        <f>I161/G148</f>
        <v>0</v>
      </c>
    </row>
    <row r="162" spans="1:10" s="451" customFormat="1" x14ac:dyDescent="0.25">
      <c r="A162" s="343" t="s">
        <v>28</v>
      </c>
      <c r="B162" s="233">
        <v>71</v>
      </c>
      <c r="C162" s="450">
        <v>71</v>
      </c>
      <c r="D162" s="450">
        <v>71</v>
      </c>
      <c r="E162" s="450"/>
      <c r="F162" s="391"/>
      <c r="G162" s="237"/>
      <c r="H162" s="451" t="s">
        <v>57</v>
      </c>
      <c r="I162" s="451">
        <v>68.540000000000006</v>
      </c>
    </row>
    <row r="163" spans="1:10" s="451" customFormat="1" ht="13" thickBot="1" x14ac:dyDescent="0.3">
      <c r="A163" s="346" t="s">
        <v>26</v>
      </c>
      <c r="B163" s="230">
        <f>B162-B149</f>
        <v>2.5</v>
      </c>
      <c r="C163" s="231">
        <f t="shared" ref="C163:F163" si="36">C162-C149</f>
        <v>2.5</v>
      </c>
      <c r="D163" s="231">
        <f t="shared" si="36"/>
        <v>2.5</v>
      </c>
      <c r="E163" s="231">
        <f t="shared" si="36"/>
        <v>0</v>
      </c>
      <c r="F163" s="447">
        <f t="shared" si="36"/>
        <v>0</v>
      </c>
      <c r="G163" s="238"/>
      <c r="H163" s="451" t="s">
        <v>26</v>
      </c>
      <c r="I163" s="451">
        <f>I162-I149</f>
        <v>1.5600000000000023</v>
      </c>
    </row>
    <row r="164" spans="1:10" x14ac:dyDescent="0.25">
      <c r="B164" s="311">
        <v>71</v>
      </c>
      <c r="C164" s="459">
        <v>71</v>
      </c>
      <c r="D164" s="459">
        <v>71</v>
      </c>
    </row>
    <row r="165" spans="1:10" ht="13" thickBot="1" x14ac:dyDescent="0.3"/>
    <row r="166" spans="1:10" s="460" customFormat="1" ht="13.5" thickBot="1" x14ac:dyDescent="0.3">
      <c r="A166" s="319" t="s">
        <v>100</v>
      </c>
      <c r="B166" s="539" t="s">
        <v>53</v>
      </c>
      <c r="C166" s="540"/>
      <c r="D166" s="540"/>
      <c r="E166" s="540"/>
      <c r="F166" s="541"/>
      <c r="G166" s="348" t="s">
        <v>0</v>
      </c>
    </row>
    <row r="167" spans="1:10" s="460" customFormat="1" x14ac:dyDescent="0.25">
      <c r="A167" s="227" t="s">
        <v>2</v>
      </c>
      <c r="B167" s="352">
        <v>1</v>
      </c>
      <c r="C167" s="240">
        <v>2</v>
      </c>
      <c r="D167" s="240">
        <v>3</v>
      </c>
      <c r="E167" s="240">
        <v>4</v>
      </c>
      <c r="F167" s="434">
        <v>5</v>
      </c>
      <c r="G167" s="239"/>
    </row>
    <row r="168" spans="1:10" s="460" customFormat="1" ht="13" x14ac:dyDescent="0.25">
      <c r="A168" s="326" t="s">
        <v>3</v>
      </c>
      <c r="B168" s="353">
        <v>2040</v>
      </c>
      <c r="C168" s="354">
        <v>2040</v>
      </c>
      <c r="D168" s="355">
        <v>2040</v>
      </c>
      <c r="E168" s="355">
        <v>2040</v>
      </c>
      <c r="F168" s="435">
        <v>2040</v>
      </c>
      <c r="G168" s="399">
        <v>2040</v>
      </c>
    </row>
    <row r="169" spans="1:10" s="460" customFormat="1" ht="14" x14ac:dyDescent="0.25">
      <c r="A169" s="329" t="s">
        <v>6</v>
      </c>
      <c r="B169" s="457">
        <v>2216.3636363636365</v>
      </c>
      <c r="C169" s="458">
        <v>2193.125</v>
      </c>
      <c r="D169" s="458">
        <v>2358.181818181818</v>
      </c>
      <c r="E169" s="358"/>
      <c r="F169" s="441"/>
      <c r="G169" s="276">
        <v>2247.6315789473683</v>
      </c>
    </row>
    <row r="170" spans="1:10" s="460" customFormat="1" ht="14" x14ac:dyDescent="0.25">
      <c r="A170" s="227" t="s">
        <v>7</v>
      </c>
      <c r="B170" s="437">
        <v>100</v>
      </c>
      <c r="C170" s="436">
        <v>100</v>
      </c>
      <c r="D170" s="438">
        <v>100</v>
      </c>
      <c r="E170" s="361"/>
      <c r="F170" s="442"/>
      <c r="G170" s="448">
        <v>97.368421052631575</v>
      </c>
    </row>
    <row r="171" spans="1:10" s="460" customFormat="1" ht="14" x14ac:dyDescent="0.25">
      <c r="A171" s="227" t="s">
        <v>8</v>
      </c>
      <c r="B171" s="439">
        <v>3.2834283997029916E-2</v>
      </c>
      <c r="C171" s="440">
        <v>2.7534284338094763E-2</v>
      </c>
      <c r="D171" s="440">
        <v>3.0462214749634269E-2</v>
      </c>
      <c r="E171" s="363"/>
      <c r="F171" s="443"/>
      <c r="G171" s="449">
        <v>4.3669189985032178E-2</v>
      </c>
    </row>
    <row r="172" spans="1:10" s="460" customFormat="1" x14ac:dyDescent="0.25">
      <c r="A172" s="329" t="s">
        <v>1</v>
      </c>
      <c r="B172" s="287">
        <f t="shared" ref="B172:G172" si="37">B169/B168*100-100</f>
        <v>8.6452762923351116</v>
      </c>
      <c r="C172" s="288">
        <f t="shared" si="37"/>
        <v>7.5061274509803866</v>
      </c>
      <c r="D172" s="288">
        <f t="shared" si="37"/>
        <v>15.597147950089109</v>
      </c>
      <c r="E172" s="288">
        <f t="shared" si="37"/>
        <v>-100</v>
      </c>
      <c r="F172" s="444">
        <f t="shared" si="37"/>
        <v>-100</v>
      </c>
      <c r="G172" s="291">
        <f t="shared" si="37"/>
        <v>10.178018575851382</v>
      </c>
    </row>
    <row r="173" spans="1:10" s="460" customFormat="1" ht="13" thickBot="1" x14ac:dyDescent="0.3">
      <c r="A173" s="227" t="s">
        <v>27</v>
      </c>
      <c r="B173" s="293">
        <f>B169-B156</f>
        <v>194.69696969696975</v>
      </c>
      <c r="C173" s="294">
        <f t="shared" ref="C173:G173" si="38">C169-C156</f>
        <v>43.894230769230944</v>
      </c>
      <c r="D173" s="294">
        <f t="shared" si="38"/>
        <v>171.18181818181802</v>
      </c>
      <c r="E173" s="294">
        <f t="shared" si="38"/>
        <v>0</v>
      </c>
      <c r="F173" s="445">
        <f t="shared" si="38"/>
        <v>0</v>
      </c>
      <c r="G173" s="298">
        <f t="shared" si="38"/>
        <v>131.3458646616541</v>
      </c>
    </row>
    <row r="174" spans="1:10" s="460" customFormat="1" x14ac:dyDescent="0.25">
      <c r="A174" s="343" t="s">
        <v>52</v>
      </c>
      <c r="B174" s="300">
        <v>141</v>
      </c>
      <c r="C174" s="301">
        <v>202</v>
      </c>
      <c r="D174" s="301">
        <v>142</v>
      </c>
      <c r="E174" s="301"/>
      <c r="F174" s="446"/>
      <c r="G174" s="366">
        <f>SUM(B174:F174)</f>
        <v>485</v>
      </c>
      <c r="H174" s="460" t="s">
        <v>56</v>
      </c>
      <c r="I174" s="367">
        <f>G161-G174</f>
        <v>0</v>
      </c>
      <c r="J174" s="368">
        <f>I174/G161</f>
        <v>0</v>
      </c>
    </row>
    <row r="175" spans="1:10" s="460" customFormat="1" x14ac:dyDescent="0.25">
      <c r="A175" s="343" t="s">
        <v>28</v>
      </c>
      <c r="B175" s="233">
        <v>74</v>
      </c>
      <c r="C175" s="461">
        <v>74</v>
      </c>
      <c r="D175" s="461">
        <v>74</v>
      </c>
      <c r="E175" s="461"/>
      <c r="F175" s="391"/>
      <c r="G175" s="237"/>
      <c r="H175" s="460" t="s">
        <v>57</v>
      </c>
      <c r="I175" s="460">
        <v>71.02</v>
      </c>
    </row>
    <row r="176" spans="1:10" s="460" customFormat="1" ht="13" thickBot="1" x14ac:dyDescent="0.3">
      <c r="A176" s="346" t="s">
        <v>26</v>
      </c>
      <c r="B176" s="230">
        <f>B175-B162</f>
        <v>3</v>
      </c>
      <c r="C176" s="231">
        <f t="shared" ref="C176:F176" si="39">C175-C162</f>
        <v>3</v>
      </c>
      <c r="D176" s="231">
        <f t="shared" si="39"/>
        <v>3</v>
      </c>
      <c r="E176" s="231">
        <f t="shared" si="39"/>
        <v>0</v>
      </c>
      <c r="F176" s="447">
        <f t="shared" si="39"/>
        <v>0</v>
      </c>
      <c r="G176" s="238"/>
      <c r="H176" s="460" t="s">
        <v>26</v>
      </c>
      <c r="I176" s="460">
        <f>I175-I162</f>
        <v>2.4799999999999898</v>
      </c>
    </row>
    <row r="177" spans="1:11" x14ac:dyDescent="0.25">
      <c r="B177" s="311" t="s">
        <v>75</v>
      </c>
      <c r="C177" s="311" t="s">
        <v>75</v>
      </c>
    </row>
    <row r="178" spans="1:11" x14ac:dyDescent="0.25">
      <c r="B178" s="311">
        <v>74</v>
      </c>
      <c r="C178" s="462">
        <v>74</v>
      </c>
      <c r="D178" s="462">
        <v>74</v>
      </c>
    </row>
    <row r="179" spans="1:11" s="464" customFormat="1" ht="13" thickBot="1" x14ac:dyDescent="0.3"/>
    <row r="180" spans="1:11" s="464" customFormat="1" ht="13.5" thickBot="1" x14ac:dyDescent="0.3">
      <c r="A180" s="319" t="s">
        <v>101</v>
      </c>
      <c r="B180" s="539" t="s">
        <v>53</v>
      </c>
      <c r="C180" s="540"/>
      <c r="D180" s="540"/>
      <c r="E180" s="540"/>
      <c r="F180" s="541"/>
      <c r="G180" s="348" t="s">
        <v>0</v>
      </c>
    </row>
    <row r="181" spans="1:11" s="464" customFormat="1" x14ac:dyDescent="0.25">
      <c r="A181" s="227" t="s">
        <v>2</v>
      </c>
      <c r="B181" s="352">
        <v>1</v>
      </c>
      <c r="C181" s="240">
        <v>2</v>
      </c>
      <c r="D181" s="240">
        <v>3</v>
      </c>
      <c r="E181" s="240">
        <v>4</v>
      </c>
      <c r="F181" s="434">
        <v>5</v>
      </c>
      <c r="G181" s="239"/>
    </row>
    <row r="182" spans="1:11" s="464" customFormat="1" ht="13" x14ac:dyDescent="0.25">
      <c r="A182" s="326" t="s">
        <v>3</v>
      </c>
      <c r="B182" s="353">
        <v>2160</v>
      </c>
      <c r="C182" s="354">
        <v>2160</v>
      </c>
      <c r="D182" s="355">
        <v>2160</v>
      </c>
      <c r="E182" s="355">
        <v>2160</v>
      </c>
      <c r="F182" s="435">
        <v>2160</v>
      </c>
      <c r="G182" s="399">
        <v>2160</v>
      </c>
    </row>
    <row r="183" spans="1:11" s="464" customFormat="1" ht="14" x14ac:dyDescent="0.25">
      <c r="A183" s="329" t="s">
        <v>6</v>
      </c>
      <c r="B183" s="457">
        <v>2214</v>
      </c>
      <c r="C183" s="458">
        <v>2353.3333333333335</v>
      </c>
      <c r="D183" s="458">
        <v>2507.7777777777778</v>
      </c>
      <c r="E183" s="358"/>
      <c r="F183" s="441"/>
      <c r="G183" s="276">
        <v>2353.2258064516127</v>
      </c>
    </row>
    <row r="184" spans="1:11" s="464" customFormat="1" ht="14" x14ac:dyDescent="0.25">
      <c r="A184" s="227" t="s">
        <v>7</v>
      </c>
      <c r="B184" s="437">
        <v>100</v>
      </c>
      <c r="C184" s="436">
        <v>100</v>
      </c>
      <c r="D184" s="438">
        <v>88.888888888888886</v>
      </c>
      <c r="E184" s="361"/>
      <c r="F184" s="442"/>
      <c r="G184" s="448">
        <v>96.774193548387103</v>
      </c>
    </row>
    <row r="185" spans="1:11" s="464" customFormat="1" ht="14" x14ac:dyDescent="0.25">
      <c r="A185" s="227" t="s">
        <v>8</v>
      </c>
      <c r="B185" s="439">
        <v>2.3831808416030567E-2</v>
      </c>
      <c r="C185" s="440">
        <v>2.4369193391054832E-2</v>
      </c>
      <c r="D185" s="440">
        <v>4.6570432763742078E-2</v>
      </c>
      <c r="E185" s="363"/>
      <c r="F185" s="443"/>
      <c r="G185" s="449">
        <v>5.9064226364507914E-2</v>
      </c>
    </row>
    <row r="186" spans="1:11" s="464" customFormat="1" x14ac:dyDescent="0.25">
      <c r="A186" s="329" t="s">
        <v>1</v>
      </c>
      <c r="B186" s="287">
        <f t="shared" ref="B186:G186" si="40">B183/B182*100-100</f>
        <v>2.4999999999999858</v>
      </c>
      <c r="C186" s="288">
        <f t="shared" si="40"/>
        <v>8.9506172839506348</v>
      </c>
      <c r="D186" s="288">
        <f t="shared" si="40"/>
        <v>16.100823045267504</v>
      </c>
      <c r="E186" s="288">
        <f t="shared" si="40"/>
        <v>-100</v>
      </c>
      <c r="F186" s="444">
        <f t="shared" si="40"/>
        <v>-100</v>
      </c>
      <c r="G186" s="291">
        <f t="shared" si="40"/>
        <v>8.9456391875746704</v>
      </c>
    </row>
    <row r="187" spans="1:11" s="464" customFormat="1" ht="13" thickBot="1" x14ac:dyDescent="0.3">
      <c r="A187" s="227" t="s">
        <v>27</v>
      </c>
      <c r="B187" s="293">
        <f>B183-B169</f>
        <v>-2.3636363636364877</v>
      </c>
      <c r="C187" s="294">
        <f t="shared" ref="C187:G187" si="41">C183-C169</f>
        <v>160.20833333333348</v>
      </c>
      <c r="D187" s="294">
        <f t="shared" si="41"/>
        <v>149.59595959595981</v>
      </c>
      <c r="E187" s="294">
        <f t="shared" si="41"/>
        <v>0</v>
      </c>
      <c r="F187" s="445">
        <f t="shared" si="41"/>
        <v>0</v>
      </c>
      <c r="G187" s="298">
        <f t="shared" si="41"/>
        <v>105.59422750424437</v>
      </c>
    </row>
    <row r="188" spans="1:11" s="464" customFormat="1" x14ac:dyDescent="0.25">
      <c r="A188" s="343" t="s">
        <v>52</v>
      </c>
      <c r="B188" s="300">
        <v>124</v>
      </c>
      <c r="C188" s="301">
        <v>150</v>
      </c>
      <c r="D188" s="301">
        <v>116</v>
      </c>
      <c r="E188" s="301"/>
      <c r="F188" s="446"/>
      <c r="G188" s="366">
        <f>SUM(B188:F188)</f>
        <v>390</v>
      </c>
      <c r="H188" s="464" t="s">
        <v>56</v>
      </c>
      <c r="I188" s="367">
        <f>G174-G188</f>
        <v>95</v>
      </c>
      <c r="J188" s="368">
        <f>I188/G174</f>
        <v>0.19587628865979381</v>
      </c>
      <c r="K188" s="379" t="s">
        <v>102</v>
      </c>
    </row>
    <row r="189" spans="1:11" s="464" customFormat="1" x14ac:dyDescent="0.25">
      <c r="A189" s="343" t="s">
        <v>28</v>
      </c>
      <c r="B189" s="233">
        <v>77.5</v>
      </c>
      <c r="C189" s="463">
        <v>77.5</v>
      </c>
      <c r="D189" s="463">
        <v>77.5</v>
      </c>
      <c r="E189" s="463"/>
      <c r="F189" s="391"/>
      <c r="G189" s="237"/>
      <c r="H189" s="464" t="s">
        <v>57</v>
      </c>
      <c r="I189" s="464">
        <v>74</v>
      </c>
    </row>
    <row r="190" spans="1:11" s="464" customFormat="1" ht="13" thickBot="1" x14ac:dyDescent="0.3">
      <c r="A190" s="346" t="s">
        <v>26</v>
      </c>
      <c r="B190" s="230">
        <f>B189-B175</f>
        <v>3.5</v>
      </c>
      <c r="C190" s="231">
        <f t="shared" ref="C190:F190" si="42">C189-C175</f>
        <v>3.5</v>
      </c>
      <c r="D190" s="231">
        <f t="shared" si="42"/>
        <v>3.5</v>
      </c>
      <c r="E190" s="231">
        <f t="shared" si="42"/>
        <v>0</v>
      </c>
      <c r="F190" s="447">
        <f t="shared" si="42"/>
        <v>0</v>
      </c>
      <c r="G190" s="238"/>
      <c r="H190" s="464" t="s">
        <v>26</v>
      </c>
      <c r="I190" s="464">
        <f>I189-I175</f>
        <v>2.980000000000004</v>
      </c>
    </row>
    <row r="191" spans="1:11" x14ac:dyDescent="0.25">
      <c r="B191" s="311">
        <v>77.5</v>
      </c>
      <c r="C191" s="466">
        <v>77.5</v>
      </c>
      <c r="D191" s="466">
        <v>77.5</v>
      </c>
    </row>
    <row r="192" spans="1:11" ht="13" thickBot="1" x14ac:dyDescent="0.3"/>
    <row r="193" spans="1:10" ht="13.5" thickBot="1" x14ac:dyDescent="0.3">
      <c r="A193" s="319" t="s">
        <v>103</v>
      </c>
      <c r="B193" s="539" t="s">
        <v>53</v>
      </c>
      <c r="C193" s="540"/>
      <c r="D193" s="540"/>
      <c r="E193" s="540"/>
      <c r="F193" s="541"/>
      <c r="G193" s="348" t="s">
        <v>0</v>
      </c>
      <c r="H193" s="468"/>
      <c r="I193" s="468"/>
      <c r="J193" s="468"/>
    </row>
    <row r="194" spans="1:10" x14ac:dyDescent="0.25">
      <c r="A194" s="227" t="s">
        <v>2</v>
      </c>
      <c r="B194" s="352">
        <v>1</v>
      </c>
      <c r="C194" s="240">
        <v>2</v>
      </c>
      <c r="D194" s="240">
        <v>3</v>
      </c>
      <c r="E194" s="240">
        <v>4</v>
      </c>
      <c r="F194" s="434">
        <v>5</v>
      </c>
      <c r="G194" s="239"/>
      <c r="H194" s="468"/>
      <c r="I194" s="468"/>
      <c r="J194" s="468"/>
    </row>
    <row r="195" spans="1:10" ht="13" x14ac:dyDescent="0.25">
      <c r="A195" s="326" t="s">
        <v>3</v>
      </c>
      <c r="B195" s="353">
        <v>2290</v>
      </c>
      <c r="C195" s="354">
        <v>2290</v>
      </c>
      <c r="D195" s="355">
        <v>2290</v>
      </c>
      <c r="E195" s="355">
        <v>2290</v>
      </c>
      <c r="F195" s="435">
        <v>2290</v>
      </c>
      <c r="G195" s="399">
        <v>2290</v>
      </c>
      <c r="H195" s="468"/>
      <c r="I195" s="468"/>
      <c r="J195" s="468"/>
    </row>
    <row r="196" spans="1:10" ht="14" x14ac:dyDescent="0.25">
      <c r="A196" s="329" t="s">
        <v>6</v>
      </c>
      <c r="B196" s="457">
        <v>2316</v>
      </c>
      <c r="C196" s="458">
        <v>2418.3333333333335</v>
      </c>
      <c r="D196" s="458">
        <v>2512</v>
      </c>
      <c r="E196" s="358"/>
      <c r="F196" s="441"/>
      <c r="G196" s="276">
        <v>2415.625</v>
      </c>
      <c r="H196" s="468"/>
      <c r="I196" s="468"/>
      <c r="J196" s="468"/>
    </row>
    <row r="197" spans="1:10" ht="14" x14ac:dyDescent="0.25">
      <c r="A197" s="227" t="s">
        <v>7</v>
      </c>
      <c r="B197" s="437">
        <v>90</v>
      </c>
      <c r="C197" s="436">
        <v>100</v>
      </c>
      <c r="D197" s="438">
        <v>100</v>
      </c>
      <c r="E197" s="361"/>
      <c r="F197" s="442"/>
      <c r="G197" s="448">
        <v>93.75</v>
      </c>
      <c r="H197" s="468"/>
      <c r="I197" s="468"/>
      <c r="J197" s="468"/>
    </row>
    <row r="198" spans="1:10" ht="14" x14ac:dyDescent="0.25">
      <c r="A198" s="227" t="s">
        <v>8</v>
      </c>
      <c r="B198" s="439">
        <v>5.6994818652849742E-2</v>
      </c>
      <c r="C198" s="440">
        <v>3.0705264520945963E-2</v>
      </c>
      <c r="D198" s="440">
        <v>2.9134035769955394E-2</v>
      </c>
      <c r="E198" s="363"/>
      <c r="F198" s="443"/>
      <c r="G198" s="449">
        <v>5.1026689087363367E-2</v>
      </c>
      <c r="H198" s="468"/>
      <c r="I198" s="468"/>
      <c r="J198" s="468"/>
    </row>
    <row r="199" spans="1:10" x14ac:dyDescent="0.25">
      <c r="A199" s="329" t="s">
        <v>1</v>
      </c>
      <c r="B199" s="287">
        <f t="shared" ref="B199:G199" si="43">B196/B195*100-100</f>
        <v>1.1353711790392964</v>
      </c>
      <c r="C199" s="288">
        <f t="shared" si="43"/>
        <v>5.6040756914119498</v>
      </c>
      <c r="D199" s="288">
        <f t="shared" si="43"/>
        <v>9.6943231441048141</v>
      </c>
      <c r="E199" s="288">
        <f t="shared" si="43"/>
        <v>-100</v>
      </c>
      <c r="F199" s="444">
        <f t="shared" si="43"/>
        <v>-100</v>
      </c>
      <c r="G199" s="291">
        <f t="shared" si="43"/>
        <v>5.4858078602619997</v>
      </c>
      <c r="H199" s="468"/>
      <c r="I199" s="468"/>
      <c r="J199" s="468"/>
    </row>
    <row r="200" spans="1:10" ht="13" thickBot="1" x14ac:dyDescent="0.3">
      <c r="A200" s="227" t="s">
        <v>27</v>
      </c>
      <c r="B200" s="293">
        <f t="shared" ref="B200:G200" si="44">B196-B183</f>
        <v>102</v>
      </c>
      <c r="C200" s="294">
        <f t="shared" si="44"/>
        <v>65</v>
      </c>
      <c r="D200" s="294">
        <f t="shared" si="44"/>
        <v>4.2222222222221717</v>
      </c>
      <c r="E200" s="294">
        <f t="shared" si="44"/>
        <v>0</v>
      </c>
      <c r="F200" s="445">
        <f t="shared" si="44"/>
        <v>0</v>
      </c>
      <c r="G200" s="298">
        <f t="shared" si="44"/>
        <v>62.399193548387302</v>
      </c>
      <c r="H200" s="468"/>
      <c r="I200" s="468"/>
      <c r="J200" s="468"/>
    </row>
    <row r="201" spans="1:10" x14ac:dyDescent="0.25">
      <c r="A201" s="343" t="s">
        <v>52</v>
      </c>
      <c r="B201" s="300">
        <v>124</v>
      </c>
      <c r="C201" s="301">
        <v>150</v>
      </c>
      <c r="D201" s="301">
        <v>116</v>
      </c>
      <c r="E201" s="301"/>
      <c r="F201" s="446"/>
      <c r="G201" s="366">
        <f>SUM(B201:F201)</f>
        <v>390</v>
      </c>
      <c r="H201" s="468" t="s">
        <v>56</v>
      </c>
      <c r="I201" s="367">
        <f>G188-G201</f>
        <v>0</v>
      </c>
      <c r="J201" s="368">
        <f>I201/G188</f>
        <v>0</v>
      </c>
    </row>
    <row r="202" spans="1:10" x14ac:dyDescent="0.25">
      <c r="A202" s="343" t="s">
        <v>28</v>
      </c>
      <c r="B202" s="233">
        <v>81.5</v>
      </c>
      <c r="C202" s="467">
        <v>81.5</v>
      </c>
      <c r="D202" s="467">
        <v>81.5</v>
      </c>
      <c r="E202" s="467"/>
      <c r="F202" s="391"/>
      <c r="G202" s="237"/>
      <c r="H202" s="468" t="s">
        <v>57</v>
      </c>
      <c r="I202" s="468">
        <v>77.510000000000005</v>
      </c>
      <c r="J202" s="468"/>
    </row>
    <row r="203" spans="1:10" ht="13" thickBot="1" x14ac:dyDescent="0.3">
      <c r="A203" s="346" t="s">
        <v>26</v>
      </c>
      <c r="B203" s="230">
        <f>B202-B189</f>
        <v>4</v>
      </c>
      <c r="C203" s="231">
        <f>C202-C189</f>
        <v>4</v>
      </c>
      <c r="D203" s="231">
        <f>D202-D189</f>
        <v>4</v>
      </c>
      <c r="E203" s="231">
        <f>E202-E189</f>
        <v>0</v>
      </c>
      <c r="F203" s="447">
        <f>F202-F189</f>
        <v>0</v>
      </c>
      <c r="G203" s="238"/>
      <c r="H203" s="468" t="s">
        <v>26</v>
      </c>
      <c r="I203" s="468">
        <f>I202-I189</f>
        <v>3.5100000000000051</v>
      </c>
      <c r="J203" s="468"/>
    </row>
    <row r="205" spans="1:10" ht="13" thickBot="1" x14ac:dyDescent="0.3"/>
    <row r="206" spans="1:10" s="470" customFormat="1" ht="13.5" thickBot="1" x14ac:dyDescent="0.3">
      <c r="A206" s="319" t="s">
        <v>104</v>
      </c>
      <c r="B206" s="539" t="s">
        <v>53</v>
      </c>
      <c r="C206" s="540"/>
      <c r="D206" s="540"/>
      <c r="E206" s="540"/>
      <c r="F206" s="541"/>
      <c r="G206" s="348" t="s">
        <v>0</v>
      </c>
    </row>
    <row r="207" spans="1:10" s="470" customFormat="1" x14ac:dyDescent="0.25">
      <c r="A207" s="227" t="s">
        <v>2</v>
      </c>
      <c r="B207" s="352">
        <v>1</v>
      </c>
      <c r="C207" s="240">
        <v>2</v>
      </c>
      <c r="D207" s="240">
        <v>3</v>
      </c>
      <c r="E207" s="240">
        <v>4</v>
      </c>
      <c r="F207" s="434">
        <v>5</v>
      </c>
      <c r="G207" s="239"/>
    </row>
    <row r="208" spans="1:10" s="470" customFormat="1" ht="13" x14ac:dyDescent="0.25">
      <c r="A208" s="326" t="s">
        <v>3</v>
      </c>
      <c r="B208" s="353">
        <v>2420</v>
      </c>
      <c r="C208" s="354">
        <v>2420</v>
      </c>
      <c r="D208" s="355">
        <v>2420</v>
      </c>
      <c r="E208" s="355">
        <v>2420</v>
      </c>
      <c r="F208" s="435">
        <v>2420</v>
      </c>
      <c r="G208" s="399">
        <v>2420</v>
      </c>
    </row>
    <row r="209" spans="1:10" s="470" customFormat="1" ht="14" x14ac:dyDescent="0.25">
      <c r="A209" s="329" t="s">
        <v>6</v>
      </c>
      <c r="B209" s="457">
        <v>2420.8333333333335</v>
      </c>
      <c r="C209" s="458">
        <v>2527.3333333333335</v>
      </c>
      <c r="D209" s="458">
        <v>2596.3636363636365</v>
      </c>
      <c r="E209" s="358"/>
      <c r="F209" s="441"/>
      <c r="G209" s="276">
        <v>2513.6842105263158</v>
      </c>
    </row>
    <row r="210" spans="1:10" s="470" customFormat="1" ht="14" x14ac:dyDescent="0.25">
      <c r="A210" s="227" t="s">
        <v>7</v>
      </c>
      <c r="B210" s="437">
        <v>100</v>
      </c>
      <c r="C210" s="436">
        <v>100</v>
      </c>
      <c r="D210" s="438">
        <v>100</v>
      </c>
      <c r="E210" s="361"/>
      <c r="F210" s="442"/>
      <c r="G210" s="448">
        <v>94.736842105263165</v>
      </c>
    </row>
    <row r="211" spans="1:10" s="470" customFormat="1" ht="14" x14ac:dyDescent="0.25">
      <c r="A211" s="227" t="s">
        <v>8</v>
      </c>
      <c r="B211" s="439">
        <v>3.2106172053070273E-2</v>
      </c>
      <c r="C211" s="440">
        <v>4.8749144944468206E-2</v>
      </c>
      <c r="D211" s="440">
        <v>5.6373636400598975E-2</v>
      </c>
      <c r="E211" s="363"/>
      <c r="F211" s="443"/>
      <c r="G211" s="449">
        <v>5.4656663899721271E-2</v>
      </c>
    </row>
    <row r="212" spans="1:10" s="470" customFormat="1" x14ac:dyDescent="0.25">
      <c r="A212" s="329" t="s">
        <v>1</v>
      </c>
      <c r="B212" s="287">
        <f t="shared" ref="B212:G212" si="45">B209/B208*100-100</f>
        <v>3.44352617079835E-2</v>
      </c>
      <c r="C212" s="288">
        <f t="shared" si="45"/>
        <v>4.4352617079889853</v>
      </c>
      <c r="D212" s="288">
        <f t="shared" si="45"/>
        <v>7.2877535687453161</v>
      </c>
      <c r="E212" s="288">
        <f t="shared" si="45"/>
        <v>-100</v>
      </c>
      <c r="F212" s="444">
        <f t="shared" si="45"/>
        <v>-100</v>
      </c>
      <c r="G212" s="291">
        <f t="shared" si="45"/>
        <v>3.8712483688560155</v>
      </c>
    </row>
    <row r="213" spans="1:10" s="470" customFormat="1" ht="13" thickBot="1" x14ac:dyDescent="0.3">
      <c r="A213" s="227" t="s">
        <v>27</v>
      </c>
      <c r="B213" s="293">
        <f t="shared" ref="B213:G213" si="46">B209-B196</f>
        <v>104.83333333333348</v>
      </c>
      <c r="C213" s="294">
        <f t="shared" si="46"/>
        <v>109</v>
      </c>
      <c r="D213" s="294">
        <f t="shared" si="46"/>
        <v>84.363636363636488</v>
      </c>
      <c r="E213" s="294">
        <f t="shared" si="46"/>
        <v>0</v>
      </c>
      <c r="F213" s="445">
        <f t="shared" si="46"/>
        <v>0</v>
      </c>
      <c r="G213" s="298">
        <f t="shared" si="46"/>
        <v>98.059210526315837</v>
      </c>
    </row>
    <row r="214" spans="1:10" s="470" customFormat="1" x14ac:dyDescent="0.25">
      <c r="A214" s="343" t="s">
        <v>52</v>
      </c>
      <c r="B214" s="300">
        <v>124</v>
      </c>
      <c r="C214" s="301">
        <v>150</v>
      </c>
      <c r="D214" s="301">
        <v>115</v>
      </c>
      <c r="E214" s="301"/>
      <c r="F214" s="446"/>
      <c r="G214" s="366">
        <f>SUM(B214:F214)</f>
        <v>389</v>
      </c>
      <c r="H214" s="470" t="s">
        <v>56</v>
      </c>
      <c r="I214" s="367">
        <f>G201-G214</f>
        <v>1</v>
      </c>
      <c r="J214" s="368">
        <f>I214/G201</f>
        <v>2.5641025641025641E-3</v>
      </c>
    </row>
    <row r="215" spans="1:10" s="470" customFormat="1" x14ac:dyDescent="0.25">
      <c r="A215" s="343" t="s">
        <v>28</v>
      </c>
      <c r="B215" s="233">
        <v>86.5</v>
      </c>
      <c r="C215" s="469">
        <v>86</v>
      </c>
      <c r="D215" s="469">
        <v>86</v>
      </c>
      <c r="E215" s="469"/>
      <c r="F215" s="391"/>
      <c r="G215" s="237"/>
      <c r="H215" s="470" t="s">
        <v>57</v>
      </c>
      <c r="I215" s="470">
        <v>81.5</v>
      </c>
    </row>
    <row r="216" spans="1:10" s="470" customFormat="1" ht="13" thickBot="1" x14ac:dyDescent="0.3">
      <c r="A216" s="346" t="s">
        <v>26</v>
      </c>
      <c r="B216" s="230">
        <f>B215-B202</f>
        <v>5</v>
      </c>
      <c r="C216" s="231">
        <f>C215-C202</f>
        <v>4.5</v>
      </c>
      <c r="D216" s="231">
        <f>D215-D202</f>
        <v>4.5</v>
      </c>
      <c r="E216" s="231">
        <f>E215-E202</f>
        <v>0</v>
      </c>
      <c r="F216" s="447">
        <f>F215-F202</f>
        <v>0</v>
      </c>
      <c r="G216" s="238"/>
      <c r="H216" s="470" t="s">
        <v>26</v>
      </c>
      <c r="I216" s="470">
        <f>I215-I202</f>
        <v>3.9899999999999949</v>
      </c>
    </row>
    <row r="218" spans="1:10" ht="13" thickBot="1" x14ac:dyDescent="0.3"/>
    <row r="219" spans="1:10" s="474" customFormat="1" ht="13.5" thickBot="1" x14ac:dyDescent="0.3">
      <c r="A219" s="319" t="s">
        <v>106</v>
      </c>
      <c r="B219" s="539" t="s">
        <v>53</v>
      </c>
      <c r="C219" s="540"/>
      <c r="D219" s="540"/>
      <c r="E219" s="540"/>
      <c r="F219" s="541"/>
      <c r="G219" s="348" t="s">
        <v>0</v>
      </c>
    </row>
    <row r="220" spans="1:10" s="474" customFormat="1" x14ac:dyDescent="0.25">
      <c r="A220" s="227" t="s">
        <v>2</v>
      </c>
      <c r="B220" s="352">
        <v>1</v>
      </c>
      <c r="C220" s="240">
        <v>2</v>
      </c>
      <c r="D220" s="240">
        <v>3</v>
      </c>
      <c r="E220" s="240">
        <v>4</v>
      </c>
      <c r="F220" s="434">
        <v>5</v>
      </c>
      <c r="G220" s="239"/>
    </row>
    <row r="221" spans="1:10" s="474" customFormat="1" ht="13" x14ac:dyDescent="0.25">
      <c r="A221" s="326" t="s">
        <v>3</v>
      </c>
      <c r="B221" s="353">
        <v>2560</v>
      </c>
      <c r="C221" s="354">
        <v>2560</v>
      </c>
      <c r="D221" s="355">
        <v>2560</v>
      </c>
      <c r="E221" s="355">
        <v>2560</v>
      </c>
      <c r="F221" s="435">
        <v>2560</v>
      </c>
      <c r="G221" s="399">
        <v>2560</v>
      </c>
    </row>
    <row r="222" spans="1:10" s="474" customFormat="1" ht="14" x14ac:dyDescent="0.25">
      <c r="A222" s="329" t="s">
        <v>6</v>
      </c>
      <c r="B222" s="457">
        <v>2517.5</v>
      </c>
      <c r="C222" s="458">
        <v>2583.3333333333335</v>
      </c>
      <c r="D222" s="458">
        <v>2881.818181818182</v>
      </c>
      <c r="E222" s="358"/>
      <c r="F222" s="441"/>
      <c r="G222" s="276">
        <v>2648.9473684210525</v>
      </c>
    </row>
    <row r="223" spans="1:10" s="474" customFormat="1" ht="14" x14ac:dyDescent="0.25">
      <c r="A223" s="227" t="s">
        <v>7</v>
      </c>
      <c r="B223" s="437">
        <v>100</v>
      </c>
      <c r="C223" s="436">
        <v>100</v>
      </c>
      <c r="D223" s="438">
        <v>100</v>
      </c>
      <c r="E223" s="361"/>
      <c r="F223" s="442"/>
      <c r="G223" s="448">
        <v>86.84210526315789</v>
      </c>
    </row>
    <row r="224" spans="1:10" s="474" customFormat="1" ht="14" x14ac:dyDescent="0.25">
      <c r="A224" s="227" t="s">
        <v>8</v>
      </c>
      <c r="B224" s="439">
        <v>3.09017425826007E-2</v>
      </c>
      <c r="C224" s="440">
        <v>5.3761720402579302E-2</v>
      </c>
      <c r="D224" s="440">
        <v>3.9559416163271917E-2</v>
      </c>
      <c r="E224" s="363"/>
      <c r="F224" s="443"/>
      <c r="G224" s="449">
        <v>7.176732127639647E-2</v>
      </c>
    </row>
    <row r="225" spans="1:10" s="474" customFormat="1" x14ac:dyDescent="0.25">
      <c r="A225" s="329" t="s">
        <v>1</v>
      </c>
      <c r="B225" s="287">
        <f t="shared" ref="B225:G225" si="47">B222/B221*100-100</f>
        <v>-1.66015625</v>
      </c>
      <c r="C225" s="288">
        <f t="shared" si="47"/>
        <v>0.91145833333334281</v>
      </c>
      <c r="D225" s="288">
        <f t="shared" si="47"/>
        <v>12.571022727272734</v>
      </c>
      <c r="E225" s="288">
        <f t="shared" si="47"/>
        <v>-100</v>
      </c>
      <c r="F225" s="444">
        <f t="shared" si="47"/>
        <v>-100</v>
      </c>
      <c r="G225" s="291">
        <f t="shared" si="47"/>
        <v>3.4745065789473699</v>
      </c>
    </row>
    <row r="226" spans="1:10" s="474" customFormat="1" ht="13" thickBot="1" x14ac:dyDescent="0.3">
      <c r="A226" s="227" t="s">
        <v>27</v>
      </c>
      <c r="B226" s="293">
        <f t="shared" ref="B226:G226" si="48">B222-B209</f>
        <v>96.666666666666515</v>
      </c>
      <c r="C226" s="294">
        <f t="shared" si="48"/>
        <v>56</v>
      </c>
      <c r="D226" s="294">
        <f t="shared" si="48"/>
        <v>285.4545454545455</v>
      </c>
      <c r="E226" s="294">
        <f t="shared" si="48"/>
        <v>0</v>
      </c>
      <c r="F226" s="445">
        <f t="shared" si="48"/>
        <v>0</v>
      </c>
      <c r="G226" s="298">
        <f t="shared" si="48"/>
        <v>135.26315789473665</v>
      </c>
    </row>
    <row r="227" spans="1:10" s="474" customFormat="1" x14ac:dyDescent="0.25">
      <c r="A227" s="343" t="s">
        <v>52</v>
      </c>
      <c r="B227" s="300">
        <v>124</v>
      </c>
      <c r="C227" s="301">
        <v>150</v>
      </c>
      <c r="D227" s="301">
        <v>114</v>
      </c>
      <c r="E227" s="301"/>
      <c r="F227" s="446"/>
      <c r="G227" s="366">
        <f>SUM(B227:F227)</f>
        <v>388</v>
      </c>
      <c r="H227" s="474" t="s">
        <v>56</v>
      </c>
      <c r="I227" s="367">
        <f>G214-G227</f>
        <v>1</v>
      </c>
      <c r="J227" s="368">
        <f>I227/G214</f>
        <v>2.5706940874035988E-3</v>
      </c>
    </row>
    <row r="228" spans="1:10" s="474" customFormat="1" x14ac:dyDescent="0.25">
      <c r="A228" s="343" t="s">
        <v>28</v>
      </c>
      <c r="B228" s="233">
        <v>91.5</v>
      </c>
      <c r="C228" s="475">
        <v>91</v>
      </c>
      <c r="D228" s="475">
        <v>91</v>
      </c>
      <c r="E228" s="475"/>
      <c r="F228" s="391"/>
      <c r="G228" s="237"/>
      <c r="H228" s="474" t="s">
        <v>57</v>
      </c>
      <c r="I228" s="474">
        <v>86.15</v>
      </c>
    </row>
    <row r="229" spans="1:10" s="474" customFormat="1" ht="13" thickBot="1" x14ac:dyDescent="0.3">
      <c r="A229" s="346" t="s">
        <v>26</v>
      </c>
      <c r="B229" s="230">
        <f>B228-B215</f>
        <v>5</v>
      </c>
      <c r="C229" s="231">
        <f>C228-C215</f>
        <v>5</v>
      </c>
      <c r="D229" s="231">
        <f>D228-D215</f>
        <v>5</v>
      </c>
      <c r="E229" s="231">
        <f>E228-E215</f>
        <v>0</v>
      </c>
      <c r="F229" s="447">
        <f>F228-F215</f>
        <v>0</v>
      </c>
      <c r="G229" s="238"/>
      <c r="H229" s="474" t="s">
        <v>26</v>
      </c>
      <c r="I229" s="474">
        <f>I228-I215</f>
        <v>4.6500000000000057</v>
      </c>
    </row>
    <row r="230" spans="1:10" x14ac:dyDescent="0.25">
      <c r="D230" s="311" t="s">
        <v>111</v>
      </c>
    </row>
    <row r="231" spans="1:10" ht="13" thickBot="1" x14ac:dyDescent="0.3"/>
    <row r="232" spans="1:10" ht="13.5" thickBot="1" x14ac:dyDescent="0.3">
      <c r="A232" s="319" t="s">
        <v>113</v>
      </c>
      <c r="B232" s="539" t="s">
        <v>53</v>
      </c>
      <c r="C232" s="540"/>
      <c r="D232" s="540"/>
      <c r="E232" s="540"/>
      <c r="F232" s="541"/>
      <c r="G232" s="348" t="s">
        <v>0</v>
      </c>
      <c r="H232" s="477"/>
      <c r="I232" s="477"/>
      <c r="J232" s="477"/>
    </row>
    <row r="233" spans="1:10" x14ac:dyDescent="0.25">
      <c r="A233" s="227" t="s">
        <v>2</v>
      </c>
      <c r="B233" s="352">
        <v>1</v>
      </c>
      <c r="C233" s="240">
        <v>2</v>
      </c>
      <c r="D233" s="240">
        <v>3</v>
      </c>
      <c r="E233" s="240">
        <v>4</v>
      </c>
      <c r="F233" s="434">
        <v>5</v>
      </c>
      <c r="G233" s="239"/>
      <c r="H233" s="477"/>
      <c r="I233" s="477"/>
      <c r="J233" s="477"/>
    </row>
    <row r="234" spans="1:10" ht="13" x14ac:dyDescent="0.25">
      <c r="A234" s="326" t="s">
        <v>3</v>
      </c>
      <c r="B234" s="353">
        <v>2710</v>
      </c>
      <c r="C234" s="354">
        <v>2710</v>
      </c>
      <c r="D234" s="355">
        <v>2710</v>
      </c>
      <c r="E234" s="355">
        <v>2710</v>
      </c>
      <c r="F234" s="435">
        <v>2710</v>
      </c>
      <c r="G234" s="399">
        <v>2710</v>
      </c>
      <c r="H234" s="477"/>
      <c r="I234" s="477"/>
      <c r="J234" s="477"/>
    </row>
    <row r="235" spans="1:10" ht="14" x14ac:dyDescent="0.25">
      <c r="A235" s="329" t="s">
        <v>6</v>
      </c>
      <c r="B235" s="457">
        <v>2628.46</v>
      </c>
      <c r="C235" s="458">
        <v>2718</v>
      </c>
      <c r="D235" s="458">
        <v>2853.2</v>
      </c>
      <c r="E235" s="358"/>
      <c r="F235" s="441"/>
      <c r="G235" s="276">
        <v>2754.2</v>
      </c>
      <c r="H235" s="477"/>
      <c r="I235" s="477"/>
      <c r="J235" s="477"/>
    </row>
    <row r="236" spans="1:10" ht="14" x14ac:dyDescent="0.25">
      <c r="A236" s="227" t="s">
        <v>7</v>
      </c>
      <c r="B236" s="437">
        <v>100</v>
      </c>
      <c r="C236" s="436">
        <v>86.7</v>
      </c>
      <c r="D236" s="438">
        <v>95.5</v>
      </c>
      <c r="E236" s="361"/>
      <c r="F236" s="442"/>
      <c r="G236" s="448">
        <v>92</v>
      </c>
      <c r="H236" s="477"/>
      <c r="I236" s="477"/>
      <c r="J236" s="477"/>
    </row>
    <row r="237" spans="1:10" ht="14" x14ac:dyDescent="0.25">
      <c r="A237" s="227" t="s">
        <v>8</v>
      </c>
      <c r="B237" s="439">
        <v>4.9000000000000002E-2</v>
      </c>
      <c r="C237" s="440">
        <v>5.8999999999999997E-2</v>
      </c>
      <c r="D237" s="440">
        <v>5.7000000000000002E-2</v>
      </c>
      <c r="E237" s="363"/>
      <c r="F237" s="443"/>
      <c r="G237" s="449">
        <v>6.5000000000000002E-2</v>
      </c>
      <c r="H237" s="477"/>
      <c r="I237" s="477"/>
      <c r="J237" s="477"/>
    </row>
    <row r="238" spans="1:10" x14ac:dyDescent="0.25">
      <c r="A238" s="329" t="s">
        <v>1</v>
      </c>
      <c r="B238" s="287">
        <f t="shared" ref="B238:G238" si="49">B235/B234*100-100</f>
        <v>-3.0088560885608899</v>
      </c>
      <c r="C238" s="288">
        <f t="shared" si="49"/>
        <v>0.29520295202951274</v>
      </c>
      <c r="D238" s="288">
        <f t="shared" si="49"/>
        <v>5.2841328413284003</v>
      </c>
      <c r="E238" s="288">
        <f t="shared" si="49"/>
        <v>-100</v>
      </c>
      <c r="F238" s="444">
        <f t="shared" si="49"/>
        <v>-100</v>
      </c>
      <c r="G238" s="291">
        <f t="shared" si="49"/>
        <v>1.6309963099630806</v>
      </c>
      <c r="H238" s="477"/>
      <c r="I238" s="477"/>
      <c r="J238" s="477"/>
    </row>
    <row r="239" spans="1:10" ht="13" thickBot="1" x14ac:dyDescent="0.3">
      <c r="A239" s="227" t="s">
        <v>27</v>
      </c>
      <c r="B239" s="293">
        <f t="shared" ref="B239:G239" si="50">B235-B222</f>
        <v>110.96000000000004</v>
      </c>
      <c r="C239" s="294">
        <f t="shared" si="50"/>
        <v>134.66666666666652</v>
      </c>
      <c r="D239" s="294">
        <f t="shared" si="50"/>
        <v>-28.618181818182165</v>
      </c>
      <c r="E239" s="294">
        <f t="shared" si="50"/>
        <v>0</v>
      </c>
      <c r="F239" s="445">
        <f t="shared" si="50"/>
        <v>0</v>
      </c>
      <c r="G239" s="298">
        <f t="shared" si="50"/>
        <v>105.25263157894733</v>
      </c>
      <c r="H239" s="477"/>
      <c r="I239" s="477"/>
      <c r="J239" s="477"/>
    </row>
    <row r="240" spans="1:10" x14ac:dyDescent="0.25">
      <c r="A240" s="343" t="s">
        <v>52</v>
      </c>
      <c r="B240" s="300">
        <v>124</v>
      </c>
      <c r="C240" s="301">
        <v>149</v>
      </c>
      <c r="D240" s="301">
        <v>114</v>
      </c>
      <c r="E240" s="301"/>
      <c r="F240" s="446"/>
      <c r="G240" s="366">
        <f>SUM(B240:F240)</f>
        <v>387</v>
      </c>
      <c r="H240" s="477" t="s">
        <v>56</v>
      </c>
      <c r="I240" s="367">
        <f>G227-G240</f>
        <v>1</v>
      </c>
      <c r="J240" s="368">
        <f>I240/G227</f>
        <v>2.5773195876288659E-3</v>
      </c>
    </row>
    <row r="241" spans="1:10" x14ac:dyDescent="0.25">
      <c r="A241" s="343" t="s">
        <v>28</v>
      </c>
      <c r="B241" s="233">
        <v>98</v>
      </c>
      <c r="C241" s="478">
        <v>97</v>
      </c>
      <c r="D241" s="478">
        <v>97</v>
      </c>
      <c r="E241" s="478"/>
      <c r="F241" s="391"/>
      <c r="G241" s="237"/>
      <c r="H241" s="477" t="s">
        <v>57</v>
      </c>
      <c r="I241" s="477">
        <v>91.16</v>
      </c>
      <c r="J241" s="477"/>
    </row>
    <row r="242" spans="1:10" ht="13" thickBot="1" x14ac:dyDescent="0.3">
      <c r="A242" s="346" t="s">
        <v>26</v>
      </c>
      <c r="B242" s="230">
        <f>B241-B228</f>
        <v>6.5</v>
      </c>
      <c r="C242" s="231">
        <f>C241-C228</f>
        <v>6</v>
      </c>
      <c r="D242" s="231">
        <f>D241-D228</f>
        <v>6</v>
      </c>
      <c r="E242" s="231">
        <f>E241-E228</f>
        <v>0</v>
      </c>
      <c r="F242" s="447">
        <f>F241-F228</f>
        <v>0</v>
      </c>
      <c r="G242" s="238"/>
      <c r="H242" s="477" t="s">
        <v>26</v>
      </c>
      <c r="I242" s="477">
        <f>I241-I228</f>
        <v>5.0099999999999909</v>
      </c>
      <c r="J242" s="477"/>
    </row>
    <row r="244" spans="1:10" ht="13" thickBot="1" x14ac:dyDescent="0.3"/>
    <row r="245" spans="1:10" s="492" customFormat="1" ht="13.5" thickBot="1" x14ac:dyDescent="0.3">
      <c r="A245" s="319" t="s">
        <v>115</v>
      </c>
      <c r="B245" s="539" t="s">
        <v>53</v>
      </c>
      <c r="C245" s="540"/>
      <c r="D245" s="540"/>
      <c r="E245" s="540"/>
      <c r="F245" s="541"/>
      <c r="G245" s="348" t="s">
        <v>0</v>
      </c>
    </row>
    <row r="246" spans="1:10" s="492" customFormat="1" x14ac:dyDescent="0.25">
      <c r="A246" s="227" t="s">
        <v>2</v>
      </c>
      <c r="B246" s="352">
        <v>1</v>
      </c>
      <c r="C246" s="240">
        <v>2</v>
      </c>
      <c r="D246" s="240">
        <v>3</v>
      </c>
      <c r="E246" s="240">
        <v>4</v>
      </c>
      <c r="F246" s="434">
        <v>5</v>
      </c>
      <c r="G246" s="239"/>
    </row>
    <row r="247" spans="1:10" s="492" customFormat="1" ht="13" x14ac:dyDescent="0.25">
      <c r="A247" s="326" t="s">
        <v>3</v>
      </c>
      <c r="B247" s="353">
        <v>2870</v>
      </c>
      <c r="C247" s="354">
        <v>2870</v>
      </c>
      <c r="D247" s="355">
        <v>2870</v>
      </c>
      <c r="E247" s="355">
        <v>2870</v>
      </c>
      <c r="F247" s="435">
        <v>2870</v>
      </c>
      <c r="G247" s="399">
        <v>2870</v>
      </c>
    </row>
    <row r="248" spans="1:10" s="492" customFormat="1" ht="14" x14ac:dyDescent="0.25">
      <c r="A248" s="329" t="s">
        <v>6</v>
      </c>
      <c r="B248" s="457">
        <v>2573.75</v>
      </c>
      <c r="C248" s="458">
        <v>2833.53</v>
      </c>
      <c r="D248" s="458">
        <v>3044.62</v>
      </c>
      <c r="E248" s="358"/>
      <c r="F248" s="441"/>
      <c r="G248" s="276">
        <v>2851.05</v>
      </c>
    </row>
    <row r="249" spans="1:10" s="492" customFormat="1" ht="14" x14ac:dyDescent="0.25">
      <c r="A249" s="227" t="s">
        <v>7</v>
      </c>
      <c r="B249" s="437">
        <v>100</v>
      </c>
      <c r="C249" s="436">
        <v>100</v>
      </c>
      <c r="D249" s="438">
        <v>92.3</v>
      </c>
      <c r="E249" s="361"/>
      <c r="F249" s="442"/>
      <c r="G249" s="448">
        <v>81.58</v>
      </c>
    </row>
    <row r="250" spans="1:10" s="492" customFormat="1" ht="14" x14ac:dyDescent="0.25">
      <c r="A250" s="227" t="s">
        <v>8</v>
      </c>
      <c r="B250" s="439">
        <v>2.58E-2</v>
      </c>
      <c r="C250" s="440">
        <v>3.27E-2</v>
      </c>
      <c r="D250" s="440">
        <v>4.8599999999999997E-2</v>
      </c>
      <c r="E250" s="363"/>
      <c r="F250" s="443"/>
      <c r="G250" s="449">
        <v>7.1400000000000005E-2</v>
      </c>
    </row>
    <row r="251" spans="1:10" s="492" customFormat="1" x14ac:dyDescent="0.25">
      <c r="A251" s="329" t="s">
        <v>1</v>
      </c>
      <c r="B251" s="287">
        <f t="shared" ref="B251:G251" si="51">B248/B247*100-100</f>
        <v>-10.322299651567945</v>
      </c>
      <c r="C251" s="288">
        <f t="shared" si="51"/>
        <v>-1.2707317073170685</v>
      </c>
      <c r="D251" s="288">
        <f t="shared" si="51"/>
        <v>6.0843205574912815</v>
      </c>
      <c r="E251" s="288">
        <f t="shared" si="51"/>
        <v>-100</v>
      </c>
      <c r="F251" s="444">
        <f t="shared" si="51"/>
        <v>-100</v>
      </c>
      <c r="G251" s="291">
        <f t="shared" si="51"/>
        <v>-0.66027874564458955</v>
      </c>
    </row>
    <row r="252" spans="1:10" s="492" customFormat="1" ht="13" thickBot="1" x14ac:dyDescent="0.3">
      <c r="A252" s="227" t="s">
        <v>27</v>
      </c>
      <c r="B252" s="293">
        <f t="shared" ref="B252:G252" si="52">B248-B235</f>
        <v>-54.710000000000036</v>
      </c>
      <c r="C252" s="294">
        <f t="shared" si="52"/>
        <v>115.5300000000002</v>
      </c>
      <c r="D252" s="294">
        <f t="shared" si="52"/>
        <v>191.42000000000007</v>
      </c>
      <c r="E252" s="294">
        <f t="shared" si="52"/>
        <v>0</v>
      </c>
      <c r="F252" s="445">
        <f t="shared" si="52"/>
        <v>0</v>
      </c>
      <c r="G252" s="298">
        <f t="shared" si="52"/>
        <v>96.850000000000364</v>
      </c>
    </row>
    <row r="253" spans="1:10" s="492" customFormat="1" x14ac:dyDescent="0.25">
      <c r="A253" s="343" t="s">
        <v>52</v>
      </c>
      <c r="B253" s="300">
        <v>71</v>
      </c>
      <c r="C253" s="301">
        <v>189</v>
      </c>
      <c r="D253" s="301">
        <v>127</v>
      </c>
      <c r="E253" s="301"/>
      <c r="F253" s="446"/>
      <c r="G253" s="366">
        <f>SUM(B253:F253)</f>
        <v>387</v>
      </c>
      <c r="H253" s="492" t="s">
        <v>56</v>
      </c>
      <c r="I253" s="367">
        <f>G240-G253</f>
        <v>0</v>
      </c>
      <c r="J253" s="368">
        <f>I253/G240</f>
        <v>0</v>
      </c>
    </row>
    <row r="254" spans="1:10" s="492" customFormat="1" x14ac:dyDescent="0.25">
      <c r="A254" s="343" t="s">
        <v>28</v>
      </c>
      <c r="B254" s="233">
        <v>105.5</v>
      </c>
      <c r="C254" s="491">
        <v>104</v>
      </c>
      <c r="D254" s="491">
        <v>103.5</v>
      </c>
      <c r="E254" s="491"/>
      <c r="F254" s="391"/>
      <c r="G254" s="237"/>
      <c r="H254" s="492" t="s">
        <v>57</v>
      </c>
      <c r="I254" s="492">
        <v>97.16</v>
      </c>
    </row>
    <row r="255" spans="1:10" s="492" customFormat="1" ht="13" thickBot="1" x14ac:dyDescent="0.3">
      <c r="A255" s="346" t="s">
        <v>26</v>
      </c>
      <c r="B255" s="230">
        <f>B254-B241</f>
        <v>7.5</v>
      </c>
      <c r="C255" s="231">
        <f>C254-C241</f>
        <v>7</v>
      </c>
      <c r="D255" s="231">
        <f>D254-D241</f>
        <v>6.5</v>
      </c>
      <c r="E255" s="231">
        <f>E254-E241</f>
        <v>0</v>
      </c>
      <c r="F255" s="447">
        <f>F254-F241</f>
        <v>0</v>
      </c>
      <c r="G255" s="238"/>
      <c r="H255" s="492" t="s">
        <v>26</v>
      </c>
      <c r="I255" s="492">
        <f>I254-I241</f>
        <v>6</v>
      </c>
    </row>
    <row r="257" spans="1:10" ht="13" thickBot="1" x14ac:dyDescent="0.3"/>
    <row r="258" spans="1:10" ht="13.5" thickBot="1" x14ac:dyDescent="0.3">
      <c r="A258" s="319" t="s">
        <v>117</v>
      </c>
      <c r="B258" s="539" t="s">
        <v>53</v>
      </c>
      <c r="C258" s="540"/>
      <c r="D258" s="540"/>
      <c r="E258" s="540"/>
      <c r="F258" s="541"/>
      <c r="G258" s="348" t="s">
        <v>0</v>
      </c>
      <c r="H258" s="494"/>
      <c r="I258" s="494"/>
      <c r="J258" s="494"/>
    </row>
    <row r="259" spans="1:10" x14ac:dyDescent="0.25">
      <c r="A259" s="227" t="s">
        <v>2</v>
      </c>
      <c r="B259" s="352">
        <v>1</v>
      </c>
      <c r="C259" s="240">
        <v>2</v>
      </c>
      <c r="D259" s="240">
        <v>3</v>
      </c>
      <c r="E259" s="240">
        <v>4</v>
      </c>
      <c r="F259" s="434">
        <v>5</v>
      </c>
      <c r="G259" s="239"/>
      <c r="H259" s="494"/>
      <c r="I259" s="494"/>
      <c r="J259" s="494"/>
    </row>
    <row r="260" spans="1:10" ht="13" x14ac:dyDescent="0.25">
      <c r="A260" s="326" t="s">
        <v>3</v>
      </c>
      <c r="B260" s="353">
        <v>3040</v>
      </c>
      <c r="C260" s="354">
        <v>3040</v>
      </c>
      <c r="D260" s="355">
        <v>3040</v>
      </c>
      <c r="E260" s="355">
        <v>3040</v>
      </c>
      <c r="F260" s="435">
        <v>3040</v>
      </c>
      <c r="G260" s="399">
        <v>3040</v>
      </c>
      <c r="H260" s="494"/>
      <c r="I260" s="494"/>
      <c r="J260" s="494"/>
    </row>
    <row r="261" spans="1:10" ht="14" x14ac:dyDescent="0.25">
      <c r="A261" s="329" t="s">
        <v>6</v>
      </c>
      <c r="B261" s="457">
        <v>2920</v>
      </c>
      <c r="C261" s="458">
        <v>3037.89</v>
      </c>
      <c r="D261" s="458">
        <v>3143.04</v>
      </c>
      <c r="E261" s="358"/>
      <c r="F261" s="441"/>
      <c r="G261" s="276">
        <v>3046.45</v>
      </c>
      <c r="H261" s="494"/>
      <c r="I261" s="494"/>
      <c r="J261" s="494"/>
    </row>
    <row r="262" spans="1:10" ht="14" x14ac:dyDescent="0.25">
      <c r="A262" s="227" t="s">
        <v>7</v>
      </c>
      <c r="B262" s="437">
        <v>73.3</v>
      </c>
      <c r="C262" s="436">
        <v>100</v>
      </c>
      <c r="D262" s="438">
        <v>100</v>
      </c>
      <c r="E262" s="361"/>
      <c r="F262" s="442"/>
      <c r="G262" s="448">
        <v>93.42</v>
      </c>
      <c r="H262" s="494"/>
      <c r="I262" s="494"/>
      <c r="J262" s="494"/>
    </row>
    <row r="263" spans="1:10" ht="14" x14ac:dyDescent="0.25">
      <c r="A263" s="227" t="s">
        <v>8</v>
      </c>
      <c r="B263" s="439">
        <v>7.0699999999999999E-2</v>
      </c>
      <c r="C263" s="440">
        <v>3.73E-2</v>
      </c>
      <c r="D263" s="440">
        <v>2.4299999999999999E-2</v>
      </c>
      <c r="E263" s="363"/>
      <c r="F263" s="443"/>
      <c r="G263" s="449">
        <v>4.9399999999999999E-2</v>
      </c>
      <c r="H263" s="494"/>
      <c r="I263" s="494"/>
      <c r="J263" s="494"/>
    </row>
    <row r="264" spans="1:10" x14ac:dyDescent="0.25">
      <c r="A264" s="329" t="s">
        <v>1</v>
      </c>
      <c r="B264" s="287">
        <f t="shared" ref="B264:G264" si="53">B261/B260*100-100</f>
        <v>-3.9473684210526301</v>
      </c>
      <c r="C264" s="288">
        <f t="shared" si="53"/>
        <v>-6.9407894736855269E-2</v>
      </c>
      <c r="D264" s="288">
        <f t="shared" si="53"/>
        <v>3.3894736842105146</v>
      </c>
      <c r="E264" s="288">
        <f t="shared" si="53"/>
        <v>-100</v>
      </c>
      <c r="F264" s="444">
        <f t="shared" si="53"/>
        <v>-100</v>
      </c>
      <c r="G264" s="291">
        <f t="shared" si="53"/>
        <v>0.21217105263158942</v>
      </c>
      <c r="H264" s="494"/>
      <c r="I264" s="494"/>
      <c r="J264" s="494"/>
    </row>
    <row r="265" spans="1:10" ht="13" thickBot="1" x14ac:dyDescent="0.3">
      <c r="A265" s="227" t="s">
        <v>27</v>
      </c>
      <c r="B265" s="293">
        <f t="shared" ref="B265:G265" si="54">B261-B248</f>
        <v>346.25</v>
      </c>
      <c r="C265" s="294">
        <f t="shared" si="54"/>
        <v>204.35999999999967</v>
      </c>
      <c r="D265" s="294">
        <f t="shared" si="54"/>
        <v>98.420000000000073</v>
      </c>
      <c r="E265" s="294">
        <f t="shared" si="54"/>
        <v>0</v>
      </c>
      <c r="F265" s="445">
        <f t="shared" si="54"/>
        <v>0</v>
      </c>
      <c r="G265" s="298">
        <f t="shared" si="54"/>
        <v>195.39999999999964</v>
      </c>
      <c r="H265" s="494"/>
      <c r="I265" s="494"/>
      <c r="J265" s="494"/>
    </row>
    <row r="266" spans="1:10" x14ac:dyDescent="0.25">
      <c r="A266" s="343" t="s">
        <v>52</v>
      </c>
      <c r="B266" s="300">
        <v>71</v>
      </c>
      <c r="C266" s="301">
        <v>187</v>
      </c>
      <c r="D266" s="301">
        <v>127</v>
      </c>
      <c r="E266" s="301"/>
      <c r="F266" s="446"/>
      <c r="G266" s="366">
        <f>SUM(B266:F266)</f>
        <v>385</v>
      </c>
      <c r="H266" s="494" t="s">
        <v>56</v>
      </c>
      <c r="I266" s="367">
        <f>G253-G266</f>
        <v>2</v>
      </c>
      <c r="J266" s="368">
        <f>I266/G253</f>
        <v>5.1679586563307496E-3</v>
      </c>
    </row>
    <row r="267" spans="1:10" x14ac:dyDescent="0.25">
      <c r="A267" s="343" t="s">
        <v>28</v>
      </c>
      <c r="B267" s="233">
        <v>112.5</v>
      </c>
      <c r="C267" s="493">
        <v>111</v>
      </c>
      <c r="D267" s="493">
        <v>111</v>
      </c>
      <c r="E267" s="493"/>
      <c r="F267" s="391"/>
      <c r="G267" s="237"/>
      <c r="H267" s="494" t="s">
        <v>57</v>
      </c>
      <c r="I267" s="494">
        <v>104.13</v>
      </c>
      <c r="J267" s="494"/>
    </row>
    <row r="268" spans="1:10" ht="13" thickBot="1" x14ac:dyDescent="0.3">
      <c r="A268" s="346" t="s">
        <v>26</v>
      </c>
      <c r="B268" s="230">
        <f>B267-B254</f>
        <v>7</v>
      </c>
      <c r="C268" s="231">
        <f>C267-C254</f>
        <v>7</v>
      </c>
      <c r="D268" s="231">
        <f>D267-D254</f>
        <v>7.5</v>
      </c>
      <c r="E268" s="231">
        <f>E267-E254</f>
        <v>0</v>
      </c>
      <c r="F268" s="447">
        <f>F267-F254</f>
        <v>0</v>
      </c>
      <c r="G268" s="238"/>
      <c r="H268" s="494" t="s">
        <v>26</v>
      </c>
      <c r="I268" s="494">
        <f>I267-I254</f>
        <v>6.9699999999999989</v>
      </c>
      <c r="J268" s="494"/>
    </row>
    <row r="270" spans="1:10" ht="13" thickBot="1" x14ac:dyDescent="0.3"/>
    <row r="271" spans="1:10" s="496" customFormat="1" ht="13.5" thickBot="1" x14ac:dyDescent="0.3">
      <c r="A271" s="319" t="s">
        <v>118</v>
      </c>
      <c r="B271" s="539" t="s">
        <v>53</v>
      </c>
      <c r="C271" s="540"/>
      <c r="D271" s="540"/>
      <c r="E271" s="540"/>
      <c r="F271" s="541"/>
      <c r="G271" s="348" t="s">
        <v>0</v>
      </c>
    </row>
    <row r="272" spans="1:10" s="496" customFormat="1" x14ac:dyDescent="0.25">
      <c r="A272" s="227" t="s">
        <v>2</v>
      </c>
      <c r="B272" s="352">
        <v>1</v>
      </c>
      <c r="C272" s="240">
        <v>2</v>
      </c>
      <c r="D272" s="240">
        <v>3</v>
      </c>
      <c r="E272" s="240">
        <v>4</v>
      </c>
      <c r="F272" s="434">
        <v>5</v>
      </c>
      <c r="G272" s="239"/>
    </row>
    <row r="273" spans="1:10" s="496" customFormat="1" ht="13" x14ac:dyDescent="0.25">
      <c r="A273" s="326" t="s">
        <v>3</v>
      </c>
      <c r="B273" s="353">
        <v>3240</v>
      </c>
      <c r="C273" s="354">
        <v>3240</v>
      </c>
      <c r="D273" s="355">
        <v>3240</v>
      </c>
      <c r="E273" s="355">
        <v>3240</v>
      </c>
      <c r="F273" s="435">
        <v>3240</v>
      </c>
      <c r="G273" s="399">
        <v>3240</v>
      </c>
    </row>
    <row r="274" spans="1:10" s="496" customFormat="1" ht="14" x14ac:dyDescent="0.25">
      <c r="A274" s="329" t="s">
        <v>6</v>
      </c>
      <c r="B274" s="457">
        <v>3059.29</v>
      </c>
      <c r="C274" s="458">
        <v>3223.53</v>
      </c>
      <c r="D274" s="458">
        <v>3397.69</v>
      </c>
      <c r="E274" s="358"/>
      <c r="F274" s="441"/>
      <c r="G274" s="276">
        <v>3253.65</v>
      </c>
    </row>
    <row r="275" spans="1:10" s="496" customFormat="1" ht="14" x14ac:dyDescent="0.25">
      <c r="A275" s="227" t="s">
        <v>7</v>
      </c>
      <c r="B275" s="437">
        <v>100</v>
      </c>
      <c r="C275" s="436">
        <v>100</v>
      </c>
      <c r="D275" s="438">
        <v>96.2</v>
      </c>
      <c r="E275" s="361"/>
      <c r="F275" s="442"/>
      <c r="G275" s="448">
        <v>91.89</v>
      </c>
    </row>
    <row r="276" spans="1:10" s="496" customFormat="1" ht="14" x14ac:dyDescent="0.25">
      <c r="A276" s="227" t="s">
        <v>8</v>
      </c>
      <c r="B276" s="439">
        <v>5.1400000000000001E-2</v>
      </c>
      <c r="C276" s="440">
        <v>4.5999999999999999E-2</v>
      </c>
      <c r="D276" s="440">
        <v>4.5900000000000003E-2</v>
      </c>
      <c r="E276" s="363"/>
      <c r="F276" s="443"/>
      <c r="G276" s="449">
        <v>0.06</v>
      </c>
    </row>
    <row r="277" spans="1:10" s="496" customFormat="1" x14ac:dyDescent="0.25">
      <c r="A277" s="329" t="s">
        <v>1</v>
      </c>
      <c r="B277" s="287">
        <f t="shared" ref="B277:G277" si="55">B274/B273*100-100</f>
        <v>-5.5774691358024739</v>
      </c>
      <c r="C277" s="288">
        <f t="shared" si="55"/>
        <v>-0.50833333333332575</v>
      </c>
      <c r="D277" s="288">
        <f t="shared" si="55"/>
        <v>4.8669753086419689</v>
      </c>
      <c r="E277" s="288">
        <f t="shared" si="55"/>
        <v>-100</v>
      </c>
      <c r="F277" s="444">
        <f t="shared" si="55"/>
        <v>-100</v>
      </c>
      <c r="G277" s="291">
        <f t="shared" si="55"/>
        <v>0.42129629629630472</v>
      </c>
    </row>
    <row r="278" spans="1:10" s="496" customFormat="1" ht="13" thickBot="1" x14ac:dyDescent="0.3">
      <c r="A278" s="227" t="s">
        <v>27</v>
      </c>
      <c r="B278" s="293">
        <f t="shared" ref="B278:G278" si="56">B274-B261</f>
        <v>139.28999999999996</v>
      </c>
      <c r="C278" s="294">
        <f t="shared" si="56"/>
        <v>185.64000000000033</v>
      </c>
      <c r="D278" s="294">
        <f t="shared" si="56"/>
        <v>254.65000000000009</v>
      </c>
      <c r="E278" s="294">
        <f t="shared" si="56"/>
        <v>0</v>
      </c>
      <c r="F278" s="445">
        <f t="shared" si="56"/>
        <v>0</v>
      </c>
      <c r="G278" s="298">
        <f t="shared" si="56"/>
        <v>207.20000000000027</v>
      </c>
    </row>
    <row r="279" spans="1:10" s="496" customFormat="1" x14ac:dyDescent="0.25">
      <c r="A279" s="343" t="s">
        <v>52</v>
      </c>
      <c r="B279" s="300">
        <v>71</v>
      </c>
      <c r="C279" s="301">
        <v>186</v>
      </c>
      <c r="D279" s="301">
        <v>126</v>
      </c>
      <c r="E279" s="301"/>
      <c r="F279" s="446"/>
      <c r="G279" s="366">
        <f>SUM(B279:F279)</f>
        <v>383</v>
      </c>
      <c r="H279" s="496" t="s">
        <v>56</v>
      </c>
      <c r="I279" s="367">
        <f>G266-G279</f>
        <v>2</v>
      </c>
      <c r="J279" s="368">
        <f>I279/G266</f>
        <v>5.1948051948051948E-3</v>
      </c>
    </row>
    <row r="280" spans="1:10" s="496" customFormat="1" x14ac:dyDescent="0.25">
      <c r="A280" s="343" t="s">
        <v>28</v>
      </c>
      <c r="B280" s="233">
        <v>117.5</v>
      </c>
      <c r="C280" s="495">
        <v>116</v>
      </c>
      <c r="D280" s="495">
        <v>116</v>
      </c>
      <c r="E280" s="495"/>
      <c r="F280" s="391"/>
      <c r="G280" s="237"/>
      <c r="H280" s="496" t="s">
        <v>57</v>
      </c>
      <c r="I280" s="496">
        <v>111.28</v>
      </c>
    </row>
    <row r="281" spans="1:10" s="496" customFormat="1" ht="13" thickBot="1" x14ac:dyDescent="0.3">
      <c r="A281" s="346" t="s">
        <v>26</v>
      </c>
      <c r="B281" s="230">
        <f>B280-B267</f>
        <v>5</v>
      </c>
      <c r="C281" s="231">
        <f>C280-C267</f>
        <v>5</v>
      </c>
      <c r="D281" s="231">
        <f>D280-D267</f>
        <v>5</v>
      </c>
      <c r="E281" s="231">
        <f>E280-E267</f>
        <v>0</v>
      </c>
      <c r="F281" s="447">
        <f>F280-F267</f>
        <v>0</v>
      </c>
      <c r="G281" s="238"/>
      <c r="H281" s="496" t="s">
        <v>26</v>
      </c>
      <c r="I281" s="496">
        <f>I280-I267</f>
        <v>7.1500000000000057</v>
      </c>
    </row>
    <row r="283" spans="1:10" ht="13" thickBot="1" x14ac:dyDescent="0.3"/>
    <row r="284" spans="1:10" s="498" customFormat="1" ht="13.5" thickBot="1" x14ac:dyDescent="0.3">
      <c r="A284" s="319" t="s">
        <v>119</v>
      </c>
      <c r="B284" s="539" t="s">
        <v>53</v>
      </c>
      <c r="C284" s="540"/>
      <c r="D284" s="540"/>
      <c r="E284" s="540"/>
      <c r="F284" s="541"/>
      <c r="G284" s="348" t="s">
        <v>0</v>
      </c>
    </row>
    <row r="285" spans="1:10" s="498" customFormat="1" x14ac:dyDescent="0.25">
      <c r="A285" s="227" t="s">
        <v>2</v>
      </c>
      <c r="B285" s="352">
        <v>1</v>
      </c>
      <c r="C285" s="240">
        <v>2</v>
      </c>
      <c r="D285" s="240">
        <v>3</v>
      </c>
      <c r="E285" s="240">
        <v>4</v>
      </c>
      <c r="F285" s="434">
        <v>5</v>
      </c>
      <c r="G285" s="239"/>
    </row>
    <row r="286" spans="1:10" s="498" customFormat="1" ht="13" x14ac:dyDescent="0.25">
      <c r="A286" s="326" t="s">
        <v>3</v>
      </c>
      <c r="B286" s="353">
        <v>3470</v>
      </c>
      <c r="C286" s="354">
        <v>3470</v>
      </c>
      <c r="D286" s="355">
        <v>3470</v>
      </c>
      <c r="E286" s="355">
        <v>3470</v>
      </c>
      <c r="F286" s="435">
        <v>3470</v>
      </c>
      <c r="G286" s="399">
        <v>3470</v>
      </c>
    </row>
    <row r="287" spans="1:10" s="498" customFormat="1" ht="14" x14ac:dyDescent="0.25">
      <c r="A287" s="329" t="s">
        <v>6</v>
      </c>
      <c r="B287" s="457">
        <v>3283.57</v>
      </c>
      <c r="C287" s="458">
        <v>3349.7</v>
      </c>
      <c r="D287" s="458">
        <v>3545.6</v>
      </c>
      <c r="E287" s="358"/>
      <c r="F287" s="441"/>
      <c r="G287" s="276">
        <v>3410</v>
      </c>
    </row>
    <row r="288" spans="1:10" s="498" customFormat="1" ht="14" x14ac:dyDescent="0.25">
      <c r="A288" s="227" t="s">
        <v>7</v>
      </c>
      <c r="B288" s="437">
        <v>100</v>
      </c>
      <c r="C288" s="436">
        <v>86.8</v>
      </c>
      <c r="D288" s="438">
        <v>85.2</v>
      </c>
      <c r="E288" s="361"/>
      <c r="F288" s="442"/>
      <c r="G288" s="448">
        <v>89.74</v>
      </c>
    </row>
    <row r="289" spans="1:10" s="498" customFormat="1" ht="14" x14ac:dyDescent="0.25">
      <c r="A289" s="227" t="s">
        <v>8</v>
      </c>
      <c r="B289" s="439">
        <v>4.8000000000000001E-2</v>
      </c>
      <c r="C289" s="440">
        <v>6.2E-2</v>
      </c>
      <c r="D289" s="440">
        <v>5.5E-2</v>
      </c>
      <c r="E289" s="363"/>
      <c r="F289" s="443"/>
      <c r="G289" s="449">
        <v>6.4000000000000001E-2</v>
      </c>
    </row>
    <row r="290" spans="1:10" s="498" customFormat="1" x14ac:dyDescent="0.25">
      <c r="A290" s="329" t="s">
        <v>1</v>
      </c>
      <c r="B290" s="287">
        <f t="shared" ref="B290:G290" si="57">B287/B286*100-100</f>
        <v>-5.3726224783861625</v>
      </c>
      <c r="C290" s="288">
        <f t="shared" si="57"/>
        <v>-3.4668587896253626</v>
      </c>
      <c r="D290" s="288">
        <f t="shared" si="57"/>
        <v>2.178674351585002</v>
      </c>
      <c r="E290" s="288">
        <f t="shared" si="57"/>
        <v>-100</v>
      </c>
      <c r="F290" s="444">
        <f t="shared" si="57"/>
        <v>-100</v>
      </c>
      <c r="G290" s="291">
        <f t="shared" si="57"/>
        <v>-1.7291066282420786</v>
      </c>
    </row>
    <row r="291" spans="1:10" s="498" customFormat="1" ht="13" thickBot="1" x14ac:dyDescent="0.3">
      <c r="A291" s="227" t="s">
        <v>27</v>
      </c>
      <c r="B291" s="293">
        <f t="shared" ref="B291:G291" si="58">B287-B274</f>
        <v>224.2800000000002</v>
      </c>
      <c r="C291" s="294">
        <f t="shared" si="58"/>
        <v>126.16999999999962</v>
      </c>
      <c r="D291" s="294">
        <f t="shared" si="58"/>
        <v>147.90999999999985</v>
      </c>
      <c r="E291" s="294">
        <f t="shared" si="58"/>
        <v>0</v>
      </c>
      <c r="F291" s="445">
        <f t="shared" si="58"/>
        <v>0</v>
      </c>
      <c r="G291" s="298">
        <f t="shared" si="58"/>
        <v>156.34999999999991</v>
      </c>
    </row>
    <row r="292" spans="1:10" s="498" customFormat="1" x14ac:dyDescent="0.25">
      <c r="A292" s="343" t="s">
        <v>52</v>
      </c>
      <c r="B292" s="300">
        <v>70</v>
      </c>
      <c r="C292" s="301">
        <v>185</v>
      </c>
      <c r="D292" s="301">
        <v>126</v>
      </c>
      <c r="E292" s="301"/>
      <c r="F292" s="446"/>
      <c r="G292" s="366">
        <f>SUM(B292:F292)</f>
        <v>381</v>
      </c>
      <c r="H292" s="498" t="s">
        <v>56</v>
      </c>
      <c r="I292" s="367">
        <f>G279-G292</f>
        <v>2</v>
      </c>
      <c r="J292" s="368">
        <f>I292/G279</f>
        <v>5.2219321148825066E-3</v>
      </c>
    </row>
    <row r="293" spans="1:10" s="498" customFormat="1" x14ac:dyDescent="0.25">
      <c r="A293" s="343" t="s">
        <v>28</v>
      </c>
      <c r="B293" s="233">
        <v>122.5</v>
      </c>
      <c r="C293" s="497">
        <v>121.5</v>
      </c>
      <c r="D293" s="497">
        <v>121.5</v>
      </c>
      <c r="E293" s="497"/>
      <c r="F293" s="391"/>
      <c r="G293" s="237"/>
      <c r="H293" s="498" t="s">
        <v>57</v>
      </c>
      <c r="I293" s="498">
        <v>116.26</v>
      </c>
    </row>
    <row r="294" spans="1:10" s="498" customFormat="1" ht="13" thickBot="1" x14ac:dyDescent="0.3">
      <c r="A294" s="346" t="s">
        <v>26</v>
      </c>
      <c r="B294" s="230">
        <f>B293-B280</f>
        <v>5</v>
      </c>
      <c r="C294" s="231">
        <f>C293-C280</f>
        <v>5.5</v>
      </c>
      <c r="D294" s="231">
        <f>D293-D280</f>
        <v>5.5</v>
      </c>
      <c r="E294" s="231">
        <f>E293-E280</f>
        <v>0</v>
      </c>
      <c r="F294" s="447">
        <f>F293-F280</f>
        <v>0</v>
      </c>
      <c r="G294" s="238"/>
      <c r="H294" s="498" t="s">
        <v>26</v>
      </c>
      <c r="I294" s="498">
        <f>I293-I280</f>
        <v>4.980000000000004</v>
      </c>
    </row>
    <row r="296" spans="1:10" ht="13" thickBot="1" x14ac:dyDescent="0.3"/>
    <row r="297" spans="1:10" s="528" customFormat="1" ht="13.5" thickBot="1" x14ac:dyDescent="0.3">
      <c r="A297" s="319" t="s">
        <v>137</v>
      </c>
      <c r="B297" s="539" t="s">
        <v>53</v>
      </c>
      <c r="C297" s="540"/>
      <c r="D297" s="540"/>
      <c r="E297" s="540"/>
      <c r="F297" s="541"/>
      <c r="G297" s="348" t="s">
        <v>0</v>
      </c>
    </row>
    <row r="298" spans="1:10" s="528" customFormat="1" x14ac:dyDescent="0.25">
      <c r="A298" s="227" t="s">
        <v>2</v>
      </c>
      <c r="B298" s="352">
        <v>1</v>
      </c>
      <c r="C298" s="240">
        <v>2</v>
      </c>
      <c r="D298" s="240">
        <v>3</v>
      </c>
      <c r="E298" s="240">
        <v>4</v>
      </c>
      <c r="F298" s="434">
        <v>5</v>
      </c>
      <c r="G298" s="239"/>
    </row>
    <row r="299" spans="1:10" s="528" customFormat="1" ht="13" x14ac:dyDescent="0.25">
      <c r="A299" s="326" t="s">
        <v>3</v>
      </c>
      <c r="B299" s="353">
        <v>3660</v>
      </c>
      <c r="C299" s="354">
        <v>3660</v>
      </c>
      <c r="D299" s="355">
        <v>3660</v>
      </c>
      <c r="E299" s="355">
        <v>3660</v>
      </c>
      <c r="F299" s="435">
        <v>3660</v>
      </c>
      <c r="G299" s="399">
        <v>3660</v>
      </c>
    </row>
    <row r="300" spans="1:10" s="528" customFormat="1" ht="14" x14ac:dyDescent="0.25">
      <c r="A300" s="329" t="s">
        <v>6</v>
      </c>
      <c r="B300" s="457">
        <v>3285.7142857142858</v>
      </c>
      <c r="C300" s="458">
        <v>3532.7777777777778</v>
      </c>
      <c r="D300" s="458">
        <v>3700.4</v>
      </c>
      <c r="E300" s="358"/>
      <c r="F300" s="441"/>
      <c r="G300" s="276">
        <v>3542.5333333333333</v>
      </c>
    </row>
    <row r="301" spans="1:10" s="528" customFormat="1" ht="14" x14ac:dyDescent="0.25">
      <c r="A301" s="227" t="s">
        <v>7</v>
      </c>
      <c r="B301" s="437">
        <v>78.571428571428569</v>
      </c>
      <c r="C301" s="436">
        <v>97.222222222222229</v>
      </c>
      <c r="D301" s="438">
        <v>92</v>
      </c>
      <c r="E301" s="361"/>
      <c r="F301" s="442"/>
      <c r="G301" s="448">
        <v>82.666666666666671</v>
      </c>
    </row>
    <row r="302" spans="1:10" s="528" customFormat="1" ht="14" x14ac:dyDescent="0.25">
      <c r="A302" s="227" t="s">
        <v>8</v>
      </c>
      <c r="B302" s="439">
        <v>7.5271405587081189E-2</v>
      </c>
      <c r="C302" s="440">
        <v>4.5606552714953272E-2</v>
      </c>
      <c r="D302" s="440">
        <v>6.548752105249496E-2</v>
      </c>
      <c r="E302" s="363"/>
      <c r="F302" s="443"/>
      <c r="G302" s="449">
        <v>7.1478367207257823E-2</v>
      </c>
    </row>
    <row r="303" spans="1:10" s="528" customFormat="1" x14ac:dyDescent="0.25">
      <c r="A303" s="329" t="s">
        <v>1</v>
      </c>
      <c r="B303" s="287">
        <f t="shared" ref="B303:G303" si="59">B300/B299*100-100</f>
        <v>-10.226385636221707</v>
      </c>
      <c r="C303" s="288">
        <f t="shared" si="59"/>
        <v>-3.4760170006071718</v>
      </c>
      <c r="D303" s="288">
        <f t="shared" si="59"/>
        <v>1.1038251366120306</v>
      </c>
      <c r="E303" s="288">
        <f t="shared" si="59"/>
        <v>-100</v>
      </c>
      <c r="F303" s="444">
        <f t="shared" si="59"/>
        <v>-100</v>
      </c>
      <c r="G303" s="291">
        <f t="shared" si="59"/>
        <v>-3.2094717668488215</v>
      </c>
    </row>
    <row r="304" spans="1:10" s="528" customFormat="1" ht="13" thickBot="1" x14ac:dyDescent="0.3">
      <c r="A304" s="227" t="s">
        <v>27</v>
      </c>
      <c r="B304" s="293">
        <f t="shared" ref="B304:G304" si="60">B300-B287</f>
        <v>2.1442857142856155</v>
      </c>
      <c r="C304" s="294">
        <f t="shared" si="60"/>
        <v>183.07777777777801</v>
      </c>
      <c r="D304" s="294">
        <f t="shared" si="60"/>
        <v>154.80000000000018</v>
      </c>
      <c r="E304" s="294">
        <f t="shared" si="60"/>
        <v>0</v>
      </c>
      <c r="F304" s="445">
        <f t="shared" si="60"/>
        <v>0</v>
      </c>
      <c r="G304" s="298">
        <f t="shared" si="60"/>
        <v>132.5333333333333</v>
      </c>
    </row>
    <row r="305" spans="1:10" s="528" customFormat="1" x14ac:dyDescent="0.25">
      <c r="A305" s="343" t="s">
        <v>52</v>
      </c>
      <c r="B305" s="300">
        <v>69</v>
      </c>
      <c r="C305" s="301">
        <v>185</v>
      </c>
      <c r="D305" s="301">
        <v>126</v>
      </c>
      <c r="E305" s="301"/>
      <c r="F305" s="446"/>
      <c r="G305" s="366">
        <f>SUM(B305:F305)</f>
        <v>380</v>
      </c>
      <c r="H305" s="528" t="s">
        <v>56</v>
      </c>
      <c r="I305" s="367">
        <f>G292-G305</f>
        <v>1</v>
      </c>
      <c r="J305" s="368">
        <f>I305/G292</f>
        <v>2.6246719160104987E-3</v>
      </c>
    </row>
    <row r="306" spans="1:10" s="528" customFormat="1" x14ac:dyDescent="0.25">
      <c r="A306" s="343" t="s">
        <v>28</v>
      </c>
      <c r="B306" s="233">
        <v>128.5</v>
      </c>
      <c r="C306" s="527">
        <v>126.5</v>
      </c>
      <c r="D306" s="527">
        <v>126.5</v>
      </c>
      <c r="E306" s="527"/>
      <c r="F306" s="391"/>
      <c r="G306" s="237"/>
      <c r="H306" s="528" t="s">
        <v>57</v>
      </c>
      <c r="I306" s="528">
        <v>121.71</v>
      </c>
    </row>
    <row r="307" spans="1:10" s="528" customFormat="1" ht="13" thickBot="1" x14ac:dyDescent="0.3">
      <c r="A307" s="346" t="s">
        <v>26</v>
      </c>
      <c r="B307" s="230">
        <f>B306-B293</f>
        <v>6</v>
      </c>
      <c r="C307" s="231">
        <f>C306-C293</f>
        <v>5</v>
      </c>
      <c r="D307" s="231">
        <f>D306-D293</f>
        <v>5</v>
      </c>
      <c r="E307" s="231">
        <f>E306-E293</f>
        <v>0</v>
      </c>
      <c r="F307" s="447">
        <f>F306-F293</f>
        <v>0</v>
      </c>
      <c r="G307" s="238"/>
      <c r="H307" s="528" t="s">
        <v>26</v>
      </c>
      <c r="I307" s="528">
        <f>I306-I293</f>
        <v>5.4499999999999886</v>
      </c>
    </row>
    <row r="308" spans="1:10" x14ac:dyDescent="0.25">
      <c r="B308" s="311" t="s">
        <v>75</v>
      </c>
    </row>
  </sheetData>
  <mergeCells count="23">
    <mergeCell ref="B9:F9"/>
    <mergeCell ref="B22:F22"/>
    <mergeCell ref="B35:F35"/>
    <mergeCell ref="B48:F48"/>
    <mergeCell ref="B61:F61"/>
    <mergeCell ref="B232:F232"/>
    <mergeCell ref="B193:F193"/>
    <mergeCell ref="B180:F180"/>
    <mergeCell ref="B166:F166"/>
    <mergeCell ref="B87:F87"/>
    <mergeCell ref="B219:F219"/>
    <mergeCell ref="B206:F206"/>
    <mergeCell ref="B74:F74"/>
    <mergeCell ref="B153:F153"/>
    <mergeCell ref="B140:F140"/>
    <mergeCell ref="B127:F127"/>
    <mergeCell ref="B114:F114"/>
    <mergeCell ref="B100:F100"/>
    <mergeCell ref="B297:F297"/>
    <mergeCell ref="B284:F284"/>
    <mergeCell ref="B271:F271"/>
    <mergeCell ref="B258:F258"/>
    <mergeCell ref="B245:F24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showGridLines="0" view="pageBreakPreview" topLeftCell="A28" zoomScale="90" zoomScaleNormal="100" zoomScaleSheetLayoutView="90" workbookViewId="0">
      <selection activeCell="E53" sqref="E53"/>
    </sheetView>
  </sheetViews>
  <sheetFormatPr baseColWidth="10" defaultRowHeight="12.5" x14ac:dyDescent="0.25"/>
  <sheetData>
    <row r="1" spans="1:10" ht="13" thickBot="1" x14ac:dyDescent="0.3">
      <c r="A1" s="552" t="s">
        <v>53</v>
      </c>
      <c r="B1" s="553"/>
      <c r="C1" s="553"/>
      <c r="D1" s="553"/>
      <c r="E1" s="553"/>
      <c r="F1" s="553"/>
      <c r="G1" s="553"/>
      <c r="H1" s="553"/>
      <c r="I1" s="553"/>
      <c r="J1" s="554"/>
    </row>
    <row r="2" spans="1:10" ht="13" thickBot="1" x14ac:dyDescent="0.3">
      <c r="A2" s="509"/>
      <c r="B2" s="510" t="s">
        <v>54</v>
      </c>
      <c r="C2" s="510" t="s">
        <v>51</v>
      </c>
      <c r="D2" s="510" t="s">
        <v>95</v>
      </c>
      <c r="E2" s="510" t="s">
        <v>121</v>
      </c>
      <c r="F2" s="510" t="s">
        <v>122</v>
      </c>
      <c r="G2" s="510" t="s">
        <v>123</v>
      </c>
      <c r="H2" s="510" t="s">
        <v>124</v>
      </c>
      <c r="I2" s="510" t="s">
        <v>65</v>
      </c>
      <c r="J2" s="511" t="s">
        <v>125</v>
      </c>
    </row>
    <row r="3" spans="1:10" x14ac:dyDescent="0.25">
      <c r="A3" s="545">
        <v>1</v>
      </c>
      <c r="B3" s="365" t="s">
        <v>130</v>
      </c>
      <c r="C3" s="365">
        <v>266</v>
      </c>
      <c r="D3" s="365">
        <v>116</v>
      </c>
      <c r="E3" s="365" t="s">
        <v>128</v>
      </c>
      <c r="F3" s="551">
        <v>781</v>
      </c>
      <c r="G3" s="551">
        <v>115.5</v>
      </c>
      <c r="H3" s="551">
        <v>66</v>
      </c>
      <c r="I3" s="551">
        <v>1</v>
      </c>
      <c r="J3" s="568">
        <v>130</v>
      </c>
    </row>
    <row r="4" spans="1:10" x14ac:dyDescent="0.25">
      <c r="A4" s="561"/>
      <c r="B4" s="533">
        <v>1</v>
      </c>
      <c r="C4" s="533">
        <v>2</v>
      </c>
      <c r="D4" s="533">
        <v>117.5</v>
      </c>
      <c r="E4" s="533" t="s">
        <v>131</v>
      </c>
      <c r="F4" s="547"/>
      <c r="G4" s="547"/>
      <c r="H4" s="547"/>
      <c r="I4" s="547"/>
      <c r="J4" s="549"/>
    </row>
    <row r="5" spans="1:10" ht="13" thickBot="1" x14ac:dyDescent="0.3">
      <c r="A5" s="561"/>
      <c r="B5" s="517" t="s">
        <v>132</v>
      </c>
      <c r="C5" s="517">
        <v>513</v>
      </c>
      <c r="D5" s="517">
        <v>115</v>
      </c>
      <c r="E5" s="517" t="s">
        <v>126</v>
      </c>
      <c r="F5" s="547"/>
      <c r="G5" s="547"/>
      <c r="H5" s="547"/>
      <c r="I5" s="547"/>
      <c r="J5" s="549"/>
    </row>
    <row r="6" spans="1:10" x14ac:dyDescent="0.25">
      <c r="A6" s="545">
        <v>2</v>
      </c>
      <c r="B6" s="365">
        <v>1</v>
      </c>
      <c r="C6" s="365">
        <v>266</v>
      </c>
      <c r="D6" s="365">
        <v>117.5</v>
      </c>
      <c r="E6" s="365" t="s">
        <v>128</v>
      </c>
      <c r="F6" s="551">
        <v>781</v>
      </c>
      <c r="G6" s="551">
        <v>116</v>
      </c>
      <c r="H6" s="551">
        <v>66</v>
      </c>
      <c r="I6" s="551" t="s">
        <v>136</v>
      </c>
      <c r="J6" s="568">
        <v>130</v>
      </c>
    </row>
    <row r="7" spans="1:10" ht="13" thickBot="1" x14ac:dyDescent="0.3">
      <c r="A7" s="546"/>
      <c r="B7" s="245" t="s">
        <v>133</v>
      </c>
      <c r="C7" s="245">
        <v>515</v>
      </c>
      <c r="D7" s="245">
        <v>114</v>
      </c>
      <c r="E7" s="245" t="s">
        <v>126</v>
      </c>
      <c r="F7" s="548"/>
      <c r="G7" s="548"/>
      <c r="H7" s="548"/>
      <c r="I7" s="548"/>
      <c r="J7" s="550"/>
    </row>
    <row r="8" spans="1:10" ht="13" thickBot="1" x14ac:dyDescent="0.3">
      <c r="A8" s="522" t="s">
        <v>129</v>
      </c>
      <c r="B8" s="518" t="s">
        <v>130</v>
      </c>
      <c r="C8" s="518">
        <v>180</v>
      </c>
      <c r="D8" s="518">
        <v>116</v>
      </c>
      <c r="E8" s="518" t="s">
        <v>131</v>
      </c>
      <c r="F8" s="518">
        <v>180</v>
      </c>
      <c r="G8" s="518">
        <v>116</v>
      </c>
      <c r="H8" s="518">
        <v>15</v>
      </c>
      <c r="I8" s="518">
        <v>1</v>
      </c>
      <c r="J8" s="516">
        <v>130</v>
      </c>
    </row>
    <row r="9" spans="1:10" x14ac:dyDescent="0.25">
      <c r="A9" s="545">
        <v>4</v>
      </c>
      <c r="B9" s="365">
        <v>1</v>
      </c>
      <c r="C9" s="365">
        <v>2</v>
      </c>
      <c r="D9" s="365">
        <v>117.5</v>
      </c>
      <c r="E9" s="365" t="s">
        <v>127</v>
      </c>
      <c r="F9" s="551">
        <v>780</v>
      </c>
      <c r="G9" s="551">
        <v>116</v>
      </c>
      <c r="H9" s="551">
        <v>66</v>
      </c>
      <c r="I9" s="551">
        <v>2</v>
      </c>
      <c r="J9" s="568">
        <v>128.5</v>
      </c>
    </row>
    <row r="10" spans="1:10" x14ac:dyDescent="0.25">
      <c r="A10" s="561"/>
      <c r="B10" s="244">
        <v>2</v>
      </c>
      <c r="C10" s="244">
        <v>487</v>
      </c>
      <c r="D10" s="244">
        <v>116</v>
      </c>
      <c r="E10" s="424" t="s">
        <v>126</v>
      </c>
      <c r="F10" s="547"/>
      <c r="G10" s="547"/>
      <c r="H10" s="547"/>
      <c r="I10" s="547"/>
      <c r="J10" s="549"/>
    </row>
    <row r="11" spans="1:10" ht="13" thickBot="1" x14ac:dyDescent="0.3">
      <c r="A11" s="546"/>
      <c r="B11" s="245">
        <v>3</v>
      </c>
      <c r="C11" s="245">
        <v>291</v>
      </c>
      <c r="D11" s="245">
        <v>115</v>
      </c>
      <c r="E11" s="524" t="s">
        <v>128</v>
      </c>
      <c r="F11" s="548"/>
      <c r="G11" s="548"/>
      <c r="H11" s="548"/>
      <c r="I11" s="548"/>
      <c r="J11" s="550"/>
    </row>
    <row r="12" spans="1:10" x14ac:dyDescent="0.25">
      <c r="A12" s="561">
        <v>5</v>
      </c>
      <c r="B12" s="519">
        <v>3</v>
      </c>
      <c r="C12" s="519">
        <v>170</v>
      </c>
      <c r="D12" s="519">
        <v>115</v>
      </c>
      <c r="E12" s="519" t="s">
        <v>127</v>
      </c>
      <c r="F12" s="547">
        <v>780</v>
      </c>
      <c r="G12" s="547">
        <v>114</v>
      </c>
      <c r="H12" s="547">
        <v>66</v>
      </c>
      <c r="I12" s="547">
        <v>3</v>
      </c>
      <c r="J12" s="549">
        <v>128.5</v>
      </c>
    </row>
    <row r="13" spans="1:10" ht="13" thickBot="1" x14ac:dyDescent="0.3">
      <c r="A13" s="546"/>
      <c r="B13" s="245">
        <v>4</v>
      </c>
      <c r="C13" s="245">
        <v>610</v>
      </c>
      <c r="D13" s="245">
        <v>113</v>
      </c>
      <c r="E13" s="245" t="s">
        <v>126</v>
      </c>
      <c r="F13" s="548"/>
      <c r="G13" s="548"/>
      <c r="H13" s="548"/>
      <c r="I13" s="548"/>
      <c r="J13" s="550"/>
    </row>
    <row r="14" spans="1:10" x14ac:dyDescent="0.25">
      <c r="A14" s="65"/>
      <c r="B14" s="65"/>
      <c r="C14" s="65"/>
      <c r="D14" s="65"/>
      <c r="E14" s="65"/>
      <c r="F14" s="65">
        <f>SUM(F3:F13)</f>
        <v>3302</v>
      </c>
      <c r="G14" s="65"/>
      <c r="H14" s="65">
        <f>SUM(H3:H13)</f>
        <v>279</v>
      </c>
      <c r="I14" s="65"/>
      <c r="J14" s="65"/>
    </row>
    <row r="15" spans="1:10" ht="51.65" customHeight="1" thickBot="1" x14ac:dyDescent="0.3">
      <c r="A15" s="65"/>
      <c r="B15" s="65"/>
      <c r="C15" s="65"/>
      <c r="D15" s="65"/>
      <c r="E15" s="65"/>
      <c r="F15" s="65"/>
      <c r="G15" s="65"/>
      <c r="H15" s="65"/>
      <c r="I15" s="65"/>
      <c r="J15" s="65"/>
    </row>
    <row r="16" spans="1:10" ht="13" thickBot="1" x14ac:dyDescent="0.3">
      <c r="A16" s="555" t="s">
        <v>68</v>
      </c>
      <c r="B16" s="556"/>
      <c r="C16" s="556"/>
      <c r="D16" s="556"/>
      <c r="E16" s="556"/>
      <c r="F16" s="556"/>
      <c r="G16" s="556"/>
      <c r="H16" s="556"/>
      <c r="I16" s="556"/>
      <c r="J16" s="557"/>
    </row>
    <row r="17" spans="1:10" ht="13" thickBot="1" x14ac:dyDescent="0.3">
      <c r="A17" s="509"/>
      <c r="B17" s="510" t="s">
        <v>54</v>
      </c>
      <c r="C17" s="510" t="s">
        <v>51</v>
      </c>
      <c r="D17" s="510" t="s">
        <v>95</v>
      </c>
      <c r="E17" s="510" t="s">
        <v>121</v>
      </c>
      <c r="F17" s="510" t="s">
        <v>122</v>
      </c>
      <c r="G17" s="510" t="s">
        <v>123</v>
      </c>
      <c r="H17" s="510" t="s">
        <v>124</v>
      </c>
      <c r="I17" s="510" t="s">
        <v>65</v>
      </c>
      <c r="J17" s="511" t="s">
        <v>125</v>
      </c>
    </row>
    <row r="18" spans="1:10" ht="13" thickBot="1" x14ac:dyDescent="0.3">
      <c r="A18" s="522">
        <v>1</v>
      </c>
      <c r="B18" s="518">
        <v>8</v>
      </c>
      <c r="C18" s="518">
        <v>777</v>
      </c>
      <c r="D18" s="518">
        <v>112</v>
      </c>
      <c r="E18" s="518" t="s">
        <v>128</v>
      </c>
      <c r="F18" s="518">
        <v>777</v>
      </c>
      <c r="G18" s="518">
        <v>112</v>
      </c>
      <c r="H18" s="518">
        <v>66</v>
      </c>
      <c r="I18" s="518">
        <v>1</v>
      </c>
      <c r="J18" s="516">
        <v>129.5</v>
      </c>
    </row>
    <row r="19" spans="1:10" x14ac:dyDescent="0.25">
      <c r="A19" s="545">
        <v>2</v>
      </c>
      <c r="B19" s="365">
        <v>8</v>
      </c>
      <c r="C19" s="365">
        <v>199</v>
      </c>
      <c r="D19" s="365">
        <v>112</v>
      </c>
      <c r="E19" s="365" t="s">
        <v>127</v>
      </c>
      <c r="F19" s="551">
        <v>778</v>
      </c>
      <c r="G19" s="551">
        <v>111.5</v>
      </c>
      <c r="H19" s="551">
        <v>66</v>
      </c>
      <c r="I19" s="551">
        <v>2</v>
      </c>
      <c r="J19" s="568">
        <v>128.5</v>
      </c>
    </row>
    <row r="20" spans="1:10" ht="13" thickBot="1" x14ac:dyDescent="0.3">
      <c r="A20" s="546"/>
      <c r="B20" s="245">
        <v>9</v>
      </c>
      <c r="C20" s="245">
        <v>579</v>
      </c>
      <c r="D20" s="245">
        <v>111.5</v>
      </c>
      <c r="E20" s="245" t="s">
        <v>128</v>
      </c>
      <c r="F20" s="548"/>
      <c r="G20" s="548"/>
      <c r="H20" s="548"/>
      <c r="I20" s="548"/>
      <c r="J20" s="550"/>
    </row>
    <row r="21" spans="1:10" ht="13" thickBot="1" x14ac:dyDescent="0.3">
      <c r="A21" s="522" t="s">
        <v>129</v>
      </c>
      <c r="B21" s="518">
        <v>9</v>
      </c>
      <c r="C21" s="518">
        <v>180</v>
      </c>
      <c r="D21" s="518">
        <v>111.5</v>
      </c>
      <c r="E21" s="518" t="s">
        <v>131</v>
      </c>
      <c r="F21" s="518">
        <v>180</v>
      </c>
      <c r="G21" s="518">
        <v>111.5</v>
      </c>
      <c r="H21" s="518">
        <v>15</v>
      </c>
      <c r="I21" s="518">
        <v>1</v>
      </c>
      <c r="J21" s="516">
        <v>130</v>
      </c>
    </row>
    <row r="22" spans="1:10" x14ac:dyDescent="0.25">
      <c r="A22" s="545">
        <v>4</v>
      </c>
      <c r="B22" s="365">
        <v>9</v>
      </c>
      <c r="C22" s="365">
        <v>68</v>
      </c>
      <c r="D22" s="365">
        <v>111.5</v>
      </c>
      <c r="E22" s="365" t="s">
        <v>127</v>
      </c>
      <c r="F22" s="551">
        <v>778</v>
      </c>
      <c r="G22" s="551">
        <v>110.5</v>
      </c>
      <c r="H22" s="551">
        <v>66</v>
      </c>
      <c r="I22" s="551">
        <v>2</v>
      </c>
      <c r="J22" s="568">
        <v>128.5</v>
      </c>
    </row>
    <row r="23" spans="1:10" ht="13" thickBot="1" x14ac:dyDescent="0.3">
      <c r="A23" s="546"/>
      <c r="B23" s="245">
        <v>10</v>
      </c>
      <c r="C23" s="245">
        <v>710</v>
      </c>
      <c r="D23" s="245">
        <v>110.5</v>
      </c>
      <c r="E23" s="245" t="s">
        <v>128</v>
      </c>
      <c r="F23" s="548"/>
      <c r="G23" s="548"/>
      <c r="H23" s="548"/>
      <c r="I23" s="548"/>
      <c r="J23" s="550"/>
    </row>
    <row r="24" spans="1:10" x14ac:dyDescent="0.25">
      <c r="A24" s="561">
        <v>5</v>
      </c>
      <c r="B24" s="519">
        <v>10</v>
      </c>
      <c r="C24" s="519">
        <v>231</v>
      </c>
      <c r="D24" s="519">
        <v>110.5</v>
      </c>
      <c r="E24" s="519" t="s">
        <v>127</v>
      </c>
      <c r="F24" s="547">
        <v>778</v>
      </c>
      <c r="G24" s="547">
        <v>110.5</v>
      </c>
      <c r="H24" s="547">
        <v>66</v>
      </c>
      <c r="I24" s="547">
        <v>3</v>
      </c>
      <c r="J24" s="549">
        <v>128.5</v>
      </c>
    </row>
    <row r="25" spans="1:10" ht="13" thickBot="1" x14ac:dyDescent="0.3">
      <c r="A25" s="546"/>
      <c r="B25" s="245">
        <v>11</v>
      </c>
      <c r="C25" s="245">
        <v>547</v>
      </c>
      <c r="D25" s="245">
        <v>110</v>
      </c>
      <c r="E25" s="245" t="s">
        <v>126</v>
      </c>
      <c r="F25" s="548"/>
      <c r="G25" s="548"/>
      <c r="H25" s="548"/>
      <c r="I25" s="548"/>
      <c r="J25" s="550"/>
    </row>
    <row r="26" spans="1:10" x14ac:dyDescent="0.25">
      <c r="A26" s="65"/>
      <c r="B26" s="65"/>
      <c r="C26" s="65"/>
      <c r="D26" s="65"/>
      <c r="E26" s="65"/>
      <c r="F26" s="65">
        <f>SUM(F18:F25)</f>
        <v>3291</v>
      </c>
      <c r="G26" s="65"/>
      <c r="H26" s="65">
        <f>SUM(H18:H25)</f>
        <v>279</v>
      </c>
      <c r="I26" s="65"/>
      <c r="J26" s="65"/>
    </row>
    <row r="27" spans="1:10" ht="51.65" customHeight="1" thickBot="1" x14ac:dyDescent="0.3">
      <c r="A27" s="65"/>
      <c r="B27" s="65"/>
      <c r="C27" s="65"/>
      <c r="D27" s="65"/>
      <c r="E27" s="65"/>
      <c r="F27" s="65"/>
      <c r="G27" s="65"/>
      <c r="H27" s="65"/>
      <c r="I27" s="65"/>
      <c r="J27" s="65"/>
    </row>
    <row r="28" spans="1:10" ht="13" thickBot="1" x14ac:dyDescent="0.3">
      <c r="A28" s="558" t="s">
        <v>63</v>
      </c>
      <c r="B28" s="559"/>
      <c r="C28" s="559"/>
      <c r="D28" s="559"/>
      <c r="E28" s="559"/>
      <c r="F28" s="559"/>
      <c r="G28" s="559"/>
      <c r="H28" s="559"/>
      <c r="I28" s="559"/>
      <c r="J28" s="560"/>
    </row>
    <row r="29" spans="1:10" ht="13" thickBot="1" x14ac:dyDescent="0.3">
      <c r="A29" s="523"/>
      <c r="B29" s="520" t="s">
        <v>54</v>
      </c>
      <c r="C29" s="520" t="s">
        <v>51</v>
      </c>
      <c r="D29" s="520" t="s">
        <v>95</v>
      </c>
      <c r="E29" s="520" t="s">
        <v>121</v>
      </c>
      <c r="F29" s="520" t="s">
        <v>122</v>
      </c>
      <c r="G29" s="520" t="s">
        <v>123</v>
      </c>
      <c r="H29" s="520" t="s">
        <v>124</v>
      </c>
      <c r="I29" s="520" t="s">
        <v>65</v>
      </c>
      <c r="J29" s="521" t="s">
        <v>125</v>
      </c>
    </row>
    <row r="30" spans="1:10" x14ac:dyDescent="0.25">
      <c r="A30" s="545">
        <v>1</v>
      </c>
      <c r="B30" s="365">
        <v>1</v>
      </c>
      <c r="C30" s="365">
        <v>159</v>
      </c>
      <c r="D30" s="365">
        <v>115.5</v>
      </c>
      <c r="E30" s="365" t="s">
        <v>128</v>
      </c>
      <c r="F30" s="551">
        <v>893</v>
      </c>
      <c r="G30" s="551">
        <v>114.5</v>
      </c>
      <c r="H30" s="551">
        <v>76</v>
      </c>
      <c r="I30" s="551">
        <v>1</v>
      </c>
      <c r="J30" s="568">
        <v>130</v>
      </c>
    </row>
    <row r="31" spans="1:10" x14ac:dyDescent="0.25">
      <c r="A31" s="561"/>
      <c r="B31" s="244">
        <v>2</v>
      </c>
      <c r="C31" s="244">
        <v>695</v>
      </c>
      <c r="D31" s="244">
        <v>114.5</v>
      </c>
      <c r="E31" s="244" t="s">
        <v>126</v>
      </c>
      <c r="F31" s="547"/>
      <c r="G31" s="547"/>
      <c r="H31" s="547"/>
      <c r="I31" s="547"/>
      <c r="J31" s="549"/>
    </row>
    <row r="32" spans="1:10" ht="13" thickBot="1" x14ac:dyDescent="0.3">
      <c r="A32" s="546"/>
      <c r="B32" s="245">
        <v>3</v>
      </c>
      <c r="C32" s="245">
        <v>39</v>
      </c>
      <c r="D32" s="245">
        <v>112.5</v>
      </c>
      <c r="E32" s="245" t="s">
        <v>131</v>
      </c>
      <c r="F32" s="548"/>
      <c r="G32" s="548"/>
      <c r="H32" s="548"/>
      <c r="I32" s="548"/>
      <c r="J32" s="550"/>
    </row>
    <row r="33" spans="1:10" ht="13" thickBot="1" x14ac:dyDescent="0.3">
      <c r="A33" s="522" t="s">
        <v>134</v>
      </c>
      <c r="B33" s="518">
        <v>1</v>
      </c>
      <c r="C33" s="518">
        <v>180</v>
      </c>
      <c r="D33" s="518">
        <v>115.5</v>
      </c>
      <c r="E33" s="518" t="s">
        <v>131</v>
      </c>
      <c r="F33" s="518">
        <v>180</v>
      </c>
      <c r="G33" s="518">
        <v>115.5</v>
      </c>
      <c r="H33" s="518">
        <v>15</v>
      </c>
      <c r="I33" s="518">
        <v>1</v>
      </c>
      <c r="J33" s="516">
        <v>130</v>
      </c>
    </row>
    <row r="34" spans="1:10" x14ac:dyDescent="0.25">
      <c r="A34" s="545">
        <v>3</v>
      </c>
      <c r="B34" s="365">
        <v>3</v>
      </c>
      <c r="C34" s="365">
        <v>472</v>
      </c>
      <c r="D34" s="365">
        <v>112.5</v>
      </c>
      <c r="E34" s="365" t="s">
        <v>128</v>
      </c>
      <c r="F34" s="551">
        <v>893</v>
      </c>
      <c r="G34" s="551">
        <v>112</v>
      </c>
      <c r="H34" s="551">
        <v>76</v>
      </c>
      <c r="I34" s="569" t="s">
        <v>135</v>
      </c>
      <c r="J34" s="568">
        <v>128.5</v>
      </c>
    </row>
    <row r="35" spans="1:10" ht="13" thickBot="1" x14ac:dyDescent="0.3">
      <c r="A35" s="546"/>
      <c r="B35" s="245">
        <v>4</v>
      </c>
      <c r="C35" s="245">
        <v>421</v>
      </c>
      <c r="D35" s="245">
        <v>111.5</v>
      </c>
      <c r="E35" s="245" t="s">
        <v>128</v>
      </c>
      <c r="F35" s="548"/>
      <c r="G35" s="548"/>
      <c r="H35" s="548"/>
      <c r="I35" s="548"/>
      <c r="J35" s="550"/>
    </row>
    <row r="36" spans="1:10" x14ac:dyDescent="0.25">
      <c r="A36" s="561">
        <v>4</v>
      </c>
      <c r="B36" s="519">
        <v>4</v>
      </c>
      <c r="C36" s="519">
        <v>336</v>
      </c>
      <c r="D36" s="519">
        <v>111.5</v>
      </c>
      <c r="E36" s="519" t="s">
        <v>127</v>
      </c>
      <c r="F36" s="547">
        <v>894</v>
      </c>
      <c r="G36" s="547">
        <v>111</v>
      </c>
      <c r="H36" s="547">
        <v>76</v>
      </c>
      <c r="I36" s="547">
        <v>3</v>
      </c>
      <c r="J36" s="549">
        <v>128.5</v>
      </c>
    </row>
    <row r="37" spans="1:10" ht="13" thickBot="1" x14ac:dyDescent="0.3">
      <c r="A37" s="546"/>
      <c r="B37" s="245">
        <v>5</v>
      </c>
      <c r="C37" s="245">
        <v>558</v>
      </c>
      <c r="D37" s="245">
        <v>110</v>
      </c>
      <c r="E37" s="245" t="s">
        <v>126</v>
      </c>
      <c r="F37" s="548"/>
      <c r="G37" s="548"/>
      <c r="H37" s="548"/>
      <c r="I37" s="548"/>
      <c r="J37" s="550"/>
    </row>
    <row r="38" spans="1:10" x14ac:dyDescent="0.25">
      <c r="A38" s="65"/>
      <c r="B38" s="65"/>
      <c r="C38" s="65"/>
      <c r="D38" s="65"/>
      <c r="E38" s="65"/>
      <c r="F38" s="65">
        <f>SUM(F30:F37)</f>
        <v>2860</v>
      </c>
      <c r="G38" s="65"/>
      <c r="H38" s="65">
        <f>SUM(H30:H37)</f>
        <v>243</v>
      </c>
      <c r="I38" s="65"/>
      <c r="J38" s="65"/>
    </row>
    <row r="39" spans="1:10" ht="51.65" customHeight="1" thickBot="1" x14ac:dyDescent="0.3">
      <c r="A39" s="65"/>
      <c r="B39" s="65"/>
      <c r="C39" s="65"/>
      <c r="D39" s="65"/>
      <c r="E39" s="65"/>
      <c r="F39" s="65"/>
      <c r="G39" s="65"/>
      <c r="H39" s="65"/>
      <c r="I39" s="65"/>
      <c r="J39" s="65"/>
    </row>
    <row r="40" spans="1:10" ht="13" thickBot="1" x14ac:dyDescent="0.3">
      <c r="A40" s="542" t="s">
        <v>63</v>
      </c>
      <c r="B40" s="543"/>
      <c r="C40" s="543"/>
      <c r="D40" s="543"/>
      <c r="E40" s="543"/>
      <c r="F40" s="543"/>
      <c r="G40" s="543"/>
      <c r="H40" s="543"/>
      <c r="I40" s="543"/>
      <c r="J40" s="544"/>
    </row>
    <row r="41" spans="1:10" ht="13" thickBot="1" x14ac:dyDescent="0.3">
      <c r="A41" s="523"/>
      <c r="B41" s="520" t="s">
        <v>54</v>
      </c>
      <c r="C41" s="520" t="s">
        <v>51</v>
      </c>
      <c r="D41" s="520" t="s">
        <v>95</v>
      </c>
      <c r="E41" s="520" t="s">
        <v>121</v>
      </c>
      <c r="F41" s="520" t="s">
        <v>122</v>
      </c>
      <c r="G41" s="520" t="s">
        <v>123</v>
      </c>
      <c r="H41" s="520" t="s">
        <v>124</v>
      </c>
      <c r="I41" s="520" t="s">
        <v>65</v>
      </c>
      <c r="J41" s="521" t="s">
        <v>125</v>
      </c>
    </row>
    <row r="42" spans="1:10" x14ac:dyDescent="0.25">
      <c r="A42" s="545">
        <v>1</v>
      </c>
      <c r="B42" s="365">
        <v>1</v>
      </c>
      <c r="C42" s="365">
        <v>244</v>
      </c>
      <c r="D42" s="365">
        <v>116.5</v>
      </c>
      <c r="E42" s="365" t="s">
        <v>128</v>
      </c>
      <c r="F42" s="551">
        <v>872</v>
      </c>
      <c r="G42" s="551">
        <v>115.5</v>
      </c>
      <c r="H42" s="551">
        <v>74</v>
      </c>
      <c r="I42" s="551">
        <v>1</v>
      </c>
      <c r="J42" s="568">
        <v>130</v>
      </c>
    </row>
    <row r="43" spans="1:10" ht="13" thickBot="1" x14ac:dyDescent="0.3">
      <c r="A43" s="546"/>
      <c r="B43" s="245">
        <v>2</v>
      </c>
      <c r="C43" s="245">
        <v>628</v>
      </c>
      <c r="D43" s="245">
        <v>114.5</v>
      </c>
      <c r="E43" s="245" t="s">
        <v>128</v>
      </c>
      <c r="F43" s="548"/>
      <c r="G43" s="548"/>
      <c r="H43" s="548"/>
      <c r="I43" s="548"/>
      <c r="J43" s="550"/>
    </row>
    <row r="44" spans="1:10" ht="13" thickBot="1" x14ac:dyDescent="0.3">
      <c r="A44" s="522" t="s">
        <v>134</v>
      </c>
      <c r="B44" s="518">
        <v>1</v>
      </c>
      <c r="C44" s="518">
        <v>180</v>
      </c>
      <c r="D44" s="518">
        <v>116.5</v>
      </c>
      <c r="E44" s="518" t="s">
        <v>131</v>
      </c>
      <c r="F44" s="518">
        <v>180</v>
      </c>
      <c r="G44" s="518">
        <v>116.5</v>
      </c>
      <c r="H44" s="518">
        <v>15</v>
      </c>
      <c r="I44" s="518">
        <v>1</v>
      </c>
      <c r="J44" s="516">
        <v>130</v>
      </c>
    </row>
    <row r="45" spans="1:10" x14ac:dyDescent="0.25">
      <c r="A45" s="545">
        <v>3</v>
      </c>
      <c r="B45" s="365">
        <v>2</v>
      </c>
      <c r="C45" s="365">
        <v>94</v>
      </c>
      <c r="D45" s="365">
        <v>114.5</v>
      </c>
      <c r="E45" s="365" t="s">
        <v>127</v>
      </c>
      <c r="F45" s="551">
        <v>872</v>
      </c>
      <c r="G45" s="551">
        <v>113</v>
      </c>
      <c r="H45" s="551">
        <v>74</v>
      </c>
      <c r="I45" s="551">
        <v>3</v>
      </c>
      <c r="J45" s="568">
        <v>128.5</v>
      </c>
    </row>
    <row r="46" spans="1:10" x14ac:dyDescent="0.25">
      <c r="A46" s="561"/>
      <c r="B46" s="244">
        <v>3</v>
      </c>
      <c r="C46" s="244">
        <v>498</v>
      </c>
      <c r="D46" s="244">
        <v>113</v>
      </c>
      <c r="E46" s="244" t="s">
        <v>126</v>
      </c>
      <c r="F46" s="547"/>
      <c r="G46" s="547"/>
      <c r="H46" s="547"/>
      <c r="I46" s="547"/>
      <c r="J46" s="549"/>
    </row>
    <row r="47" spans="1:10" ht="13" thickBot="1" x14ac:dyDescent="0.3">
      <c r="A47" s="546"/>
      <c r="B47" s="245">
        <v>4</v>
      </c>
      <c r="C47" s="245">
        <v>280</v>
      </c>
      <c r="D47" s="245">
        <v>111.5</v>
      </c>
      <c r="E47" s="245" t="s">
        <v>131</v>
      </c>
      <c r="F47" s="548"/>
      <c r="G47" s="548"/>
      <c r="H47" s="548"/>
      <c r="I47" s="548"/>
      <c r="J47" s="550"/>
    </row>
    <row r="48" spans="1:10" x14ac:dyDescent="0.25">
      <c r="A48" s="561">
        <v>4</v>
      </c>
      <c r="B48" s="519">
        <v>4</v>
      </c>
      <c r="C48" s="519">
        <v>312</v>
      </c>
      <c r="D48" s="519">
        <v>111.5</v>
      </c>
      <c r="E48" s="519" t="s">
        <v>128</v>
      </c>
      <c r="F48" s="547">
        <v>871</v>
      </c>
      <c r="G48" s="547">
        <v>111</v>
      </c>
      <c r="H48" s="547">
        <v>74</v>
      </c>
      <c r="I48" s="547">
        <v>3</v>
      </c>
      <c r="J48" s="549">
        <v>128.5</v>
      </c>
    </row>
    <row r="49" spans="1:10" ht="13" thickBot="1" x14ac:dyDescent="0.3">
      <c r="A49" s="546"/>
      <c r="B49" s="245">
        <v>5</v>
      </c>
      <c r="C49" s="245">
        <v>559</v>
      </c>
      <c r="D49" s="245">
        <v>110.5</v>
      </c>
      <c r="E49" s="245" t="s">
        <v>126</v>
      </c>
      <c r="F49" s="548"/>
      <c r="G49" s="548"/>
      <c r="H49" s="548"/>
      <c r="I49" s="548"/>
      <c r="J49" s="550"/>
    </row>
    <row r="50" spans="1:10" x14ac:dyDescent="0.25">
      <c r="A50" s="65"/>
      <c r="B50" s="65"/>
      <c r="C50" s="65"/>
      <c r="D50" s="65"/>
      <c r="E50" s="65"/>
      <c r="F50" s="65">
        <f>SUM(F42:F49)</f>
        <v>2795</v>
      </c>
      <c r="G50" s="65"/>
      <c r="H50" s="65">
        <f>SUM(H42:H49)</f>
        <v>237</v>
      </c>
      <c r="I50" s="65"/>
      <c r="J50" s="65"/>
    </row>
  </sheetData>
  <mergeCells count="82">
    <mergeCell ref="J48:J49"/>
    <mergeCell ref="A45:A47"/>
    <mergeCell ref="F45:F47"/>
    <mergeCell ref="G45:G47"/>
    <mergeCell ref="H45:H47"/>
    <mergeCell ref="I45:I47"/>
    <mergeCell ref="J45:J47"/>
    <mergeCell ref="A48:A49"/>
    <mergeCell ref="F48:F49"/>
    <mergeCell ref="G48:G49"/>
    <mergeCell ref="H48:H49"/>
    <mergeCell ref="I48:I49"/>
    <mergeCell ref="A40:J40"/>
    <mergeCell ref="A42:A43"/>
    <mergeCell ref="F42:F43"/>
    <mergeCell ref="G42:G43"/>
    <mergeCell ref="H42:H43"/>
    <mergeCell ref="I42:I43"/>
    <mergeCell ref="J42:J43"/>
    <mergeCell ref="J36:J37"/>
    <mergeCell ref="A34:A35"/>
    <mergeCell ref="F34:F35"/>
    <mergeCell ref="G34:G35"/>
    <mergeCell ref="H34:H35"/>
    <mergeCell ref="I34:I35"/>
    <mergeCell ref="J34:J35"/>
    <mergeCell ref="A36:A37"/>
    <mergeCell ref="F36:F37"/>
    <mergeCell ref="G36:G37"/>
    <mergeCell ref="H36:H37"/>
    <mergeCell ref="I36:I37"/>
    <mergeCell ref="A28:J28"/>
    <mergeCell ref="A30:A32"/>
    <mergeCell ref="F30:F32"/>
    <mergeCell ref="G30:G32"/>
    <mergeCell ref="H30:H32"/>
    <mergeCell ref="I30:I32"/>
    <mergeCell ref="J30:J32"/>
    <mergeCell ref="J24:J25"/>
    <mergeCell ref="A22:A23"/>
    <mergeCell ref="F22:F23"/>
    <mergeCell ref="G22:G23"/>
    <mergeCell ref="H22:H23"/>
    <mergeCell ref="I22:I23"/>
    <mergeCell ref="J22:J23"/>
    <mergeCell ref="A24:A25"/>
    <mergeCell ref="F24:F25"/>
    <mergeCell ref="G24:G25"/>
    <mergeCell ref="H24:H25"/>
    <mergeCell ref="I24:I25"/>
    <mergeCell ref="A16:J16"/>
    <mergeCell ref="F19:F20"/>
    <mergeCell ref="G19:G20"/>
    <mergeCell ref="H19:H20"/>
    <mergeCell ref="I19:I20"/>
    <mergeCell ref="J19:J20"/>
    <mergeCell ref="A19:A20"/>
    <mergeCell ref="J12:J13"/>
    <mergeCell ref="A9:A11"/>
    <mergeCell ref="F9:F11"/>
    <mergeCell ref="G9:G11"/>
    <mergeCell ref="H9:H11"/>
    <mergeCell ref="I9:I11"/>
    <mergeCell ref="J9:J11"/>
    <mergeCell ref="A12:A13"/>
    <mergeCell ref="F12:F13"/>
    <mergeCell ref="G12:G13"/>
    <mergeCell ref="H12:H13"/>
    <mergeCell ref="I12:I13"/>
    <mergeCell ref="I6:I7"/>
    <mergeCell ref="J6:J7"/>
    <mergeCell ref="A1:J1"/>
    <mergeCell ref="A3:A5"/>
    <mergeCell ref="F3:F5"/>
    <mergeCell ref="G3:G5"/>
    <mergeCell ref="H3:H5"/>
    <mergeCell ref="I3:I5"/>
    <mergeCell ref="J3:J5"/>
    <mergeCell ref="A6:A7"/>
    <mergeCell ref="F6:F7"/>
    <mergeCell ref="G6:G7"/>
    <mergeCell ref="H6:H7"/>
  </mergeCells>
  <pageMargins left="0.7" right="0.7" top="0.75" bottom="0.75" header="0.3" footer="0.3"/>
  <pageSetup paperSize="9" scale="81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AC52"/>
  <sheetViews>
    <sheetView zoomScale="80" zoomScaleNormal="80" zoomScalePageLayoutView="80" workbookViewId="0">
      <selection activeCell="M47" sqref="M4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215</v>
      </c>
      <c r="C7" s="26">
        <v>215</v>
      </c>
      <c r="D7" s="26">
        <v>215</v>
      </c>
      <c r="E7" s="26">
        <v>215</v>
      </c>
      <c r="F7" s="26">
        <v>215</v>
      </c>
      <c r="G7" s="26">
        <v>215</v>
      </c>
      <c r="H7" s="26">
        <v>215</v>
      </c>
      <c r="I7" s="26">
        <v>215</v>
      </c>
      <c r="J7" s="136">
        <v>215</v>
      </c>
      <c r="K7" s="72">
        <v>215</v>
      </c>
      <c r="L7" s="26">
        <v>215</v>
      </c>
      <c r="M7" s="26">
        <v>215</v>
      </c>
      <c r="N7" s="26">
        <v>215</v>
      </c>
      <c r="O7" s="26">
        <v>215</v>
      </c>
      <c r="P7" s="26">
        <v>215</v>
      </c>
      <c r="Q7" s="26">
        <v>215</v>
      </c>
      <c r="R7" s="26">
        <v>215</v>
      </c>
      <c r="S7" s="136">
        <v>215</v>
      </c>
      <c r="T7" s="136">
        <v>215</v>
      </c>
      <c r="U7" s="136">
        <v>215</v>
      </c>
      <c r="V7" s="136">
        <v>215</v>
      </c>
      <c r="W7" s="136">
        <v>215</v>
      </c>
      <c r="X7" s="151">
        <v>215</v>
      </c>
      <c r="Y7" s="26">
        <v>215</v>
      </c>
      <c r="Z7" s="165">
        <v>215</v>
      </c>
    </row>
    <row r="8" spans="1:29" x14ac:dyDescent="0.25">
      <c r="A8" s="69" t="s">
        <v>4</v>
      </c>
      <c r="B8" s="73">
        <v>5791</v>
      </c>
      <c r="C8" s="16">
        <v>12110</v>
      </c>
      <c r="D8" s="16">
        <v>13053</v>
      </c>
      <c r="E8" s="16">
        <v>15471</v>
      </c>
      <c r="F8" s="16">
        <v>11838</v>
      </c>
      <c r="G8" s="16">
        <v>9818</v>
      </c>
      <c r="H8" s="16">
        <v>9389</v>
      </c>
      <c r="I8" s="16">
        <v>13606</v>
      </c>
      <c r="J8" s="66">
        <v>11265</v>
      </c>
      <c r="K8" s="152">
        <v>5538</v>
      </c>
      <c r="L8" s="16">
        <v>5802</v>
      </c>
      <c r="M8" s="16">
        <v>9734</v>
      </c>
      <c r="N8" s="16">
        <v>11148</v>
      </c>
      <c r="O8" s="29">
        <v>7196</v>
      </c>
      <c r="P8" s="40">
        <v>8372</v>
      </c>
      <c r="Q8" s="34">
        <v>8350</v>
      </c>
      <c r="R8" s="34">
        <v>8535</v>
      </c>
      <c r="S8" s="161">
        <v>8722</v>
      </c>
      <c r="T8" s="161">
        <v>7983</v>
      </c>
      <c r="U8" s="161">
        <v>7737</v>
      </c>
      <c r="V8" s="161">
        <v>8236</v>
      </c>
      <c r="W8" s="140">
        <v>8632</v>
      </c>
      <c r="X8" s="144">
        <v>102341</v>
      </c>
      <c r="Y8" s="23">
        <v>105985</v>
      </c>
      <c r="Z8" s="106">
        <v>208326</v>
      </c>
    </row>
    <row r="9" spans="1:29" x14ac:dyDescent="0.25">
      <c r="A9" s="69" t="s">
        <v>5</v>
      </c>
      <c r="B9" s="73">
        <v>26</v>
      </c>
      <c r="C9" s="16">
        <v>54</v>
      </c>
      <c r="D9" s="16">
        <v>59</v>
      </c>
      <c r="E9" s="16">
        <v>68</v>
      </c>
      <c r="F9" s="16">
        <v>51</v>
      </c>
      <c r="G9" s="16">
        <v>42</v>
      </c>
      <c r="H9" s="16">
        <v>40</v>
      </c>
      <c r="I9" s="16">
        <v>57</v>
      </c>
      <c r="J9" s="66">
        <v>46</v>
      </c>
      <c r="K9" s="152">
        <v>28</v>
      </c>
      <c r="L9" s="16">
        <v>29</v>
      </c>
      <c r="M9" s="16">
        <v>49</v>
      </c>
      <c r="N9" s="16">
        <v>54</v>
      </c>
      <c r="O9" s="29">
        <v>35</v>
      </c>
      <c r="P9" s="61">
        <v>40</v>
      </c>
      <c r="Q9" s="62">
        <v>40</v>
      </c>
      <c r="R9" s="62">
        <v>40</v>
      </c>
      <c r="S9" s="162">
        <v>40</v>
      </c>
      <c r="T9" s="162">
        <v>36</v>
      </c>
      <c r="U9" s="162">
        <v>34</v>
      </c>
      <c r="V9" s="162">
        <v>37</v>
      </c>
      <c r="W9" s="140">
        <v>36</v>
      </c>
      <c r="X9" s="144">
        <v>443</v>
      </c>
      <c r="Y9" s="23">
        <v>498</v>
      </c>
      <c r="Z9" s="106">
        <v>941</v>
      </c>
    </row>
    <row r="10" spans="1:29" x14ac:dyDescent="0.25">
      <c r="A10" s="69" t="s">
        <v>6</v>
      </c>
      <c r="B10" s="63">
        <v>222.73076923076923</v>
      </c>
      <c r="C10" s="15">
        <v>224.25925925925927</v>
      </c>
      <c r="D10" s="15">
        <v>221.23728813559322</v>
      </c>
      <c r="E10" s="15">
        <v>227.51470588235293</v>
      </c>
      <c r="F10" s="15">
        <v>232.11764705882354</v>
      </c>
      <c r="G10" s="15">
        <v>233.76190476190476</v>
      </c>
      <c r="H10" s="15">
        <v>234.72499999999999</v>
      </c>
      <c r="I10" s="15">
        <v>238.7017543859649</v>
      </c>
      <c r="J10" s="64">
        <v>244.89130434782609</v>
      </c>
      <c r="K10" s="153">
        <v>197.78571428571428</v>
      </c>
      <c r="L10" s="15">
        <v>200.06896551724137</v>
      </c>
      <c r="M10" s="15">
        <v>198.65306122448979</v>
      </c>
      <c r="N10" s="15">
        <v>206.44444444444446</v>
      </c>
      <c r="O10" s="27">
        <v>205.6</v>
      </c>
      <c r="P10" s="35">
        <v>209.3</v>
      </c>
      <c r="Q10" s="36">
        <v>208.75</v>
      </c>
      <c r="R10" s="36">
        <v>213.375</v>
      </c>
      <c r="S10" s="78">
        <v>218.05</v>
      </c>
      <c r="T10" s="78">
        <v>221.75</v>
      </c>
      <c r="U10" s="78">
        <v>227.55882352941177</v>
      </c>
      <c r="V10" s="78">
        <v>222.59459459459458</v>
      </c>
      <c r="W10" s="141">
        <v>239.77777777777777</v>
      </c>
      <c r="X10" s="145">
        <v>231.01805869074491</v>
      </c>
      <c r="Y10" s="166">
        <v>212.82128514056225</v>
      </c>
      <c r="Z10" s="107">
        <v>221.38788522848034</v>
      </c>
    </row>
    <row r="11" spans="1:29" x14ac:dyDescent="0.25">
      <c r="A11" s="69" t="s">
        <v>7</v>
      </c>
      <c r="B11" s="63">
        <v>92.307692307692307</v>
      </c>
      <c r="C11" s="15">
        <v>90.740740740740748</v>
      </c>
      <c r="D11" s="15">
        <v>91.525423728813564</v>
      </c>
      <c r="E11" s="15">
        <v>94.117647058823536</v>
      </c>
      <c r="F11" s="15">
        <v>94.117647058823536</v>
      </c>
      <c r="G11" s="15">
        <v>97.61904761904762</v>
      </c>
      <c r="H11" s="15">
        <v>95</v>
      </c>
      <c r="I11" s="15">
        <v>98.245614035087726</v>
      </c>
      <c r="J11" s="64">
        <v>100</v>
      </c>
      <c r="K11" s="153">
        <v>89.285714285714292</v>
      </c>
      <c r="L11" s="15">
        <v>93.103448275862064</v>
      </c>
      <c r="M11" s="15">
        <v>91.836734693877546</v>
      </c>
      <c r="N11" s="15">
        <v>94.444444444444443</v>
      </c>
      <c r="O11" s="27">
        <v>91.428571428571431</v>
      </c>
      <c r="P11" s="35">
        <v>82.5</v>
      </c>
      <c r="Q11" s="36">
        <v>87.5</v>
      </c>
      <c r="R11" s="36">
        <v>85</v>
      </c>
      <c r="S11" s="78">
        <v>97.5</v>
      </c>
      <c r="T11" s="78">
        <v>91.666666666666671</v>
      </c>
      <c r="U11" s="78">
        <v>94.117647058823536</v>
      </c>
      <c r="V11" s="78">
        <v>83.78378378378379</v>
      </c>
      <c r="W11" s="141">
        <v>83.333333333333329</v>
      </c>
      <c r="X11" s="145">
        <v>89.164785553047409</v>
      </c>
      <c r="Y11" s="166">
        <v>77.108433734939766</v>
      </c>
      <c r="Z11" s="107">
        <v>74.176408076514349</v>
      </c>
    </row>
    <row r="12" spans="1:29" x14ac:dyDescent="0.25">
      <c r="A12" s="69" t="s">
        <v>8</v>
      </c>
      <c r="B12" s="74">
        <v>7.5882773266630163E-2</v>
      </c>
      <c r="C12" s="19">
        <v>7.050069638946771E-2</v>
      </c>
      <c r="D12" s="14">
        <v>5.8688727955076465E-2</v>
      </c>
      <c r="E12" s="14">
        <v>5.4599114882831395E-2</v>
      </c>
      <c r="F12" s="14">
        <v>4.8589065503871195E-2</v>
      </c>
      <c r="G12" s="19">
        <v>4.6803981487907403E-2</v>
      </c>
      <c r="H12" s="14">
        <v>5.442518298531196E-2</v>
      </c>
      <c r="I12" s="19">
        <v>4.5473673157311406E-2</v>
      </c>
      <c r="J12" s="160">
        <v>4.865410532658599E-2</v>
      </c>
      <c r="K12" s="154">
        <v>7.8307706001590774E-2</v>
      </c>
      <c r="L12" s="14">
        <v>5.8993551646621956E-2</v>
      </c>
      <c r="M12" s="19">
        <v>5.9331841591837506E-2</v>
      </c>
      <c r="N12" s="19">
        <v>5.1022491404360777E-2</v>
      </c>
      <c r="O12" s="28">
        <v>6.5896015361139357E-2</v>
      </c>
      <c r="P12" s="14">
        <v>7.1637196985497975E-2</v>
      </c>
      <c r="Q12" s="37">
        <v>8.3727907584722927E-2</v>
      </c>
      <c r="R12" s="37">
        <v>6.821104197501715E-2</v>
      </c>
      <c r="S12" s="79">
        <v>5.4630010121338668E-2</v>
      </c>
      <c r="T12" s="79">
        <v>5.7460326701775928E-2</v>
      </c>
      <c r="U12" s="79">
        <v>5.8378956008540102E-2</v>
      </c>
      <c r="V12" s="79">
        <v>6.7386752949333814E-2</v>
      </c>
      <c r="W12" s="142">
        <v>6.9189101035591102E-2</v>
      </c>
      <c r="X12" s="146">
        <v>6.3898039574752818E-2</v>
      </c>
      <c r="Y12" s="167">
        <v>8.4887519084845167E-2</v>
      </c>
      <c r="Z12" s="108">
        <v>8.5441965842982373E-2</v>
      </c>
    </row>
    <row r="13" spans="1:29" x14ac:dyDescent="0.25">
      <c r="A13" s="69" t="s">
        <v>9</v>
      </c>
      <c r="B13" s="63">
        <v>16.901428461040588</v>
      </c>
      <c r="C13" s="15">
        <v>15.810433949563963</v>
      </c>
      <c r="D13" s="15">
        <v>12.984135016908697</v>
      </c>
      <c r="E13" s="15">
        <v>12.422101564004183</v>
      </c>
      <c r="F13" s="15">
        <v>11.278379557545632</v>
      </c>
      <c r="G13" s="15">
        <v>10.940987863054163</v>
      </c>
      <c r="H13" s="15">
        <v>12.774951076227349</v>
      </c>
      <c r="I13" s="15">
        <v>10.854645561024192</v>
      </c>
      <c r="J13" s="64">
        <v>11.914967315304157</v>
      </c>
      <c r="K13" s="153">
        <v>15.488145565600346</v>
      </c>
      <c r="L13" s="15">
        <v>11.802778850127606</v>
      </c>
      <c r="M13" s="15">
        <v>11.786451960305026</v>
      </c>
      <c r="N13" s="15">
        <v>10.533309892144704</v>
      </c>
      <c r="O13" s="27">
        <v>13.548220758250253</v>
      </c>
      <c r="P13" s="35">
        <v>14.993665329064727</v>
      </c>
      <c r="Q13" s="36">
        <v>17.478200708310911</v>
      </c>
      <c r="R13" s="36">
        <v>14.554531081419285</v>
      </c>
      <c r="S13" s="78">
        <v>11.912073706957898</v>
      </c>
      <c r="T13" s="78">
        <v>12.741827446118812</v>
      </c>
      <c r="U13" s="78">
        <v>13.284646548178669</v>
      </c>
      <c r="V13" s="78">
        <v>14.99992695380306</v>
      </c>
      <c r="W13" s="141">
        <v>16.590008892756178</v>
      </c>
      <c r="X13" s="145">
        <v>14.761601056703789</v>
      </c>
      <c r="Y13" s="166">
        <v>18.065870904030753</v>
      </c>
      <c r="Z13" s="107">
        <v>18.91581612774192</v>
      </c>
    </row>
    <row r="14" spans="1:29" x14ac:dyDescent="0.25">
      <c r="A14" s="70" t="s">
        <v>10</v>
      </c>
      <c r="B14" s="137">
        <v>7.7307692307692264</v>
      </c>
      <c r="C14" s="133">
        <v>9.2592592592592666</v>
      </c>
      <c r="D14" s="133">
        <v>6.2372881355932179</v>
      </c>
      <c r="E14" s="15">
        <v>12.514705882352928</v>
      </c>
      <c r="F14" s="15">
        <v>17.117647058823536</v>
      </c>
      <c r="G14" s="15">
        <v>18.761904761904759</v>
      </c>
      <c r="H14" s="15">
        <v>19.724999999999994</v>
      </c>
      <c r="I14" s="15">
        <v>23.701754385964904</v>
      </c>
      <c r="J14" s="64">
        <v>29.891304347826093</v>
      </c>
      <c r="K14" s="153">
        <v>-17.214285714285722</v>
      </c>
      <c r="L14" s="15">
        <v>-14.931034482758633</v>
      </c>
      <c r="M14" s="15">
        <v>-16.34693877551021</v>
      </c>
      <c r="N14" s="15">
        <v>-8.5555555555555429</v>
      </c>
      <c r="O14" s="38">
        <v>-9.4000000000000057</v>
      </c>
      <c r="P14" s="39">
        <v>-5.6999999999999886</v>
      </c>
      <c r="Q14" s="36">
        <v>-6.25</v>
      </c>
      <c r="R14" s="36">
        <v>-1.625</v>
      </c>
      <c r="S14" s="78">
        <v>3.0500000000000114</v>
      </c>
      <c r="T14" s="78">
        <v>6.75</v>
      </c>
      <c r="U14" s="78">
        <v>12.558823529411768</v>
      </c>
      <c r="V14" s="78">
        <v>7.5945945945945823</v>
      </c>
      <c r="W14" s="141">
        <v>24.777777777777771</v>
      </c>
      <c r="X14" s="145">
        <v>16.018058690744908</v>
      </c>
      <c r="Y14" s="166">
        <v>-2.178714859437747</v>
      </c>
      <c r="Z14" s="107">
        <v>6.3878852284803429</v>
      </c>
    </row>
    <row r="15" spans="1:29" ht="13.5" thickBot="1" x14ac:dyDescent="0.35">
      <c r="A15" s="71" t="s">
        <v>1</v>
      </c>
      <c r="B15" s="75">
        <v>3.5957066189624312E-2</v>
      </c>
      <c r="C15" s="31">
        <v>4.3066322136089609E-2</v>
      </c>
      <c r="D15" s="31">
        <v>2.9010642491131246E-2</v>
      </c>
      <c r="E15" s="31">
        <v>5.8207934336525248E-2</v>
      </c>
      <c r="F15" s="13">
        <v>7.9616963064295512E-2</v>
      </c>
      <c r="G15" s="13">
        <v>8.7264673311184926E-2</v>
      </c>
      <c r="H15" s="31">
        <v>9.1744186046511605E-2</v>
      </c>
      <c r="I15" s="31">
        <v>0.11024071807425537</v>
      </c>
      <c r="J15" s="76">
        <v>0.13902932254802833</v>
      </c>
      <c r="K15" s="155">
        <v>-8.0066445182724294E-2</v>
      </c>
      <c r="L15" s="13">
        <v>-6.9446672012830848E-2</v>
      </c>
      <c r="M15" s="13">
        <v>-7.6032273374466094E-2</v>
      </c>
      <c r="N15" s="31">
        <v>-3.9793281653746709E-2</v>
      </c>
      <c r="O15" s="31">
        <v>-4.3720930232558165E-2</v>
      </c>
      <c r="P15" s="31">
        <v>-2.6511627906976691E-2</v>
      </c>
      <c r="Q15" s="31">
        <v>-2.9069767441860465E-2</v>
      </c>
      <c r="R15" s="31">
        <v>-7.5581395348837208E-3</v>
      </c>
      <c r="S15" s="163">
        <v>1.418604651162796E-2</v>
      </c>
      <c r="T15" s="163">
        <v>3.1395348837209305E-2</v>
      </c>
      <c r="U15" s="163">
        <v>5.8413132694938454E-2</v>
      </c>
      <c r="V15" s="163">
        <v>3.5323695788812011E-2</v>
      </c>
      <c r="W15" s="143">
        <v>0.11524547803617569</v>
      </c>
      <c r="X15" s="164">
        <v>7.4502598561604225E-2</v>
      </c>
      <c r="Y15" s="168">
        <v>-1.0133557485756962E-2</v>
      </c>
      <c r="Z15" s="169">
        <v>2.9711094085955084E-2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300</v>
      </c>
      <c r="C20" s="110">
        <v>300</v>
      </c>
      <c r="D20" s="110">
        <v>300</v>
      </c>
      <c r="E20" s="110">
        <v>300</v>
      </c>
      <c r="F20" s="110">
        <v>300</v>
      </c>
      <c r="G20" s="111">
        <v>300</v>
      </c>
    </row>
    <row r="21" spans="1:24" x14ac:dyDescent="0.25">
      <c r="A21" s="69" t="s">
        <v>4</v>
      </c>
      <c r="B21" s="91">
        <v>27474</v>
      </c>
      <c r="C21" s="92">
        <v>21426</v>
      </c>
      <c r="D21" s="92">
        <v>26703</v>
      </c>
      <c r="E21" s="92">
        <v>18149</v>
      </c>
      <c r="F21" s="92">
        <v>24062</v>
      </c>
      <c r="G21" s="106">
        <v>117814</v>
      </c>
    </row>
    <row r="22" spans="1:24" x14ac:dyDescent="0.25">
      <c r="A22" s="69" t="s">
        <v>5</v>
      </c>
      <c r="B22" s="91">
        <v>71</v>
      </c>
      <c r="C22" s="92">
        <v>58</v>
      </c>
      <c r="D22" s="92">
        <v>70</v>
      </c>
      <c r="E22" s="92">
        <v>48</v>
      </c>
      <c r="F22" s="92">
        <v>65</v>
      </c>
      <c r="G22" s="106">
        <v>312</v>
      </c>
    </row>
    <row r="23" spans="1:24" x14ac:dyDescent="0.25">
      <c r="A23" s="69" t="s">
        <v>6</v>
      </c>
      <c r="B23" s="93">
        <v>386.95774647887322</v>
      </c>
      <c r="C23" s="94">
        <v>369.41379310344826</v>
      </c>
      <c r="D23" s="94">
        <v>381.47142857142859</v>
      </c>
      <c r="E23" s="94">
        <v>378.10416666666669</v>
      </c>
      <c r="F23" s="94">
        <v>370.18461538461537</v>
      </c>
      <c r="G23" s="107">
        <v>377.60897435897436</v>
      </c>
    </row>
    <row r="24" spans="1:24" x14ac:dyDescent="0.25">
      <c r="A24" s="69" t="s">
        <v>7</v>
      </c>
      <c r="B24" s="93">
        <v>67.605633802816897</v>
      </c>
      <c r="C24" s="94">
        <v>65.517241379310349</v>
      </c>
      <c r="D24" s="94">
        <v>71.428571428571431</v>
      </c>
      <c r="E24" s="94">
        <v>47.916666666666664</v>
      </c>
      <c r="F24" s="94">
        <v>58.46153846153846</v>
      </c>
      <c r="G24" s="107">
        <v>65.384615384615387</v>
      </c>
    </row>
    <row r="25" spans="1:24" x14ac:dyDescent="0.25">
      <c r="A25" s="69" t="s">
        <v>8</v>
      </c>
      <c r="B25" s="95">
        <v>9.4713220982746371E-2</v>
      </c>
      <c r="C25" s="96">
        <v>9.6743898717761401E-2</v>
      </c>
      <c r="D25" s="97">
        <v>9.4328469162016523E-2</v>
      </c>
      <c r="E25" s="97">
        <v>0.12640529409180692</v>
      </c>
      <c r="F25" s="97">
        <v>0.10400083043026978</v>
      </c>
      <c r="G25" s="108">
        <v>0.10396088895237594</v>
      </c>
    </row>
    <row r="26" spans="1:24" x14ac:dyDescent="0.25">
      <c r="A26" s="69" t="s">
        <v>9</v>
      </c>
      <c r="B26" s="93">
        <v>36.650014553239068</v>
      </c>
      <c r="C26" s="94">
        <v>35.738530584944066</v>
      </c>
      <c r="D26" s="94">
        <v>35.983615886190393</v>
      </c>
      <c r="E26" s="94">
        <v>47.794368384837583</v>
      </c>
      <c r="F26" s="94">
        <v>38.49950741251002</v>
      </c>
      <c r="G26" s="107">
        <v>39.256564650753909</v>
      </c>
    </row>
    <row r="27" spans="1:24" x14ac:dyDescent="0.25">
      <c r="A27" s="70" t="s">
        <v>10</v>
      </c>
      <c r="B27" s="98">
        <v>86.957746478873219</v>
      </c>
      <c r="C27" s="99">
        <v>69.413793103448256</v>
      </c>
      <c r="D27" s="100">
        <v>81.471428571428589</v>
      </c>
      <c r="E27" s="101">
        <v>78.104166666666686</v>
      </c>
      <c r="F27" s="94">
        <v>70.18461538461537</v>
      </c>
      <c r="G27" s="107">
        <v>77.608974358974365</v>
      </c>
    </row>
    <row r="28" spans="1:24" ht="13.5" thickBot="1" x14ac:dyDescent="0.3">
      <c r="A28" s="71" t="s">
        <v>1</v>
      </c>
      <c r="B28" s="102">
        <v>0.28985915492957742</v>
      </c>
      <c r="C28" s="103">
        <v>0.23137931034482753</v>
      </c>
      <c r="D28" s="104">
        <v>0.27157142857142863</v>
      </c>
      <c r="E28" s="104">
        <v>0.26034722222222229</v>
      </c>
      <c r="F28" s="105">
        <v>0.23394871794871791</v>
      </c>
      <c r="G28" s="109">
        <v>0.25869658119658123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235</v>
      </c>
      <c r="C32" s="84">
        <v>235</v>
      </c>
      <c r="D32" s="84">
        <v>235</v>
      </c>
      <c r="E32" s="84">
        <v>235</v>
      </c>
      <c r="F32" s="84">
        <v>235</v>
      </c>
      <c r="G32" s="178">
        <v>235</v>
      </c>
      <c r="H32" s="84">
        <v>235</v>
      </c>
      <c r="I32" s="147">
        <v>235</v>
      </c>
      <c r="J32" s="9"/>
      <c r="K32" s="9"/>
      <c r="L32" s="9"/>
      <c r="M32" s="8"/>
    </row>
    <row r="33" spans="1:16" x14ac:dyDescent="0.25">
      <c r="A33" s="10" t="s">
        <v>4</v>
      </c>
      <c r="B33" s="16">
        <v>7563</v>
      </c>
      <c r="C33" s="17">
        <v>7209</v>
      </c>
      <c r="D33" s="16">
        <v>10440</v>
      </c>
      <c r="E33" s="16">
        <v>13146</v>
      </c>
      <c r="F33" s="16">
        <v>11266</v>
      </c>
      <c r="G33" s="171">
        <v>11768</v>
      </c>
      <c r="H33" s="21">
        <v>10060</v>
      </c>
      <c r="I33" s="66">
        <v>71452</v>
      </c>
      <c r="J33" s="9"/>
      <c r="K33" s="9"/>
      <c r="L33" s="9"/>
      <c r="M33" s="8"/>
    </row>
    <row r="34" spans="1:16" x14ac:dyDescent="0.25">
      <c r="A34" s="10" t="s">
        <v>5</v>
      </c>
      <c r="B34" s="16">
        <v>34</v>
      </c>
      <c r="C34" s="17">
        <v>33</v>
      </c>
      <c r="D34" s="16">
        <v>44</v>
      </c>
      <c r="E34" s="16">
        <v>54</v>
      </c>
      <c r="F34" s="16">
        <v>43</v>
      </c>
      <c r="G34" s="171">
        <v>44</v>
      </c>
      <c r="H34" s="21">
        <v>35</v>
      </c>
      <c r="I34" s="66">
        <v>287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222.44117647058823</v>
      </c>
      <c r="C35" s="18">
        <v>218.45454545454547</v>
      </c>
      <c r="D35" s="15">
        <v>237.27272727272728</v>
      </c>
      <c r="E35" s="15">
        <v>243.44444444444446</v>
      </c>
      <c r="F35" s="15">
        <v>262</v>
      </c>
      <c r="G35" s="172">
        <v>267.45454545454544</v>
      </c>
      <c r="H35" s="22">
        <v>287.42857142857144</v>
      </c>
      <c r="I35" s="148">
        <v>248.96167247386759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97.058823529411768</v>
      </c>
      <c r="C36" s="44">
        <v>100</v>
      </c>
      <c r="D36" s="58">
        <v>90.909090909090907</v>
      </c>
      <c r="E36" s="58">
        <v>100</v>
      </c>
      <c r="F36" s="43">
        <v>97.674418604651166</v>
      </c>
      <c r="G36" s="173">
        <v>100</v>
      </c>
      <c r="H36" s="45">
        <v>91.428571428571431</v>
      </c>
      <c r="I36" s="149">
        <v>65.505226480836242</v>
      </c>
      <c r="J36" s="9"/>
      <c r="K36" s="55"/>
      <c r="L36" s="9"/>
      <c r="M36" s="8"/>
    </row>
    <row r="37" spans="1:16" x14ac:dyDescent="0.25">
      <c r="A37" s="10" t="s">
        <v>8</v>
      </c>
      <c r="B37" s="47">
        <v>4.5731650417880014E-2</v>
      </c>
      <c r="C37" s="48">
        <v>4.169779458968121E-2</v>
      </c>
      <c r="D37" s="47">
        <v>5.7593739230998649E-2</v>
      </c>
      <c r="E37" s="47">
        <v>3.5789849238002221E-2</v>
      </c>
      <c r="F37" s="47">
        <v>4.5100859940826174E-2</v>
      </c>
      <c r="G37" s="174">
        <v>4.101596487780157E-2</v>
      </c>
      <c r="H37" s="49">
        <v>5.6993889321895017E-2</v>
      </c>
      <c r="I37" s="150">
        <v>9.9380978168515655E-2</v>
      </c>
      <c r="J37" s="9"/>
      <c r="K37" s="9"/>
      <c r="L37" s="9"/>
      <c r="M37" s="8"/>
    </row>
    <row r="38" spans="1:16" x14ac:dyDescent="0.25">
      <c r="A38" s="10" t="s">
        <v>9</v>
      </c>
      <c r="B38" s="46">
        <v>10.172602120894899</v>
      </c>
      <c r="C38" s="50">
        <v>9.1090727635458144</v>
      </c>
      <c r="D38" s="46">
        <v>13.665423581173316</v>
      </c>
      <c r="E38" s="46">
        <v>8.7128399644958741</v>
      </c>
      <c r="F38" s="46">
        <v>11.816425304496457</v>
      </c>
      <c r="G38" s="175">
        <v>10.969906242772019</v>
      </c>
      <c r="H38" s="45">
        <v>16.381672187950397</v>
      </c>
      <c r="I38" s="85">
        <v>24.742054536922581</v>
      </c>
      <c r="J38" s="9"/>
      <c r="K38" s="9"/>
      <c r="L38" s="9"/>
      <c r="M38" s="8"/>
    </row>
    <row r="39" spans="1:16" x14ac:dyDescent="0.25">
      <c r="A39" s="11" t="s">
        <v>10</v>
      </c>
      <c r="B39" s="41">
        <v>-12.558823529411768</v>
      </c>
      <c r="C39" s="42">
        <v>-16.545454545454533</v>
      </c>
      <c r="D39" s="41">
        <v>2.2727272727272805</v>
      </c>
      <c r="E39" s="41">
        <v>8.4444444444444571</v>
      </c>
      <c r="F39" s="46">
        <v>27</v>
      </c>
      <c r="G39" s="176">
        <v>32.454545454545439</v>
      </c>
      <c r="H39" s="45">
        <v>52.428571428571445</v>
      </c>
      <c r="I39" s="85">
        <v>13.961672473867594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-5.3441802252816036E-2</v>
      </c>
      <c r="C40" s="52">
        <v>-7.0406189555125676E-2</v>
      </c>
      <c r="D40" s="51">
        <v>9.6711798839458751E-3</v>
      </c>
      <c r="E40" s="53">
        <v>3.5933806146572156E-2</v>
      </c>
      <c r="F40" s="53">
        <v>0.1148936170212766</v>
      </c>
      <c r="G40" s="177">
        <v>0.13810444874274655</v>
      </c>
      <c r="H40" s="59">
        <v>0.22310030395136785</v>
      </c>
      <c r="I40" s="86">
        <v>5.9411372229223804E-2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305</v>
      </c>
      <c r="C44" s="84">
        <v>305</v>
      </c>
      <c r="D44" s="84">
        <v>305</v>
      </c>
      <c r="E44" s="84">
        <v>305</v>
      </c>
      <c r="F44" s="84">
        <v>305</v>
      </c>
      <c r="G44" s="84"/>
      <c r="H44" s="84">
        <v>305</v>
      </c>
      <c r="I44" s="9"/>
      <c r="J44" s="9"/>
      <c r="K44" s="9"/>
      <c r="L44" s="8"/>
    </row>
    <row r="45" spans="1:16" x14ac:dyDescent="0.25">
      <c r="A45" s="10" t="s">
        <v>4</v>
      </c>
      <c r="B45" s="16">
        <v>22233</v>
      </c>
      <c r="C45" s="16">
        <v>26375</v>
      </c>
      <c r="D45" s="16">
        <v>29632</v>
      </c>
      <c r="E45" s="16">
        <v>27138</v>
      </c>
      <c r="F45" s="16">
        <v>31135</v>
      </c>
      <c r="G45" s="16"/>
      <c r="H45" s="66">
        <v>136513</v>
      </c>
      <c r="I45" s="9"/>
      <c r="J45" s="9"/>
      <c r="K45" s="9"/>
      <c r="L45" s="8"/>
    </row>
    <row r="46" spans="1:16" x14ac:dyDescent="0.25">
      <c r="A46" s="10" t="s">
        <v>5</v>
      </c>
      <c r="B46" s="16">
        <v>55</v>
      </c>
      <c r="C46" s="16">
        <v>69</v>
      </c>
      <c r="D46" s="16">
        <v>76</v>
      </c>
      <c r="E46" s="16">
        <v>72</v>
      </c>
      <c r="F46" s="16">
        <v>80</v>
      </c>
      <c r="G46" s="16"/>
      <c r="H46" s="66">
        <v>352</v>
      </c>
      <c r="I46" s="9"/>
      <c r="J46" s="9"/>
      <c r="K46" s="9"/>
      <c r="L46" s="8"/>
    </row>
    <row r="47" spans="1:16" x14ac:dyDescent="0.25">
      <c r="A47" s="10" t="s">
        <v>6</v>
      </c>
      <c r="B47" s="20">
        <v>404.23636363636365</v>
      </c>
      <c r="C47" s="15">
        <v>382.24637681159419</v>
      </c>
      <c r="D47" s="15">
        <v>389.89473684210526</v>
      </c>
      <c r="E47" s="15">
        <v>376.91666666666669</v>
      </c>
      <c r="F47" s="15">
        <v>389.1875</v>
      </c>
      <c r="G47" s="15"/>
      <c r="H47" s="64">
        <v>387.82102272727275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60</v>
      </c>
      <c r="C48" s="43">
        <v>68.115942028985501</v>
      </c>
      <c r="D48" s="58">
        <v>81.578947368421055</v>
      </c>
      <c r="E48" s="58">
        <v>75</v>
      </c>
      <c r="F48" s="43">
        <v>70</v>
      </c>
      <c r="G48" s="46"/>
      <c r="H48" s="85">
        <v>71.306818181818187</v>
      </c>
      <c r="I48" s="9"/>
      <c r="J48" s="55"/>
      <c r="K48" s="9"/>
      <c r="L48" s="8"/>
    </row>
    <row r="49" spans="1:12" x14ac:dyDescent="0.25">
      <c r="A49" s="10" t="s">
        <v>8</v>
      </c>
      <c r="B49" s="47">
        <v>0.11143436023473405</v>
      </c>
      <c r="C49" s="47">
        <v>0.11569039372285175</v>
      </c>
      <c r="D49" s="47">
        <v>7.3308395793132489E-2</v>
      </c>
      <c r="E49" s="47">
        <v>9.2575872344610052E-2</v>
      </c>
      <c r="F49" s="47">
        <v>9.2678747604173592E-2</v>
      </c>
      <c r="G49" s="56"/>
      <c r="H49" s="87">
        <v>9.9711309983642665E-2</v>
      </c>
      <c r="I49" s="9"/>
      <c r="J49" s="9"/>
      <c r="K49" s="9"/>
      <c r="L49" s="8"/>
    </row>
    <row r="50" spans="1:12" x14ac:dyDescent="0.25">
      <c r="A50" s="10" t="s">
        <v>9</v>
      </c>
      <c r="B50" s="46">
        <v>45.045820565433495</v>
      </c>
      <c r="C50" s="46">
        <v>44.222233832466884</v>
      </c>
      <c r="D50" s="46">
        <v>28.582557686080285</v>
      </c>
      <c r="E50" s="46">
        <v>34.893389217889272</v>
      </c>
      <c r="F50" s="46">
        <v>36.069410083199308</v>
      </c>
      <c r="G50" s="46"/>
      <c r="H50" s="85">
        <v>38.670142215332419</v>
      </c>
      <c r="I50" s="9"/>
      <c r="J50" s="9"/>
      <c r="K50" s="9"/>
      <c r="L50" s="8"/>
    </row>
    <row r="51" spans="1:12" x14ac:dyDescent="0.25">
      <c r="A51" s="11" t="s">
        <v>10</v>
      </c>
      <c r="B51" s="46">
        <v>99.236363636363649</v>
      </c>
      <c r="C51" s="46">
        <v>77.246376811594189</v>
      </c>
      <c r="D51" s="46">
        <v>84.89473684210526</v>
      </c>
      <c r="E51" s="46">
        <v>71.916666666666686</v>
      </c>
      <c r="F51" s="46">
        <v>84.1875</v>
      </c>
      <c r="G51" s="46"/>
      <c r="H51" s="85">
        <v>82.821022727272748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0.32536512667660211</v>
      </c>
      <c r="C52" s="88">
        <v>0.2532668092183416</v>
      </c>
      <c r="D52" s="88">
        <v>0.27834339948231235</v>
      </c>
      <c r="E52" s="89">
        <v>0.23579234972677601</v>
      </c>
      <c r="F52" s="89">
        <v>0.27602459016393444</v>
      </c>
      <c r="G52" s="88"/>
      <c r="H52" s="90">
        <v>0.27154433681073031</v>
      </c>
      <c r="I52" s="9"/>
      <c r="J52" s="9"/>
      <c r="K52" s="9"/>
      <c r="L52" s="8"/>
    </row>
  </sheetData>
  <mergeCells count="3">
    <mergeCell ref="B4:J4"/>
    <mergeCell ref="B17:F17"/>
    <mergeCell ref="K4:W4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AC52"/>
  <sheetViews>
    <sheetView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335</v>
      </c>
      <c r="C7" s="26">
        <v>335</v>
      </c>
      <c r="D7" s="26">
        <v>335</v>
      </c>
      <c r="E7" s="26">
        <v>335</v>
      </c>
      <c r="F7" s="26">
        <v>335</v>
      </c>
      <c r="G7" s="26">
        <v>335</v>
      </c>
      <c r="H7" s="26">
        <v>335</v>
      </c>
      <c r="I7" s="26">
        <v>335</v>
      </c>
      <c r="J7" s="136">
        <v>335</v>
      </c>
      <c r="K7" s="72">
        <v>335</v>
      </c>
      <c r="L7" s="26">
        <v>335</v>
      </c>
      <c r="M7" s="26">
        <v>335</v>
      </c>
      <c r="N7" s="26">
        <v>335</v>
      </c>
      <c r="O7" s="26">
        <v>335</v>
      </c>
      <c r="P7" s="26">
        <v>335</v>
      </c>
      <c r="Q7" s="26">
        <v>335</v>
      </c>
      <c r="R7" s="26">
        <v>335</v>
      </c>
      <c r="S7" s="136">
        <v>335</v>
      </c>
      <c r="T7" s="136">
        <v>335</v>
      </c>
      <c r="U7" s="136">
        <v>335</v>
      </c>
      <c r="V7" s="136">
        <v>335</v>
      </c>
      <c r="W7" s="136">
        <v>335</v>
      </c>
      <c r="X7" s="151">
        <v>335</v>
      </c>
      <c r="Y7" s="26">
        <v>335</v>
      </c>
      <c r="Z7" s="165">
        <v>335</v>
      </c>
    </row>
    <row r="8" spans="1:29" x14ac:dyDescent="0.25">
      <c r="A8" s="69" t="s">
        <v>4</v>
      </c>
      <c r="B8" s="73">
        <v>5630</v>
      </c>
      <c r="C8" s="16">
        <v>9880</v>
      </c>
      <c r="D8" s="16">
        <v>15980</v>
      </c>
      <c r="E8" s="16">
        <v>16060</v>
      </c>
      <c r="F8" s="16">
        <v>19200</v>
      </c>
      <c r="G8" s="16">
        <v>12940</v>
      </c>
      <c r="H8" s="16">
        <v>12740</v>
      </c>
      <c r="I8" s="16">
        <v>21480</v>
      </c>
      <c r="J8" s="66">
        <v>15360</v>
      </c>
      <c r="K8" s="152">
        <v>8850</v>
      </c>
      <c r="L8" s="16">
        <v>11980</v>
      </c>
      <c r="M8" s="16">
        <v>20520</v>
      </c>
      <c r="N8" s="16">
        <v>19980</v>
      </c>
      <c r="O8" s="29">
        <v>19840</v>
      </c>
      <c r="P8" s="40">
        <v>19230</v>
      </c>
      <c r="Q8" s="34">
        <v>17860</v>
      </c>
      <c r="R8" s="34">
        <v>18950</v>
      </c>
      <c r="S8" s="161">
        <v>16450</v>
      </c>
      <c r="T8" s="161">
        <v>20440</v>
      </c>
      <c r="U8" s="161">
        <v>14540</v>
      </c>
      <c r="V8" s="161">
        <v>16880</v>
      </c>
      <c r="W8" s="140">
        <v>15010</v>
      </c>
      <c r="X8" s="144">
        <v>129270</v>
      </c>
      <c r="Y8" s="23">
        <v>220530</v>
      </c>
      <c r="Z8" s="106">
        <v>349800</v>
      </c>
    </row>
    <row r="9" spans="1:29" x14ac:dyDescent="0.25">
      <c r="A9" s="69" t="s">
        <v>5</v>
      </c>
      <c r="B9" s="73">
        <v>18</v>
      </c>
      <c r="C9" s="16">
        <v>30</v>
      </c>
      <c r="D9" s="16">
        <v>48</v>
      </c>
      <c r="E9" s="16">
        <v>48</v>
      </c>
      <c r="F9" s="16">
        <v>55</v>
      </c>
      <c r="G9" s="16">
        <v>36</v>
      </c>
      <c r="H9" s="16">
        <v>37</v>
      </c>
      <c r="I9" s="16">
        <v>61</v>
      </c>
      <c r="J9" s="66">
        <v>43</v>
      </c>
      <c r="K9" s="152">
        <v>30</v>
      </c>
      <c r="L9" s="16">
        <v>39</v>
      </c>
      <c r="M9" s="16">
        <v>64</v>
      </c>
      <c r="N9" s="16">
        <v>65</v>
      </c>
      <c r="O9" s="29">
        <v>64</v>
      </c>
      <c r="P9" s="61">
        <v>61</v>
      </c>
      <c r="Q9" s="62">
        <v>55</v>
      </c>
      <c r="R9" s="62">
        <v>60</v>
      </c>
      <c r="S9" s="162">
        <v>49</v>
      </c>
      <c r="T9" s="162">
        <v>62</v>
      </c>
      <c r="U9" s="162">
        <v>42</v>
      </c>
      <c r="V9" s="162">
        <v>49</v>
      </c>
      <c r="W9" s="140">
        <v>43</v>
      </c>
      <c r="X9" s="144">
        <v>376</v>
      </c>
      <c r="Y9" s="23">
        <v>683</v>
      </c>
      <c r="Z9" s="106">
        <v>1059</v>
      </c>
    </row>
    <row r="10" spans="1:29" x14ac:dyDescent="0.25">
      <c r="A10" s="69" t="s">
        <v>6</v>
      </c>
      <c r="B10" s="63">
        <v>312.77777777777777</v>
      </c>
      <c r="C10" s="15">
        <v>329.33333333333331</v>
      </c>
      <c r="D10" s="15">
        <v>332.91666666666669</v>
      </c>
      <c r="E10" s="15">
        <v>334.58333333333331</v>
      </c>
      <c r="F10" s="15">
        <v>349.09090909090907</v>
      </c>
      <c r="G10" s="15">
        <v>359.44444444444446</v>
      </c>
      <c r="H10" s="15">
        <v>344.32432432432432</v>
      </c>
      <c r="I10" s="15">
        <v>352.13114754098359</v>
      </c>
      <c r="J10" s="64">
        <v>357.2093023255814</v>
      </c>
      <c r="K10" s="153">
        <v>295</v>
      </c>
      <c r="L10" s="15">
        <v>307.17948717948718</v>
      </c>
      <c r="M10" s="15">
        <v>320.625</v>
      </c>
      <c r="N10" s="15">
        <v>307.38461538461536</v>
      </c>
      <c r="O10" s="27">
        <v>310</v>
      </c>
      <c r="P10" s="35">
        <v>315.24590163934425</v>
      </c>
      <c r="Q10" s="36">
        <v>324.72727272727275</v>
      </c>
      <c r="R10" s="36">
        <v>315.83333333333331</v>
      </c>
      <c r="S10" s="78">
        <v>335.71428571428572</v>
      </c>
      <c r="T10" s="78">
        <v>329.67741935483872</v>
      </c>
      <c r="U10" s="78">
        <v>346.1904761904762</v>
      </c>
      <c r="V10" s="78">
        <v>344.48979591836735</v>
      </c>
      <c r="W10" s="141">
        <v>349.06976744186045</v>
      </c>
      <c r="X10" s="145">
        <v>343.80319148936172</v>
      </c>
      <c r="Y10" s="166">
        <v>322.88433382137629</v>
      </c>
      <c r="Z10" s="107">
        <v>330.3116147308782</v>
      </c>
    </row>
    <row r="11" spans="1:29" x14ac:dyDescent="0.25">
      <c r="A11" s="69" t="s">
        <v>7</v>
      </c>
      <c r="B11" s="63">
        <v>66.666666666666671</v>
      </c>
      <c r="C11" s="15">
        <v>86.666666666666671</v>
      </c>
      <c r="D11" s="15">
        <v>79.166666666666671</v>
      </c>
      <c r="E11" s="15">
        <v>83.333333333333329</v>
      </c>
      <c r="F11" s="15">
        <v>89.090909090909093</v>
      </c>
      <c r="G11" s="15">
        <v>86.111111111111114</v>
      </c>
      <c r="H11" s="15">
        <v>94.594594594594597</v>
      </c>
      <c r="I11" s="15">
        <v>91.803278688524586</v>
      </c>
      <c r="J11" s="64">
        <v>90.697674418604649</v>
      </c>
      <c r="K11" s="153">
        <v>56.666666666666664</v>
      </c>
      <c r="L11" s="15">
        <v>89.743589743589737</v>
      </c>
      <c r="M11" s="15">
        <v>81.25</v>
      </c>
      <c r="N11" s="15">
        <v>78.461538461538467</v>
      </c>
      <c r="O11" s="27">
        <v>82.8125</v>
      </c>
      <c r="P11" s="35">
        <v>62.295081967213115</v>
      </c>
      <c r="Q11" s="36">
        <v>54.545454545454547</v>
      </c>
      <c r="R11" s="36">
        <v>68.333333333333329</v>
      </c>
      <c r="S11" s="78">
        <v>65.306122448979593</v>
      </c>
      <c r="T11" s="78">
        <v>83.870967741935488</v>
      </c>
      <c r="U11" s="78">
        <v>83.333333333333329</v>
      </c>
      <c r="V11" s="78">
        <v>57.142857142857146</v>
      </c>
      <c r="W11" s="141">
        <v>67.441860465116278</v>
      </c>
      <c r="X11" s="145">
        <v>80.585106382978722</v>
      </c>
      <c r="Y11" s="166">
        <v>63.103953147877014</v>
      </c>
      <c r="Z11" s="107">
        <v>71.199244570349393</v>
      </c>
    </row>
    <row r="12" spans="1:29" x14ac:dyDescent="0.25">
      <c r="A12" s="69" t="s">
        <v>8</v>
      </c>
      <c r="B12" s="74">
        <v>0.10805656251691007</v>
      </c>
      <c r="C12" s="19">
        <v>6.8317963686988337E-2</v>
      </c>
      <c r="D12" s="14">
        <v>8.361162500695446E-2</v>
      </c>
      <c r="E12" s="14">
        <v>6.6260451279816265E-2</v>
      </c>
      <c r="F12" s="14">
        <v>7.2524989706614293E-2</v>
      </c>
      <c r="G12" s="19">
        <v>6.1143865362759016E-2</v>
      </c>
      <c r="H12" s="14">
        <v>5.2969647782740562E-2</v>
      </c>
      <c r="I12" s="19">
        <v>5.9992676759487891E-2</v>
      </c>
      <c r="J12" s="160">
        <v>6.107312187270026E-2</v>
      </c>
      <c r="K12" s="154">
        <v>0.12462718510679521</v>
      </c>
      <c r="L12" s="14">
        <v>6.0320039282603044E-2</v>
      </c>
      <c r="M12" s="19">
        <v>8.5924899963096255E-2</v>
      </c>
      <c r="N12" s="19">
        <v>8.3143362480901595E-2</v>
      </c>
      <c r="O12" s="28">
        <v>7.9426272595129882E-2</v>
      </c>
      <c r="P12" s="14">
        <v>0.10967631965178813</v>
      </c>
      <c r="Q12" s="37">
        <v>0.10370290618401103</v>
      </c>
      <c r="R12" s="37">
        <v>8.5603687488757157E-2</v>
      </c>
      <c r="S12" s="79">
        <v>9.5151828829778282E-2</v>
      </c>
      <c r="T12" s="79">
        <v>8.5441532272862303E-2</v>
      </c>
      <c r="U12" s="79">
        <v>7.4570212756146864E-2</v>
      </c>
      <c r="V12" s="79">
        <v>9.8669013491572574E-2</v>
      </c>
      <c r="W12" s="142">
        <v>0.1066205833487663</v>
      </c>
      <c r="X12" s="146">
        <v>7.7197909243017337E-2</v>
      </c>
      <c r="Y12" s="167">
        <v>0.10321770691457824</v>
      </c>
      <c r="Z12" s="108">
        <v>9.8875791306228367E-2</v>
      </c>
    </row>
    <row r="13" spans="1:29" x14ac:dyDescent="0.25">
      <c r="A13" s="69" t="s">
        <v>9</v>
      </c>
      <c r="B13" s="63">
        <v>33.797691498344648</v>
      </c>
      <c r="C13" s="15">
        <v>22.499382707581493</v>
      </c>
      <c r="D13" s="15">
        <v>27.835703491898592</v>
      </c>
      <c r="E13" s="15">
        <v>22.16964265737186</v>
      </c>
      <c r="F13" s="15">
        <v>25.317814588490805</v>
      </c>
      <c r="G13" s="15">
        <v>21.977822716502825</v>
      </c>
      <c r="H13" s="15">
        <v>18.238738182489588</v>
      </c>
      <c r="I13" s="15">
        <v>21.125290111373769</v>
      </c>
      <c r="J13" s="64">
        <v>21.815887254992465</v>
      </c>
      <c r="K13" s="153">
        <v>36.765019606504588</v>
      </c>
      <c r="L13" s="15">
        <v>18.529078733476524</v>
      </c>
      <c r="M13" s="15">
        <v>27.549671050667737</v>
      </c>
      <c r="N13" s="15">
        <v>25.556990497975598</v>
      </c>
      <c r="O13" s="27">
        <v>24.622144504490262</v>
      </c>
      <c r="P13" s="35">
        <v>34.575010277112881</v>
      </c>
      <c r="Q13" s="36">
        <v>33.675161899026129</v>
      </c>
      <c r="R13" s="36">
        <v>27.036497965199136</v>
      </c>
      <c r="S13" s="78">
        <v>31.943828249996997</v>
      </c>
      <c r="T13" s="78">
        <v>28.168143865440413</v>
      </c>
      <c r="U13" s="78">
        <v>25.815497463675605</v>
      </c>
      <c r="V13" s="78">
        <v>33.990468321178469</v>
      </c>
      <c r="W13" s="141">
        <v>37.218022234069352</v>
      </c>
      <c r="X13" s="145">
        <v>26.540887574055457</v>
      </c>
      <c r="Y13" s="166">
        <v>33.327380535683659</v>
      </c>
      <c r="Z13" s="107">
        <v>32.65982228415362</v>
      </c>
    </row>
    <row r="14" spans="1:29" x14ac:dyDescent="0.25">
      <c r="A14" s="70" t="s">
        <v>10</v>
      </c>
      <c r="B14" s="137">
        <v>-22.222222222222229</v>
      </c>
      <c r="C14" s="133">
        <v>-5.6666666666666856</v>
      </c>
      <c r="D14" s="133">
        <v>-2.0833333333333144</v>
      </c>
      <c r="E14" s="15">
        <v>-0.41666666666668561</v>
      </c>
      <c r="F14" s="15">
        <v>14.090909090909065</v>
      </c>
      <c r="G14" s="15">
        <v>24.444444444444457</v>
      </c>
      <c r="H14" s="15">
        <v>9.3243243243243228</v>
      </c>
      <c r="I14" s="15">
        <v>17.131147540983591</v>
      </c>
      <c r="J14" s="64">
        <v>22.209302325581405</v>
      </c>
      <c r="K14" s="153">
        <v>-40</v>
      </c>
      <c r="L14" s="15">
        <v>-27.820512820512818</v>
      </c>
      <c r="M14" s="15">
        <v>-14.375</v>
      </c>
      <c r="N14" s="15">
        <v>-27.615384615384642</v>
      </c>
      <c r="O14" s="38">
        <v>-25</v>
      </c>
      <c r="P14" s="39">
        <v>-19.754098360655746</v>
      </c>
      <c r="Q14" s="36">
        <v>-10.272727272727252</v>
      </c>
      <c r="R14" s="36">
        <v>-19.166666666666686</v>
      </c>
      <c r="S14" s="78">
        <v>0.71428571428572241</v>
      </c>
      <c r="T14" s="78">
        <v>-5.3225806451612812</v>
      </c>
      <c r="U14" s="78">
        <v>11.190476190476204</v>
      </c>
      <c r="V14" s="78">
        <v>9.4897959183673493</v>
      </c>
      <c r="W14" s="141">
        <v>14.069767441860449</v>
      </c>
      <c r="X14" s="145">
        <v>8.8031914893617227</v>
      </c>
      <c r="Y14" s="166">
        <v>-12.115666178623712</v>
      </c>
      <c r="Z14" s="107">
        <v>-4.6883852691217953</v>
      </c>
    </row>
    <row r="15" spans="1:29" ht="13.5" thickBot="1" x14ac:dyDescent="0.35">
      <c r="A15" s="71" t="s">
        <v>1</v>
      </c>
      <c r="B15" s="75">
        <v>-6.6334991708126054E-2</v>
      </c>
      <c r="C15" s="31">
        <v>-1.6915422885572195E-2</v>
      </c>
      <c r="D15" s="31">
        <v>-6.218905472636759E-3</v>
      </c>
      <c r="E15" s="31">
        <v>-1.2437810945274198E-3</v>
      </c>
      <c r="F15" s="13">
        <v>4.2062415196743475E-2</v>
      </c>
      <c r="G15" s="13">
        <v>7.2968490878938683E-2</v>
      </c>
      <c r="H15" s="31">
        <v>2.7833803953206934E-2</v>
      </c>
      <c r="I15" s="31">
        <v>5.1137753853682362E-2</v>
      </c>
      <c r="J15" s="76">
        <v>6.62964248524818E-2</v>
      </c>
      <c r="K15" s="155">
        <v>-0.11940298507462686</v>
      </c>
      <c r="L15" s="13">
        <v>-8.3046306926903929E-2</v>
      </c>
      <c r="M15" s="13">
        <v>-4.2910447761194029E-2</v>
      </c>
      <c r="N15" s="31">
        <v>-8.243398392652132E-2</v>
      </c>
      <c r="O15" s="31">
        <v>-7.4626865671641784E-2</v>
      </c>
      <c r="P15" s="31">
        <v>-5.8967457793002227E-2</v>
      </c>
      <c r="Q15" s="31">
        <v>-3.066485753052911E-2</v>
      </c>
      <c r="R15" s="31">
        <v>-5.7213930348258765E-2</v>
      </c>
      <c r="S15" s="163">
        <v>2.1321961620469326E-3</v>
      </c>
      <c r="T15" s="163">
        <v>-1.5888300433317258E-2</v>
      </c>
      <c r="U15" s="163">
        <v>3.3404406538734936E-2</v>
      </c>
      <c r="V15" s="163">
        <v>2.8327749010051789E-2</v>
      </c>
      <c r="W15" s="143">
        <v>4.1999305796598357E-2</v>
      </c>
      <c r="X15" s="164">
        <v>2.6278183550333501E-2</v>
      </c>
      <c r="Y15" s="168">
        <v>-3.6166167697384219E-2</v>
      </c>
      <c r="Z15" s="169">
        <v>-1.3995179907826255E-2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490</v>
      </c>
      <c r="C20" s="110">
        <v>490</v>
      </c>
      <c r="D20" s="110">
        <v>490</v>
      </c>
      <c r="E20" s="110">
        <v>490</v>
      </c>
      <c r="F20" s="110">
        <v>490</v>
      </c>
      <c r="G20" s="111">
        <v>490</v>
      </c>
    </row>
    <row r="21" spans="1:24" x14ac:dyDescent="0.25">
      <c r="A21" s="69" t="s">
        <v>4</v>
      </c>
      <c r="B21" s="91">
        <v>47850</v>
      </c>
      <c r="C21" s="92">
        <v>42130</v>
      </c>
      <c r="D21" s="92">
        <v>44050</v>
      </c>
      <c r="E21" s="92">
        <v>43030</v>
      </c>
      <c r="F21" s="92">
        <v>41020</v>
      </c>
      <c r="G21" s="106">
        <v>218080</v>
      </c>
    </row>
    <row r="22" spans="1:24" x14ac:dyDescent="0.25">
      <c r="A22" s="69" t="s">
        <v>5</v>
      </c>
      <c r="B22" s="91">
        <v>71</v>
      </c>
      <c r="C22" s="92">
        <v>65</v>
      </c>
      <c r="D22" s="92">
        <v>66</v>
      </c>
      <c r="E22" s="92">
        <v>64</v>
      </c>
      <c r="F22" s="92">
        <v>64</v>
      </c>
      <c r="G22" s="106">
        <v>330</v>
      </c>
    </row>
    <row r="23" spans="1:24" x14ac:dyDescent="0.25">
      <c r="A23" s="69" t="s">
        <v>6</v>
      </c>
      <c r="B23" s="93">
        <v>673.94366197183103</v>
      </c>
      <c r="C23" s="94">
        <v>648.15384615384619</v>
      </c>
      <c r="D23" s="94">
        <v>667.42424242424238</v>
      </c>
      <c r="E23" s="94">
        <v>672.34375</v>
      </c>
      <c r="F23" s="94">
        <v>640.9375</v>
      </c>
      <c r="G23" s="107">
        <v>660.84848484848487</v>
      </c>
    </row>
    <row r="24" spans="1:24" x14ac:dyDescent="0.25">
      <c r="A24" s="69" t="s">
        <v>7</v>
      </c>
      <c r="B24" s="93">
        <v>67.605633802816897</v>
      </c>
      <c r="C24" s="94">
        <v>76.92307692307692</v>
      </c>
      <c r="D24" s="94">
        <v>69.696969696969703</v>
      </c>
      <c r="E24" s="94">
        <v>54.6875</v>
      </c>
      <c r="F24" s="94">
        <v>79.6875</v>
      </c>
      <c r="G24" s="107">
        <v>71.212121212121218</v>
      </c>
    </row>
    <row r="25" spans="1:24" x14ac:dyDescent="0.25">
      <c r="A25" s="69" t="s">
        <v>8</v>
      </c>
      <c r="B25" s="95">
        <v>9.1788584909247975E-2</v>
      </c>
      <c r="C25" s="96">
        <v>9.0039464143705297E-2</v>
      </c>
      <c r="D25" s="97">
        <v>8.7920385369844908E-2</v>
      </c>
      <c r="E25" s="97">
        <v>0.11603777007290389</v>
      </c>
      <c r="F25" s="97">
        <v>7.8821662703084494E-2</v>
      </c>
      <c r="G25" s="108">
        <v>9.6157887309956044E-2</v>
      </c>
    </row>
    <row r="26" spans="1:24" x14ac:dyDescent="0.25">
      <c r="A26" s="69" t="s">
        <v>9</v>
      </c>
      <c r="B26" s="93">
        <v>61.860335040950929</v>
      </c>
      <c r="C26" s="94">
        <v>58.35942499037391</v>
      </c>
      <c r="D26" s="94">
        <v>58.680196599116179</v>
      </c>
      <c r="E26" s="94">
        <v>78.017269472453975</v>
      </c>
      <c r="F26" s="94">
        <v>50.519759438758214</v>
      </c>
      <c r="G26" s="107">
        <v>63.545794135015804</v>
      </c>
    </row>
    <row r="27" spans="1:24" x14ac:dyDescent="0.25">
      <c r="A27" s="70" t="s">
        <v>10</v>
      </c>
      <c r="B27" s="98">
        <v>183.94366197183103</v>
      </c>
      <c r="C27" s="99">
        <v>158.15384615384619</v>
      </c>
      <c r="D27" s="100">
        <v>177.42424242424238</v>
      </c>
      <c r="E27" s="101">
        <v>182.34375</v>
      </c>
      <c r="F27" s="94">
        <v>150.9375</v>
      </c>
      <c r="G27" s="107">
        <v>170.84848484848487</v>
      </c>
    </row>
    <row r="28" spans="1:24" ht="13.5" thickBot="1" x14ac:dyDescent="0.3">
      <c r="A28" s="71" t="s">
        <v>1</v>
      </c>
      <c r="B28" s="102">
        <v>0.37539522851394086</v>
      </c>
      <c r="C28" s="103">
        <v>0.32276295133437999</v>
      </c>
      <c r="D28" s="104">
        <v>0.36209029066171916</v>
      </c>
      <c r="E28" s="104">
        <v>0.37213010204081631</v>
      </c>
      <c r="F28" s="105">
        <v>0.3080357142857143</v>
      </c>
      <c r="G28" s="109">
        <v>0.34867037724180588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370</v>
      </c>
      <c r="C32" s="84">
        <v>370</v>
      </c>
      <c r="D32" s="84">
        <v>370</v>
      </c>
      <c r="E32" s="84">
        <v>370</v>
      </c>
      <c r="F32" s="84">
        <v>370</v>
      </c>
      <c r="G32" s="178">
        <v>370</v>
      </c>
      <c r="H32" s="84">
        <v>370</v>
      </c>
      <c r="I32" s="147">
        <v>370</v>
      </c>
      <c r="J32" s="9"/>
      <c r="K32" s="9"/>
      <c r="L32" s="9"/>
      <c r="M32" s="8"/>
    </row>
    <row r="33" spans="1:16" x14ac:dyDescent="0.25">
      <c r="A33" s="10" t="s">
        <v>4</v>
      </c>
      <c r="B33" s="16">
        <v>16200</v>
      </c>
      <c r="C33" s="17">
        <v>10600</v>
      </c>
      <c r="D33" s="16">
        <v>17700</v>
      </c>
      <c r="E33" s="16">
        <v>14060</v>
      </c>
      <c r="F33" s="16">
        <v>22830</v>
      </c>
      <c r="G33" s="171">
        <v>24340</v>
      </c>
      <c r="H33" s="21">
        <v>19520</v>
      </c>
      <c r="I33" s="66">
        <v>125250</v>
      </c>
      <c r="J33" s="9"/>
      <c r="K33" s="9"/>
      <c r="L33" s="9"/>
      <c r="M33" s="8"/>
    </row>
    <row r="34" spans="1:16" x14ac:dyDescent="0.25">
      <c r="A34" s="10" t="s">
        <v>5</v>
      </c>
      <c r="B34" s="16">
        <v>45</v>
      </c>
      <c r="C34" s="17">
        <v>30</v>
      </c>
      <c r="D34" s="16">
        <v>50</v>
      </c>
      <c r="E34" s="16">
        <v>38</v>
      </c>
      <c r="F34" s="16">
        <v>60</v>
      </c>
      <c r="G34" s="171">
        <v>63</v>
      </c>
      <c r="H34" s="21">
        <v>46</v>
      </c>
      <c r="I34" s="66">
        <v>332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360</v>
      </c>
      <c r="C35" s="18">
        <v>353.33333333333331</v>
      </c>
      <c r="D35" s="15">
        <v>354</v>
      </c>
      <c r="E35" s="15">
        <v>370</v>
      </c>
      <c r="F35" s="15">
        <v>380.5</v>
      </c>
      <c r="G35" s="172">
        <v>386.34920634920633</v>
      </c>
      <c r="H35" s="22">
        <v>424.3478260869565</v>
      </c>
      <c r="I35" s="148">
        <v>377.25903614457832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55.555555555555557</v>
      </c>
      <c r="C36" s="44">
        <v>83.333333333333329</v>
      </c>
      <c r="D36" s="58">
        <v>76</v>
      </c>
      <c r="E36" s="58">
        <v>86.84210526315789</v>
      </c>
      <c r="F36" s="43">
        <v>81.666666666666671</v>
      </c>
      <c r="G36" s="173">
        <v>74.603174603174608</v>
      </c>
      <c r="H36" s="45">
        <v>73.913043478260875</v>
      </c>
      <c r="I36" s="149">
        <v>71.98795180722891</v>
      </c>
      <c r="J36" s="9"/>
      <c r="K36" s="55"/>
      <c r="L36" s="9"/>
      <c r="M36" s="8"/>
    </row>
    <row r="37" spans="1:16" x14ac:dyDescent="0.25">
      <c r="A37" s="10" t="s">
        <v>8</v>
      </c>
      <c r="B37" s="47">
        <v>9.8861835666956582E-2</v>
      </c>
      <c r="C37" s="48">
        <v>7.6409270684213271E-2</v>
      </c>
      <c r="D37" s="47">
        <v>7.3228708456585995E-2</v>
      </c>
      <c r="E37" s="47">
        <v>7.3101935462472817E-2</v>
      </c>
      <c r="F37" s="47">
        <v>6.8099103981474521E-2</v>
      </c>
      <c r="G37" s="174">
        <v>9.0289034204944399E-2</v>
      </c>
      <c r="H37" s="49">
        <v>8.0088615761732582E-2</v>
      </c>
      <c r="I37" s="150">
        <v>0.10055808192743633</v>
      </c>
      <c r="J37" s="9"/>
      <c r="K37" s="9"/>
      <c r="L37" s="9"/>
      <c r="M37" s="8"/>
    </row>
    <row r="38" spans="1:16" x14ac:dyDescent="0.25">
      <c r="A38" s="10" t="s">
        <v>9</v>
      </c>
      <c r="B38" s="46">
        <v>35.590260840104371</v>
      </c>
      <c r="C38" s="50">
        <v>26.997942308422019</v>
      </c>
      <c r="D38" s="46">
        <v>25.922962793631442</v>
      </c>
      <c r="E38" s="46">
        <v>27.047716121114942</v>
      </c>
      <c r="F38" s="46">
        <v>25.911709064951054</v>
      </c>
      <c r="G38" s="175">
        <v>34.883096707116614</v>
      </c>
      <c r="H38" s="45">
        <v>33.985429992804782</v>
      </c>
      <c r="I38" s="85">
        <v>37.936445064492169</v>
      </c>
      <c r="J38" s="9"/>
      <c r="K38" s="9"/>
      <c r="L38" s="9"/>
      <c r="M38" s="8"/>
    </row>
    <row r="39" spans="1:16" x14ac:dyDescent="0.25">
      <c r="A39" s="11" t="s">
        <v>10</v>
      </c>
      <c r="B39" s="41">
        <v>-10</v>
      </c>
      <c r="C39" s="42">
        <v>-16.666666666666686</v>
      </c>
      <c r="D39" s="41">
        <v>-16</v>
      </c>
      <c r="E39" s="41">
        <v>0</v>
      </c>
      <c r="F39" s="46">
        <v>10.5</v>
      </c>
      <c r="G39" s="176">
        <v>16.349206349206327</v>
      </c>
      <c r="H39" s="45">
        <v>54.347826086956502</v>
      </c>
      <c r="I39" s="85">
        <v>7.2590361445783174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-2.7027027027027029E-2</v>
      </c>
      <c r="C40" s="52">
        <v>-4.5045045045045098E-2</v>
      </c>
      <c r="D40" s="51">
        <v>-4.3243243243243246E-2</v>
      </c>
      <c r="E40" s="53">
        <v>0</v>
      </c>
      <c r="F40" s="53">
        <v>2.837837837837838E-2</v>
      </c>
      <c r="G40" s="177">
        <v>4.4187044187044125E-2</v>
      </c>
      <c r="H40" s="59">
        <v>0.14688601645123378</v>
      </c>
      <c r="I40" s="86">
        <v>1.9619016606968426E-2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500</v>
      </c>
      <c r="C44" s="84">
        <v>500</v>
      </c>
      <c r="D44" s="84">
        <v>500</v>
      </c>
      <c r="E44" s="84">
        <v>500</v>
      </c>
      <c r="F44" s="84">
        <v>500</v>
      </c>
      <c r="G44" s="84"/>
      <c r="H44" s="84">
        <v>500</v>
      </c>
      <c r="I44" s="9"/>
      <c r="J44" s="9"/>
      <c r="K44" s="9"/>
      <c r="L44" s="8"/>
    </row>
    <row r="45" spans="1:16" x14ac:dyDescent="0.25">
      <c r="A45" s="10" t="s">
        <v>4</v>
      </c>
      <c r="B45" s="16">
        <v>46810</v>
      </c>
      <c r="C45" s="16">
        <v>47350</v>
      </c>
      <c r="D45" s="16">
        <v>58180</v>
      </c>
      <c r="E45" s="16">
        <v>55710</v>
      </c>
      <c r="F45" s="16">
        <v>58110</v>
      </c>
      <c r="G45" s="16"/>
      <c r="H45" s="16">
        <v>266160</v>
      </c>
      <c r="I45" s="9"/>
      <c r="J45" s="9"/>
      <c r="K45" s="9"/>
      <c r="L45" s="8"/>
    </row>
    <row r="46" spans="1:16" x14ac:dyDescent="0.25">
      <c r="A46" s="10" t="s">
        <v>5</v>
      </c>
      <c r="B46" s="16">
        <v>65</v>
      </c>
      <c r="C46" s="16">
        <v>70</v>
      </c>
      <c r="D46" s="16">
        <v>83</v>
      </c>
      <c r="E46" s="16">
        <v>82</v>
      </c>
      <c r="F46" s="16">
        <v>87</v>
      </c>
      <c r="G46" s="16"/>
      <c r="H46" s="16">
        <v>387</v>
      </c>
      <c r="I46" s="9"/>
      <c r="J46" s="9"/>
      <c r="K46" s="9"/>
      <c r="L46" s="8"/>
    </row>
    <row r="47" spans="1:16" x14ac:dyDescent="0.25">
      <c r="A47" s="10" t="s">
        <v>6</v>
      </c>
      <c r="B47" s="20">
        <v>720.15384615384619</v>
      </c>
      <c r="C47" s="15">
        <v>676.42857142857144</v>
      </c>
      <c r="D47" s="15">
        <v>700.96385542168673</v>
      </c>
      <c r="E47" s="15">
        <v>679.39024390243901</v>
      </c>
      <c r="F47" s="15">
        <v>667.93103448275861</v>
      </c>
      <c r="G47" s="15"/>
      <c r="H47" s="15">
        <v>687.75193798449618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72.307692307692307</v>
      </c>
      <c r="C48" s="43">
        <v>58.571428571428569</v>
      </c>
      <c r="D48" s="58">
        <v>61.445783132530117</v>
      </c>
      <c r="E48" s="58">
        <v>68.292682926829272</v>
      </c>
      <c r="F48" s="43">
        <v>65.517241379310349</v>
      </c>
      <c r="G48" s="46"/>
      <c r="H48" s="46">
        <v>64.857881136950908</v>
      </c>
      <c r="I48" s="9"/>
      <c r="J48" s="55"/>
      <c r="K48" s="9"/>
      <c r="L48" s="8"/>
    </row>
    <row r="49" spans="1:12" x14ac:dyDescent="0.25">
      <c r="A49" s="10" t="s">
        <v>8</v>
      </c>
      <c r="B49" s="47">
        <v>9.5941796952253411E-2</v>
      </c>
      <c r="C49" s="47">
        <v>0.11328012548237457</v>
      </c>
      <c r="D49" s="47">
        <v>0.10800462522772566</v>
      </c>
      <c r="E49" s="47">
        <v>9.4816798445507916E-2</v>
      </c>
      <c r="F49" s="47">
        <v>0.10368006446075125</v>
      </c>
      <c r="G49" s="56"/>
      <c r="H49" s="56">
        <v>0.10675417178470843</v>
      </c>
      <c r="I49" s="9"/>
      <c r="J49" s="9"/>
      <c r="K49" s="9"/>
      <c r="L49" s="8"/>
    </row>
    <row r="50" spans="1:12" x14ac:dyDescent="0.25">
      <c r="A50" s="10" t="s">
        <v>9</v>
      </c>
      <c r="B50" s="46">
        <v>69.092854082076656</v>
      </c>
      <c r="C50" s="46">
        <v>76.625913451291936</v>
      </c>
      <c r="D50" s="46">
        <v>75.707338503000955</v>
      </c>
      <c r="E50" s="46">
        <v>64.417607821942028</v>
      </c>
      <c r="F50" s="46">
        <v>69.251132710508671</v>
      </c>
      <c r="G50" s="46"/>
      <c r="H50" s="46">
        <v>73.420388532863043</v>
      </c>
      <c r="I50" s="9"/>
      <c r="J50" s="9"/>
      <c r="K50" s="9"/>
      <c r="L50" s="8"/>
    </row>
    <row r="51" spans="1:12" x14ac:dyDescent="0.25">
      <c r="A51" s="11" t="s">
        <v>10</v>
      </c>
      <c r="B51" s="46">
        <v>220.15384615384619</v>
      </c>
      <c r="C51" s="46">
        <v>176.42857142857144</v>
      </c>
      <c r="D51" s="46">
        <v>200.96385542168673</v>
      </c>
      <c r="E51" s="46">
        <v>179.39024390243901</v>
      </c>
      <c r="F51" s="46">
        <v>167.93103448275861</v>
      </c>
      <c r="G51" s="46"/>
      <c r="H51" s="46">
        <v>187.75193798449618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0.4403076923076924</v>
      </c>
      <c r="C52" s="88">
        <v>0.35285714285714287</v>
      </c>
      <c r="D52" s="88">
        <v>0.40192771084337348</v>
      </c>
      <c r="E52" s="89">
        <v>0.35878048780487803</v>
      </c>
      <c r="F52" s="89">
        <v>0.33586206896551724</v>
      </c>
      <c r="G52" s="88"/>
      <c r="H52" s="88">
        <v>0.37550387596899237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>
    <pageSetUpPr fitToPage="1"/>
  </sheetPr>
  <dimension ref="A1:AC52"/>
  <sheetViews>
    <sheetView topLeftCell="A27" zoomScale="80" zoomScaleNormal="80" zoomScalePageLayoutView="80" workbookViewId="0">
      <selection activeCell="L57" sqref="L57"/>
    </sheetView>
  </sheetViews>
  <sheetFormatPr baseColWidth="10" defaultRowHeight="12.5" x14ac:dyDescent="0.25"/>
  <cols>
    <col min="1" max="1" width="14" customWidth="1"/>
    <col min="2" max="2" width="12.453125" customWidth="1"/>
    <col min="3" max="3" width="8.7265625" customWidth="1"/>
    <col min="4" max="4" width="10.453125" customWidth="1"/>
    <col min="5" max="5" width="9" customWidth="1"/>
    <col min="6" max="6" width="10" customWidth="1"/>
    <col min="7" max="7" width="9.1796875" customWidth="1"/>
    <col min="8" max="8" width="8.453125" customWidth="1"/>
    <col min="9" max="9" width="9" customWidth="1"/>
    <col min="10" max="10" width="10" customWidth="1"/>
    <col min="12" max="12" width="10" customWidth="1"/>
    <col min="14" max="15" width="10.453125" customWidth="1"/>
    <col min="16" max="16" width="8.7265625" customWidth="1"/>
    <col min="17" max="18" width="9.453125" customWidth="1"/>
    <col min="19" max="19" width="9.7265625" customWidth="1"/>
    <col min="20" max="21" width="9.1796875" customWidth="1"/>
    <col min="22" max="22" width="8.7265625" bestFit="1" customWidth="1"/>
    <col min="23" max="23" width="10.7265625" customWidth="1"/>
  </cols>
  <sheetData>
    <row r="1" spans="1:29" ht="4.4000000000000004" customHeight="1" x14ac:dyDescent="0.25"/>
    <row r="2" spans="1:29" ht="13" x14ac:dyDescent="0.3">
      <c r="A2" s="1" t="s">
        <v>24</v>
      </c>
      <c r="D2" s="1"/>
    </row>
    <row r="3" spans="1:29" ht="13.5" thickBot="1" x14ac:dyDescent="0.35">
      <c r="A3" s="2" t="s">
        <v>12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4"/>
    </row>
    <row r="4" spans="1:29" ht="16.5" customHeight="1" thickBot="1" x14ac:dyDescent="0.4">
      <c r="A4" s="5" t="s">
        <v>16</v>
      </c>
      <c r="B4" s="534" t="s">
        <v>18</v>
      </c>
      <c r="C4" s="535"/>
      <c r="D4" s="535"/>
      <c r="E4" s="535"/>
      <c r="F4" s="535"/>
      <c r="G4" s="535"/>
      <c r="H4" s="535"/>
      <c r="I4" s="535"/>
      <c r="J4" s="536"/>
      <c r="K4" s="534" t="s">
        <v>21</v>
      </c>
      <c r="L4" s="535"/>
      <c r="M4" s="535"/>
      <c r="N4" s="535"/>
      <c r="O4" s="535"/>
      <c r="P4" s="535"/>
      <c r="Q4" s="535"/>
      <c r="R4" s="535"/>
      <c r="S4" s="535"/>
      <c r="T4" s="535"/>
      <c r="U4" s="535"/>
      <c r="V4" s="535"/>
      <c r="W4" s="536"/>
      <c r="X4" s="81" t="s">
        <v>19</v>
      </c>
      <c r="Y4" s="81" t="s">
        <v>20</v>
      </c>
      <c r="Z4" s="119"/>
      <c r="AA4" s="77"/>
      <c r="AB4" s="77"/>
      <c r="AC4" s="77"/>
    </row>
    <row r="5" spans="1:29" ht="16.5" customHeight="1" thickBot="1" x14ac:dyDescent="0.35">
      <c r="A5" s="5"/>
      <c r="B5" s="156"/>
      <c r="C5" s="128"/>
      <c r="D5" s="128"/>
      <c r="E5" s="130"/>
      <c r="F5" s="139"/>
      <c r="G5" s="128"/>
      <c r="H5" s="128"/>
      <c r="I5" s="128"/>
      <c r="J5" s="130"/>
      <c r="K5" s="139"/>
      <c r="L5" s="128"/>
      <c r="M5" s="128"/>
      <c r="N5" s="128"/>
      <c r="O5" s="128"/>
      <c r="P5" s="128"/>
      <c r="Q5" s="128"/>
      <c r="R5" s="129"/>
      <c r="S5" s="129"/>
      <c r="T5" s="129"/>
      <c r="U5" s="129"/>
      <c r="V5" s="129"/>
      <c r="W5" s="129"/>
      <c r="X5" s="130">
        <f>+B5+C5+D5+E5</f>
        <v>0</v>
      </c>
      <c r="Y5" s="131">
        <f>+F5+G5+H5+I5+J5+W5+K5+L5+M5+N5+O5+P5+Q5+R5</f>
        <v>0</v>
      </c>
      <c r="Z5" s="132">
        <f>+X5+Y5</f>
        <v>0</v>
      </c>
    </row>
    <row r="6" spans="1:29" ht="13" thickBot="1" x14ac:dyDescent="0.3">
      <c r="A6" s="30" t="s">
        <v>2</v>
      </c>
      <c r="B6" s="158">
        <v>1</v>
      </c>
      <c r="C6" s="157">
        <v>2</v>
      </c>
      <c r="D6" s="157">
        <v>3</v>
      </c>
      <c r="E6" s="157">
        <v>4</v>
      </c>
      <c r="F6" s="157">
        <v>5</v>
      </c>
      <c r="G6" s="157">
        <v>6</v>
      </c>
      <c r="H6" s="157">
        <v>7</v>
      </c>
      <c r="I6" s="157">
        <v>8</v>
      </c>
      <c r="J6" s="159">
        <v>9</v>
      </c>
      <c r="K6" s="138">
        <v>1</v>
      </c>
      <c r="L6" s="138">
        <v>2</v>
      </c>
      <c r="M6" s="138">
        <v>3</v>
      </c>
      <c r="N6" s="138">
        <v>4</v>
      </c>
      <c r="O6" s="138">
        <v>5</v>
      </c>
      <c r="P6" s="138">
        <v>6</v>
      </c>
      <c r="Q6" s="138">
        <v>7</v>
      </c>
      <c r="R6" s="138">
        <v>8</v>
      </c>
      <c r="S6" s="138">
        <v>9</v>
      </c>
      <c r="T6" s="138">
        <v>10</v>
      </c>
      <c r="U6" s="138">
        <v>11</v>
      </c>
      <c r="V6" s="138">
        <v>12</v>
      </c>
      <c r="W6" s="138">
        <v>13</v>
      </c>
      <c r="X6" s="138" t="s">
        <v>15</v>
      </c>
      <c r="Y6" s="134" t="s">
        <v>15</v>
      </c>
      <c r="Z6" s="135" t="s">
        <v>0</v>
      </c>
    </row>
    <row r="7" spans="1:29" ht="13" x14ac:dyDescent="0.3">
      <c r="A7" s="68" t="s">
        <v>3</v>
      </c>
      <c r="B7" s="72">
        <v>450</v>
      </c>
      <c r="C7" s="26">
        <v>450</v>
      </c>
      <c r="D7" s="26">
        <v>450</v>
      </c>
      <c r="E7" s="26">
        <v>450</v>
      </c>
      <c r="F7" s="26">
        <v>450</v>
      </c>
      <c r="G7" s="26">
        <v>450</v>
      </c>
      <c r="H7" s="26">
        <v>450</v>
      </c>
      <c r="I7" s="26">
        <v>450</v>
      </c>
      <c r="J7" s="136">
        <v>450</v>
      </c>
      <c r="K7" s="72">
        <v>450</v>
      </c>
      <c r="L7" s="26">
        <v>450</v>
      </c>
      <c r="M7" s="26">
        <v>450</v>
      </c>
      <c r="N7" s="26">
        <v>450</v>
      </c>
      <c r="O7" s="26">
        <v>450</v>
      </c>
      <c r="P7" s="26">
        <v>450</v>
      </c>
      <c r="Q7" s="26">
        <v>450</v>
      </c>
      <c r="R7" s="26">
        <v>450</v>
      </c>
      <c r="S7" s="136">
        <v>450</v>
      </c>
      <c r="T7" s="136">
        <v>450</v>
      </c>
      <c r="U7" s="136">
        <v>450</v>
      </c>
      <c r="V7" s="136">
        <v>450</v>
      </c>
      <c r="W7" s="136">
        <v>450</v>
      </c>
      <c r="X7" s="151">
        <v>450</v>
      </c>
      <c r="Y7" s="26">
        <v>450</v>
      </c>
      <c r="Z7" s="165">
        <v>450</v>
      </c>
    </row>
    <row r="8" spans="1:29" x14ac:dyDescent="0.25">
      <c r="A8" s="69" t="s">
        <v>4</v>
      </c>
      <c r="B8" s="73">
        <v>8410</v>
      </c>
      <c r="C8" s="16">
        <v>13130</v>
      </c>
      <c r="D8" s="16">
        <v>23030</v>
      </c>
      <c r="E8" s="16">
        <v>22010</v>
      </c>
      <c r="F8" s="16">
        <v>29360</v>
      </c>
      <c r="G8" s="16">
        <v>16370</v>
      </c>
      <c r="H8" s="16">
        <v>18720</v>
      </c>
      <c r="I8" s="16">
        <v>29860</v>
      </c>
      <c r="J8" s="66">
        <v>19920</v>
      </c>
      <c r="K8" s="152">
        <v>14620</v>
      </c>
      <c r="L8" s="16">
        <v>17730</v>
      </c>
      <c r="M8" s="16">
        <v>32580</v>
      </c>
      <c r="N8" s="16">
        <v>20810</v>
      </c>
      <c r="O8" s="29">
        <v>21190</v>
      </c>
      <c r="P8" s="40">
        <v>25310</v>
      </c>
      <c r="Q8" s="34">
        <v>23930</v>
      </c>
      <c r="R8" s="34">
        <v>25380</v>
      </c>
      <c r="S8" s="161">
        <v>22650</v>
      </c>
      <c r="T8" s="161">
        <v>18200</v>
      </c>
      <c r="U8" s="161">
        <v>17830</v>
      </c>
      <c r="V8" s="161">
        <v>21580</v>
      </c>
      <c r="W8" s="140">
        <v>19550</v>
      </c>
      <c r="X8" s="144">
        <v>180810</v>
      </c>
      <c r="Y8" s="23">
        <v>281360</v>
      </c>
      <c r="Z8" s="106">
        <v>462170</v>
      </c>
    </row>
    <row r="9" spans="1:29" x14ac:dyDescent="0.25">
      <c r="A9" s="69" t="s">
        <v>5</v>
      </c>
      <c r="B9" s="73">
        <v>19</v>
      </c>
      <c r="C9" s="16">
        <v>28</v>
      </c>
      <c r="D9" s="16">
        <v>49</v>
      </c>
      <c r="E9" s="16">
        <v>46</v>
      </c>
      <c r="F9" s="16">
        <v>62</v>
      </c>
      <c r="G9" s="16">
        <v>35</v>
      </c>
      <c r="H9" s="16">
        <v>40</v>
      </c>
      <c r="I9" s="16">
        <v>63</v>
      </c>
      <c r="J9" s="66">
        <v>41</v>
      </c>
      <c r="K9" s="152">
        <v>34</v>
      </c>
      <c r="L9" s="16">
        <v>40</v>
      </c>
      <c r="M9" s="16">
        <v>77</v>
      </c>
      <c r="N9" s="16">
        <v>48</v>
      </c>
      <c r="O9" s="29">
        <v>48</v>
      </c>
      <c r="P9" s="61">
        <v>58</v>
      </c>
      <c r="Q9" s="62">
        <v>52</v>
      </c>
      <c r="R9" s="62">
        <v>58</v>
      </c>
      <c r="S9" s="162">
        <v>49</v>
      </c>
      <c r="T9" s="162">
        <v>39</v>
      </c>
      <c r="U9" s="162">
        <v>40</v>
      </c>
      <c r="V9" s="162">
        <v>47</v>
      </c>
      <c r="W9" s="140">
        <v>42</v>
      </c>
      <c r="X9" s="144">
        <v>383</v>
      </c>
      <c r="Y9" s="23">
        <v>632</v>
      </c>
      <c r="Z9" s="106">
        <v>1015</v>
      </c>
    </row>
    <row r="10" spans="1:29" x14ac:dyDescent="0.25">
      <c r="A10" s="69" t="s">
        <v>6</v>
      </c>
      <c r="B10" s="63">
        <v>442.63157894736844</v>
      </c>
      <c r="C10" s="15">
        <v>468.92857142857144</v>
      </c>
      <c r="D10" s="15">
        <v>470</v>
      </c>
      <c r="E10" s="15">
        <v>478.47826086956519</v>
      </c>
      <c r="F10" s="15">
        <v>473.54838709677421</v>
      </c>
      <c r="G10" s="15">
        <v>467.71428571428572</v>
      </c>
      <c r="H10" s="15">
        <v>468</v>
      </c>
      <c r="I10" s="15">
        <v>473.96825396825398</v>
      </c>
      <c r="J10" s="64">
        <v>485.85365853658539</v>
      </c>
      <c r="K10" s="153">
        <v>430</v>
      </c>
      <c r="L10" s="15">
        <v>443.25</v>
      </c>
      <c r="M10" s="15">
        <v>423.11688311688312</v>
      </c>
      <c r="N10" s="15">
        <v>433.54166666666669</v>
      </c>
      <c r="O10" s="27">
        <v>441.45833333333331</v>
      </c>
      <c r="P10" s="35">
        <v>436.37931034482756</v>
      </c>
      <c r="Q10" s="36">
        <v>460.19230769230768</v>
      </c>
      <c r="R10" s="36">
        <v>437.58620689655174</v>
      </c>
      <c r="S10" s="78">
        <v>462.24489795918367</v>
      </c>
      <c r="T10" s="78">
        <v>466.66666666666669</v>
      </c>
      <c r="U10" s="78">
        <v>445.75</v>
      </c>
      <c r="V10" s="78">
        <v>459.14893617021278</v>
      </c>
      <c r="W10" s="141">
        <v>465.47619047619048</v>
      </c>
      <c r="X10" s="145">
        <v>472.08877284595303</v>
      </c>
      <c r="Y10" s="166">
        <v>445.18987341772151</v>
      </c>
      <c r="Z10" s="107">
        <v>455.33990147783248</v>
      </c>
    </row>
    <row r="11" spans="1:29" x14ac:dyDescent="0.25">
      <c r="A11" s="69" t="s">
        <v>7</v>
      </c>
      <c r="B11" s="63">
        <v>47.368421052631582</v>
      </c>
      <c r="C11" s="15">
        <v>75</v>
      </c>
      <c r="D11" s="15">
        <v>67.34693877551021</v>
      </c>
      <c r="E11" s="15">
        <v>60.869565217391305</v>
      </c>
      <c r="F11" s="15">
        <v>80.645161290322577</v>
      </c>
      <c r="G11" s="15">
        <v>71.428571428571431</v>
      </c>
      <c r="H11" s="15">
        <v>77.5</v>
      </c>
      <c r="I11" s="15">
        <v>80.952380952380949</v>
      </c>
      <c r="J11" s="64">
        <v>80.487804878048777</v>
      </c>
      <c r="K11" s="153">
        <v>67.647058823529406</v>
      </c>
      <c r="L11" s="15">
        <v>80</v>
      </c>
      <c r="M11" s="15">
        <v>68.831168831168824</v>
      </c>
      <c r="N11" s="15">
        <v>79.166666666666671</v>
      </c>
      <c r="O11" s="27">
        <v>72.916666666666671</v>
      </c>
      <c r="P11" s="35">
        <v>74.137931034482762</v>
      </c>
      <c r="Q11" s="36">
        <v>65.384615384615387</v>
      </c>
      <c r="R11" s="36">
        <v>58.620689655172413</v>
      </c>
      <c r="S11" s="78">
        <v>55.102040816326529</v>
      </c>
      <c r="T11" s="78">
        <v>64.102564102564102</v>
      </c>
      <c r="U11" s="78">
        <v>62.5</v>
      </c>
      <c r="V11" s="78">
        <v>80.851063829787236</v>
      </c>
      <c r="W11" s="141">
        <v>66.666666666666671</v>
      </c>
      <c r="X11" s="145">
        <v>72.323759791122711</v>
      </c>
      <c r="Y11" s="166">
        <v>60.284810126582279</v>
      </c>
      <c r="Z11" s="107">
        <v>73.103448275862064</v>
      </c>
    </row>
    <row r="12" spans="1:29" x14ac:dyDescent="0.25">
      <c r="A12" s="69" t="s">
        <v>8</v>
      </c>
      <c r="B12" s="74">
        <v>0.12985282631235129</v>
      </c>
      <c r="C12" s="19">
        <v>7.9248188252968713E-2</v>
      </c>
      <c r="D12" s="14">
        <v>0.10694597012619562</v>
      </c>
      <c r="E12" s="14">
        <v>9.192591553615781E-2</v>
      </c>
      <c r="F12" s="14">
        <v>8.3362716843479026E-2</v>
      </c>
      <c r="G12" s="19">
        <v>9.1439424998172758E-2</v>
      </c>
      <c r="H12" s="14">
        <v>8.2783635161583408E-2</v>
      </c>
      <c r="I12" s="19">
        <v>7.6814701548403155E-2</v>
      </c>
      <c r="J12" s="160">
        <v>8.2951415926645469E-2</v>
      </c>
      <c r="K12" s="154">
        <v>9.8666062491146164E-2</v>
      </c>
      <c r="L12" s="14">
        <v>8.655575334106215E-2</v>
      </c>
      <c r="M12" s="19">
        <v>9.6680697962480217E-2</v>
      </c>
      <c r="N12" s="19">
        <v>8.4025509130445097E-2</v>
      </c>
      <c r="O12" s="28">
        <v>8.5258456386249876E-2</v>
      </c>
      <c r="P12" s="14">
        <v>8.8004645777419996E-2</v>
      </c>
      <c r="Q12" s="37">
        <v>0.11051392679350287</v>
      </c>
      <c r="R12" s="37">
        <v>0.11044122910073979</v>
      </c>
      <c r="S12" s="79">
        <v>0.11441269191937845</v>
      </c>
      <c r="T12" s="79">
        <v>9.7576601153255949E-2</v>
      </c>
      <c r="U12" s="79">
        <v>9.1112209840957498E-2</v>
      </c>
      <c r="V12" s="79">
        <v>8.474881549326628E-2</v>
      </c>
      <c r="W12" s="142">
        <v>9.6442160855951184E-2</v>
      </c>
      <c r="X12" s="146">
        <v>9.1415928653908921E-2</v>
      </c>
      <c r="Y12" s="167">
        <v>0.10214026037347036</v>
      </c>
      <c r="Z12" s="108">
        <v>0.1020743662539223</v>
      </c>
    </row>
    <row r="13" spans="1:29" x14ac:dyDescent="0.25">
      <c r="A13" s="69" t="s">
        <v>9</v>
      </c>
      <c r="B13" s="63">
        <v>57.47696154141444</v>
      </c>
      <c r="C13" s="15">
        <v>37.161739705767118</v>
      </c>
      <c r="D13" s="15">
        <v>50.264605959311943</v>
      </c>
      <c r="E13" s="15">
        <v>43.98455219458333</v>
      </c>
      <c r="F13" s="15">
        <v>39.476280105234586</v>
      </c>
      <c r="G13" s="15">
        <v>42.767525349145373</v>
      </c>
      <c r="H13" s="15">
        <v>38.742741255621034</v>
      </c>
      <c r="I13" s="15">
        <v>36.407729971989177</v>
      </c>
      <c r="J13" s="64">
        <v>40.302248908750677</v>
      </c>
      <c r="K13" s="153">
        <v>42.426406871192853</v>
      </c>
      <c r="L13" s="15">
        <v>38.365837668425797</v>
      </c>
      <c r="M13" s="15">
        <v>40.90723557944942</v>
      </c>
      <c r="N13" s="15">
        <v>36.428559270928389</v>
      </c>
      <c r="O13" s="27">
        <v>37.638056058846558</v>
      </c>
      <c r="P13" s="35">
        <v>38.403406631491379</v>
      </c>
      <c r="Q13" s="36">
        <v>50.85765900324084</v>
      </c>
      <c r="R13" s="36">
        <v>48.327558527185793</v>
      </c>
      <c r="S13" s="78">
        <v>52.886683101508609</v>
      </c>
      <c r="T13" s="78">
        <v>45.535747204852775</v>
      </c>
      <c r="U13" s="78">
        <v>40.613267536606806</v>
      </c>
      <c r="V13" s="78">
        <v>38.91232847541886</v>
      </c>
      <c r="W13" s="141">
        <v>44.891529636520133</v>
      </c>
      <c r="X13" s="145">
        <v>43.156433576797056</v>
      </c>
      <c r="Y13" s="166">
        <v>45.47180958651839</v>
      </c>
      <c r="Z13" s="107">
        <v>46.478531873473166</v>
      </c>
    </row>
    <row r="14" spans="1:29" x14ac:dyDescent="0.25">
      <c r="A14" s="70" t="s">
        <v>10</v>
      </c>
      <c r="B14" s="137">
        <v>-7.368421052631561</v>
      </c>
      <c r="C14" s="133">
        <v>18.928571428571445</v>
      </c>
      <c r="D14" s="133">
        <v>20</v>
      </c>
      <c r="E14" s="15">
        <v>28.47826086956519</v>
      </c>
      <c r="F14" s="15">
        <v>23.548387096774206</v>
      </c>
      <c r="G14" s="15">
        <v>17.714285714285722</v>
      </c>
      <c r="H14" s="15">
        <v>18</v>
      </c>
      <c r="I14" s="15">
        <v>23.968253968253975</v>
      </c>
      <c r="J14" s="64">
        <v>35.853658536585385</v>
      </c>
      <c r="K14" s="153">
        <v>-20</v>
      </c>
      <c r="L14" s="15">
        <v>-6.75</v>
      </c>
      <c r="M14" s="15">
        <v>-26.883116883116884</v>
      </c>
      <c r="N14" s="15">
        <v>-16.458333333333314</v>
      </c>
      <c r="O14" s="38">
        <v>-8.5416666666666856</v>
      </c>
      <c r="P14" s="39">
        <v>-13.620689655172441</v>
      </c>
      <c r="Q14" s="36">
        <v>10.192307692307679</v>
      </c>
      <c r="R14" s="36">
        <v>-12.413793103448256</v>
      </c>
      <c r="S14" s="78">
        <v>12.244897959183675</v>
      </c>
      <c r="T14" s="78">
        <v>16.666666666666686</v>
      </c>
      <c r="U14" s="78">
        <v>-4.25</v>
      </c>
      <c r="V14" s="78">
        <v>9.1489361702127781</v>
      </c>
      <c r="W14" s="141">
        <v>15.476190476190482</v>
      </c>
      <c r="X14" s="145">
        <v>22.088772845953031</v>
      </c>
      <c r="Y14" s="166">
        <v>-4.8101265822784853</v>
      </c>
      <c r="Z14" s="107">
        <v>5.339901477832484</v>
      </c>
    </row>
    <row r="15" spans="1:29" ht="13.5" thickBot="1" x14ac:dyDescent="0.35">
      <c r="A15" s="71" t="s">
        <v>1</v>
      </c>
      <c r="B15" s="75">
        <v>-1.6374269005847913E-2</v>
      </c>
      <c r="C15" s="31">
        <v>4.2063492063492101E-2</v>
      </c>
      <c r="D15" s="31">
        <v>4.4444444444444446E-2</v>
      </c>
      <c r="E15" s="31">
        <v>6.3285024154589309E-2</v>
      </c>
      <c r="F15" s="13">
        <v>5.2329749103942683E-2</v>
      </c>
      <c r="G15" s="13">
        <v>3.9365079365079381E-2</v>
      </c>
      <c r="H15" s="31">
        <v>0.04</v>
      </c>
      <c r="I15" s="31">
        <v>5.3262786596119945E-2</v>
      </c>
      <c r="J15" s="76">
        <v>7.9674796747967527E-2</v>
      </c>
      <c r="K15" s="155">
        <v>-4.4444444444444446E-2</v>
      </c>
      <c r="L15" s="13">
        <v>-1.4999999999999999E-2</v>
      </c>
      <c r="M15" s="13">
        <v>-5.9740259740259739E-2</v>
      </c>
      <c r="N15" s="31">
        <v>-3.657407407407403E-2</v>
      </c>
      <c r="O15" s="31">
        <v>-1.8981481481481523E-2</v>
      </c>
      <c r="P15" s="31">
        <v>-3.0268199233716535E-2</v>
      </c>
      <c r="Q15" s="31">
        <v>2.2649572649572621E-2</v>
      </c>
      <c r="R15" s="31">
        <v>-2.7586206896551682E-2</v>
      </c>
      <c r="S15" s="163">
        <v>2.7210884353741499E-2</v>
      </c>
      <c r="T15" s="163">
        <v>3.7037037037037077E-2</v>
      </c>
      <c r="U15" s="163">
        <v>-9.4444444444444445E-3</v>
      </c>
      <c r="V15" s="163">
        <v>2.0330969267139506E-2</v>
      </c>
      <c r="W15" s="143">
        <v>3.4391534391534404E-2</v>
      </c>
      <c r="X15" s="181">
        <v>4.9086161879895625E-2</v>
      </c>
      <c r="Y15" s="182">
        <v>-1.0689170182841079E-2</v>
      </c>
      <c r="Z15" s="183">
        <v>1.1866447728516631E-2</v>
      </c>
    </row>
    <row r="16" spans="1:29" ht="13.5" thickBot="1" x14ac:dyDescent="0.35">
      <c r="A16" s="24"/>
      <c r="B16" s="33"/>
      <c r="C16" s="33"/>
      <c r="D16" s="33"/>
      <c r="E16" s="33"/>
      <c r="F16" s="25"/>
      <c r="G16" s="25"/>
      <c r="H16" s="33"/>
      <c r="I16" s="33"/>
      <c r="J16" s="33"/>
      <c r="K16" s="33"/>
      <c r="L16" s="25"/>
      <c r="M16" s="25"/>
      <c r="N16" s="33"/>
      <c r="O16" s="33"/>
      <c r="P16" s="33"/>
      <c r="Q16" s="33"/>
      <c r="R16" s="25"/>
      <c r="S16" s="33"/>
    </row>
    <row r="17" spans="1:24" ht="16.5" customHeight="1" thickBot="1" x14ac:dyDescent="0.4">
      <c r="A17" s="5" t="s">
        <v>17</v>
      </c>
      <c r="B17" s="534" t="s">
        <v>23</v>
      </c>
      <c r="C17" s="535"/>
      <c r="D17" s="535"/>
      <c r="E17" s="535"/>
      <c r="F17" s="536"/>
      <c r="G17" s="77"/>
      <c r="H17" s="77"/>
    </row>
    <row r="18" spans="1:24" ht="16.5" customHeight="1" thickBot="1" x14ac:dyDescent="0.35">
      <c r="A18" s="80"/>
      <c r="B18" s="116"/>
      <c r="C18" s="117"/>
      <c r="D18" s="117"/>
      <c r="E18" s="117"/>
      <c r="F18" s="128"/>
      <c r="G18" s="118">
        <f>SUM(B18:F18)</f>
        <v>0</v>
      </c>
      <c r="X18" t="s">
        <v>25</v>
      </c>
    </row>
    <row r="19" spans="1:24" ht="13" thickBot="1" x14ac:dyDescent="0.3">
      <c r="A19" s="30" t="s">
        <v>2</v>
      </c>
      <c r="B19" s="112">
        <v>1</v>
      </c>
      <c r="C19" s="113">
        <v>2</v>
      </c>
      <c r="D19" s="113">
        <v>3</v>
      </c>
      <c r="E19" s="170">
        <v>4</v>
      </c>
      <c r="F19" s="157">
        <v>5</v>
      </c>
      <c r="G19" s="115" t="s">
        <v>0</v>
      </c>
    </row>
    <row r="20" spans="1:24" ht="13" x14ac:dyDescent="0.3">
      <c r="A20" s="68" t="s">
        <v>3</v>
      </c>
      <c r="B20" s="110">
        <v>690</v>
      </c>
      <c r="C20" s="110">
        <v>690</v>
      </c>
      <c r="D20" s="110">
        <v>690</v>
      </c>
      <c r="E20" s="110">
        <v>690</v>
      </c>
      <c r="F20" s="110">
        <v>690</v>
      </c>
      <c r="G20" s="111">
        <v>690</v>
      </c>
    </row>
    <row r="21" spans="1:24" x14ac:dyDescent="0.25">
      <c r="A21" s="69" t="s">
        <v>4</v>
      </c>
      <c r="B21" s="91">
        <v>58380</v>
      </c>
      <c r="C21" s="92">
        <v>62000</v>
      </c>
      <c r="D21" s="92">
        <v>62200</v>
      </c>
      <c r="E21" s="92">
        <v>57310</v>
      </c>
      <c r="F21" s="92">
        <v>63180</v>
      </c>
      <c r="G21" s="106">
        <v>303070</v>
      </c>
    </row>
    <row r="22" spans="1:24" x14ac:dyDescent="0.25">
      <c r="A22" s="69" t="s">
        <v>5</v>
      </c>
      <c r="B22" s="91">
        <v>63</v>
      </c>
      <c r="C22" s="92">
        <v>66</v>
      </c>
      <c r="D22" s="92">
        <v>67</v>
      </c>
      <c r="E22" s="92">
        <v>63</v>
      </c>
      <c r="F22" s="92">
        <v>69</v>
      </c>
      <c r="G22" s="106">
        <v>328</v>
      </c>
    </row>
    <row r="23" spans="1:24" x14ac:dyDescent="0.25">
      <c r="A23" s="69" t="s">
        <v>6</v>
      </c>
      <c r="B23" s="93">
        <v>926.66666666666663</v>
      </c>
      <c r="C23" s="94">
        <v>939.39393939393938</v>
      </c>
      <c r="D23" s="94">
        <v>928.35820895522386</v>
      </c>
      <c r="E23" s="94">
        <v>909.68253968253964</v>
      </c>
      <c r="F23" s="94">
        <v>915.6521739130435</v>
      </c>
      <c r="G23" s="107">
        <v>923.9939024390244</v>
      </c>
    </row>
    <row r="24" spans="1:24" x14ac:dyDescent="0.25">
      <c r="A24" s="69" t="s">
        <v>7</v>
      </c>
      <c r="B24" s="93">
        <v>63.492063492063494</v>
      </c>
      <c r="C24" s="94">
        <v>71.212121212121218</v>
      </c>
      <c r="D24" s="94">
        <v>85.074626865671647</v>
      </c>
      <c r="E24" s="94">
        <v>74.603174603174608</v>
      </c>
      <c r="F24" s="94">
        <v>82.608695652173907</v>
      </c>
      <c r="G24" s="107">
        <v>74.390243902439025</v>
      </c>
    </row>
    <row r="25" spans="1:24" x14ac:dyDescent="0.25">
      <c r="A25" s="69" t="s">
        <v>8</v>
      </c>
      <c r="B25" s="95">
        <v>9.6865024084717422E-2</v>
      </c>
      <c r="C25" s="96">
        <v>9.8908191698239098E-2</v>
      </c>
      <c r="D25" s="97">
        <v>7.9691859594333114E-2</v>
      </c>
      <c r="E25" s="97">
        <v>0.10688454085250756</v>
      </c>
      <c r="F25" s="97">
        <v>6.7257880530419506E-2</v>
      </c>
      <c r="G25" s="108">
        <v>9.1342709601154884E-2</v>
      </c>
    </row>
    <row r="26" spans="1:24" x14ac:dyDescent="0.25">
      <c r="A26" s="69" t="s">
        <v>9</v>
      </c>
      <c r="B26" s="93">
        <v>89.761588985171471</v>
      </c>
      <c r="C26" s="94">
        <v>92.913755837739757</v>
      </c>
      <c r="D26" s="94">
        <v>73.982592041306262</v>
      </c>
      <c r="E26" s="94">
        <v>97.231000575511246</v>
      </c>
      <c r="F26" s="94">
        <v>61.584824520462384</v>
      </c>
      <c r="G26" s="107">
        <v>84.400106703725641</v>
      </c>
    </row>
    <row r="27" spans="1:24" x14ac:dyDescent="0.25">
      <c r="A27" s="70" t="s">
        <v>10</v>
      </c>
      <c r="B27" s="98">
        <v>236.66666666666663</v>
      </c>
      <c r="C27" s="99">
        <v>249.39393939393938</v>
      </c>
      <c r="D27" s="100">
        <v>238.35820895522386</v>
      </c>
      <c r="E27" s="101">
        <v>219.68253968253964</v>
      </c>
      <c r="F27" s="94">
        <v>225.6521739130435</v>
      </c>
      <c r="G27" s="107">
        <v>233.9939024390244</v>
      </c>
    </row>
    <row r="28" spans="1:24" ht="13.5" thickBot="1" x14ac:dyDescent="0.3">
      <c r="A28" s="71" t="s">
        <v>1</v>
      </c>
      <c r="B28" s="102">
        <v>0.34299516908212557</v>
      </c>
      <c r="C28" s="103">
        <v>0.36144049187527444</v>
      </c>
      <c r="D28" s="104">
        <v>0.34544667964525194</v>
      </c>
      <c r="E28" s="104">
        <v>0.31838049229353571</v>
      </c>
      <c r="F28" s="105">
        <v>0.32703213610586013</v>
      </c>
      <c r="G28" s="109">
        <v>0.3391215977377165</v>
      </c>
    </row>
    <row r="29" spans="1:24" ht="13.5" thickBot="1" x14ac:dyDescent="0.35">
      <c r="A29" s="24"/>
      <c r="B29" s="33"/>
      <c r="C29" s="33"/>
      <c r="D29" s="33"/>
      <c r="E29" s="33"/>
      <c r="F29" s="25"/>
      <c r="G29" s="25"/>
      <c r="H29" s="33"/>
      <c r="I29" s="33"/>
      <c r="J29" s="33"/>
      <c r="K29" s="33"/>
      <c r="L29" s="25"/>
      <c r="M29" s="25"/>
      <c r="N29" s="33"/>
      <c r="O29" s="33"/>
      <c r="P29" s="33"/>
      <c r="Q29" s="33"/>
      <c r="R29" s="33"/>
      <c r="S29" s="33"/>
      <c r="T29" s="33"/>
      <c r="U29" s="33"/>
      <c r="V29" s="33"/>
    </row>
    <row r="30" spans="1:24" ht="16.5" customHeight="1" thickBot="1" x14ac:dyDescent="0.35">
      <c r="A30" s="5" t="s">
        <v>11</v>
      </c>
      <c r="B30" s="120"/>
      <c r="C30" s="121"/>
      <c r="D30" s="121"/>
      <c r="E30" s="121"/>
      <c r="F30" s="121"/>
      <c r="G30" s="180"/>
      <c r="H30" s="122"/>
      <c r="I30" s="67">
        <f>+F30+E30+D30+C30+B30</f>
        <v>0</v>
      </c>
      <c r="J30" s="60"/>
      <c r="K30" s="9"/>
      <c r="L30" s="9"/>
      <c r="M30" s="9"/>
      <c r="N30" s="9"/>
      <c r="O30" s="9"/>
      <c r="P30" s="9"/>
      <c r="Q30" s="8"/>
    </row>
    <row r="31" spans="1:24" ht="13" thickBot="1" x14ac:dyDescent="0.3">
      <c r="A31" s="82" t="s">
        <v>2</v>
      </c>
      <c r="B31" s="57">
        <v>1</v>
      </c>
      <c r="C31" s="57">
        <v>2</v>
      </c>
      <c r="D31" s="57">
        <v>3</v>
      </c>
      <c r="E31" s="57">
        <v>4</v>
      </c>
      <c r="F31" s="126">
        <v>5</v>
      </c>
      <c r="G31" s="57">
        <v>6</v>
      </c>
      <c r="H31" s="126">
        <v>7</v>
      </c>
      <c r="I31" s="179" t="s">
        <v>0</v>
      </c>
      <c r="J31" s="9"/>
      <c r="K31" s="9"/>
      <c r="L31" s="9"/>
      <c r="M31" s="8"/>
    </row>
    <row r="32" spans="1:24" ht="13" x14ac:dyDescent="0.3">
      <c r="A32" s="83" t="s">
        <v>3</v>
      </c>
      <c r="B32" s="84">
        <v>500</v>
      </c>
      <c r="C32" s="84">
        <v>500</v>
      </c>
      <c r="D32" s="84">
        <v>500</v>
      </c>
      <c r="E32" s="84">
        <v>500</v>
      </c>
      <c r="F32" s="84">
        <v>500</v>
      </c>
      <c r="G32" s="178">
        <v>500</v>
      </c>
      <c r="H32" s="84">
        <v>500</v>
      </c>
      <c r="I32" s="147">
        <v>500</v>
      </c>
      <c r="J32" s="9"/>
      <c r="K32" s="9"/>
      <c r="L32" s="9"/>
      <c r="M32" s="8"/>
    </row>
    <row r="33" spans="1:16" x14ac:dyDescent="0.25">
      <c r="A33" s="10" t="s">
        <v>4</v>
      </c>
      <c r="B33" s="16">
        <v>2040</v>
      </c>
      <c r="C33" s="17">
        <v>16810</v>
      </c>
      <c r="D33" s="16">
        <v>54660</v>
      </c>
      <c r="E33" s="16">
        <v>42390</v>
      </c>
      <c r="F33" s="16">
        <v>27340</v>
      </c>
      <c r="G33" s="171">
        <v>25360</v>
      </c>
      <c r="H33" s="21">
        <v>8790</v>
      </c>
      <c r="I33" s="66">
        <v>177390</v>
      </c>
      <c r="J33" s="9"/>
      <c r="K33" s="9"/>
      <c r="L33" s="9"/>
      <c r="M33" s="8"/>
    </row>
    <row r="34" spans="1:16" x14ac:dyDescent="0.25">
      <c r="A34" s="10" t="s">
        <v>5</v>
      </c>
      <c r="B34" s="16">
        <v>5</v>
      </c>
      <c r="C34" s="17">
        <v>35</v>
      </c>
      <c r="D34" s="16">
        <v>108</v>
      </c>
      <c r="E34" s="16">
        <v>80</v>
      </c>
      <c r="F34" s="16">
        <v>48</v>
      </c>
      <c r="G34" s="171">
        <v>40</v>
      </c>
      <c r="H34" s="21">
        <v>13</v>
      </c>
      <c r="I34" s="66">
        <v>329</v>
      </c>
      <c r="J34" s="9"/>
      <c r="K34" s="9"/>
      <c r="L34" s="9"/>
      <c r="M34" s="8"/>
    </row>
    <row r="35" spans="1:16" ht="13" x14ac:dyDescent="0.3">
      <c r="A35" s="10" t="s">
        <v>6</v>
      </c>
      <c r="B35" s="20">
        <v>408</v>
      </c>
      <c r="C35" s="18">
        <v>480.28571428571428</v>
      </c>
      <c r="D35" s="15">
        <v>506.11111111111109</v>
      </c>
      <c r="E35" s="15">
        <v>529.875</v>
      </c>
      <c r="F35" s="15">
        <v>569.58333333333337</v>
      </c>
      <c r="G35" s="172">
        <v>634</v>
      </c>
      <c r="H35" s="22">
        <v>676.15384615384619</v>
      </c>
      <c r="I35" s="148">
        <v>539.17933130699089</v>
      </c>
      <c r="J35" s="9"/>
      <c r="K35" s="9"/>
      <c r="L35" s="9"/>
      <c r="M35" s="8"/>
    </row>
    <row r="36" spans="1:16" ht="13" x14ac:dyDescent="0.3">
      <c r="A36" s="10" t="s">
        <v>7</v>
      </c>
      <c r="B36" s="58">
        <v>100</v>
      </c>
      <c r="C36" s="44">
        <v>91.428571428571431</v>
      </c>
      <c r="D36" s="58">
        <v>100</v>
      </c>
      <c r="E36" s="58">
        <v>98.75</v>
      </c>
      <c r="F36" s="43">
        <v>100</v>
      </c>
      <c r="G36" s="173">
        <v>100</v>
      </c>
      <c r="H36" s="45">
        <v>92.307692307692307</v>
      </c>
      <c r="I36" s="149">
        <v>70.820668693009125</v>
      </c>
      <c r="J36" s="9"/>
      <c r="K36" s="55"/>
      <c r="L36" s="9"/>
      <c r="M36" s="8"/>
    </row>
    <row r="37" spans="1:16" x14ac:dyDescent="0.25">
      <c r="A37" s="10" t="s">
        <v>8</v>
      </c>
      <c r="B37" s="47">
        <v>4.9990387388164553E-2</v>
      </c>
      <c r="C37" s="48">
        <v>5.7288286460456694E-2</v>
      </c>
      <c r="D37" s="47">
        <v>4.0762776350444334E-2</v>
      </c>
      <c r="E37" s="47">
        <v>4.7509471881540644E-2</v>
      </c>
      <c r="F37" s="47">
        <v>3.7063328576132308E-2</v>
      </c>
      <c r="G37" s="174">
        <v>4.4164037854889593E-2</v>
      </c>
      <c r="H37" s="49">
        <v>5.6700504183740702E-2</v>
      </c>
      <c r="I37" s="150">
        <v>0.11095459521603948</v>
      </c>
      <c r="J37" s="9"/>
      <c r="K37" s="9"/>
      <c r="L37" s="9"/>
      <c r="M37" s="8"/>
    </row>
    <row r="38" spans="1:16" x14ac:dyDescent="0.25">
      <c r="A38" s="10" t="s">
        <v>9</v>
      </c>
      <c r="B38" s="46">
        <v>20.396078054371138</v>
      </c>
      <c r="C38" s="50">
        <v>27.514745582865057</v>
      </c>
      <c r="D38" s="46">
        <v>20.630494030697104</v>
      </c>
      <c r="E38" s="46">
        <v>25.174081413231349</v>
      </c>
      <c r="F38" s="46">
        <v>21.110654234822029</v>
      </c>
      <c r="G38" s="175">
        <v>28</v>
      </c>
      <c r="H38" s="45">
        <v>38.338263982698521</v>
      </c>
      <c r="I38" s="85">
        <v>59.824424454022015</v>
      </c>
      <c r="J38" s="9"/>
      <c r="K38" s="9"/>
      <c r="L38" s="9"/>
      <c r="M38" s="8"/>
    </row>
    <row r="39" spans="1:16" x14ac:dyDescent="0.25">
      <c r="A39" s="11" t="s">
        <v>10</v>
      </c>
      <c r="B39" s="41">
        <v>-92</v>
      </c>
      <c r="C39" s="42">
        <v>-19.714285714285722</v>
      </c>
      <c r="D39" s="41">
        <v>6.1111111111110858</v>
      </c>
      <c r="E39" s="41">
        <v>29.875</v>
      </c>
      <c r="F39" s="46">
        <v>69.583333333333371</v>
      </c>
      <c r="G39" s="176">
        <v>134</v>
      </c>
      <c r="H39" s="45">
        <v>176.15384615384619</v>
      </c>
      <c r="I39" s="85">
        <v>39.179331306990889</v>
      </c>
      <c r="J39" s="9"/>
      <c r="K39" s="9"/>
      <c r="L39" s="9"/>
      <c r="M39" s="8"/>
    </row>
    <row r="40" spans="1:16" ht="13.5" thickBot="1" x14ac:dyDescent="0.35">
      <c r="A40" s="12" t="s">
        <v>1</v>
      </c>
      <c r="B40" s="51">
        <v>-0.184</v>
      </c>
      <c r="C40" s="52">
        <v>-3.9428571428571445E-2</v>
      </c>
      <c r="D40" s="51">
        <v>1.2222222222222173E-2</v>
      </c>
      <c r="E40" s="53">
        <v>5.9749999999999998E-2</v>
      </c>
      <c r="F40" s="53">
        <v>0.13916666666666674</v>
      </c>
      <c r="G40" s="177">
        <v>0.26800000000000002</v>
      </c>
      <c r="H40" s="59">
        <v>0.35230769230769238</v>
      </c>
      <c r="I40" s="86">
        <v>7.8358662613981778E-2</v>
      </c>
      <c r="J40" s="9"/>
      <c r="K40" s="9"/>
      <c r="L40" s="9"/>
      <c r="M40" s="8"/>
    </row>
    <row r="41" spans="1:16" ht="13.5" thickBot="1" x14ac:dyDescent="0.35">
      <c r="A41" s="9"/>
      <c r="B41" s="6"/>
      <c r="C41" s="6"/>
      <c r="D41" s="9"/>
      <c r="E41" s="9"/>
      <c r="F41" s="9"/>
      <c r="G41" s="9"/>
      <c r="H41" s="9"/>
      <c r="I41" s="9"/>
      <c r="J41" s="9"/>
      <c r="K41" s="9"/>
      <c r="L41" s="9"/>
      <c r="M41" s="8"/>
    </row>
    <row r="42" spans="1:16" ht="16.5" customHeight="1" thickBot="1" x14ac:dyDescent="0.35">
      <c r="A42" s="5" t="s">
        <v>14</v>
      </c>
      <c r="B42" s="120"/>
      <c r="C42" s="121"/>
      <c r="D42" s="121"/>
      <c r="E42" s="121"/>
      <c r="F42" s="121"/>
      <c r="G42" s="122"/>
      <c r="H42" s="67">
        <f>+F42+E42+D42+C42+B42</f>
        <v>0</v>
      </c>
      <c r="I42" s="60"/>
      <c r="J42" s="9"/>
      <c r="K42" s="9"/>
      <c r="L42" s="9"/>
      <c r="M42" s="9"/>
      <c r="N42" s="9"/>
      <c r="O42" s="9"/>
      <c r="P42" s="8"/>
    </row>
    <row r="43" spans="1:16" ht="13" thickBot="1" x14ac:dyDescent="0.3">
      <c r="A43" s="82" t="s">
        <v>2</v>
      </c>
      <c r="B43" s="57">
        <v>1</v>
      </c>
      <c r="C43" s="57">
        <v>2</v>
      </c>
      <c r="D43" s="57">
        <v>3</v>
      </c>
      <c r="E43" s="57">
        <v>4</v>
      </c>
      <c r="F43" s="57">
        <v>5</v>
      </c>
      <c r="G43" s="126">
        <v>6</v>
      </c>
      <c r="H43" s="127" t="s">
        <v>0</v>
      </c>
      <c r="I43" s="9"/>
      <c r="J43" s="9"/>
      <c r="K43" s="9"/>
      <c r="L43" s="8"/>
    </row>
    <row r="44" spans="1:16" ht="13" x14ac:dyDescent="0.3">
      <c r="A44" s="83" t="s">
        <v>3</v>
      </c>
      <c r="B44" s="84">
        <v>690</v>
      </c>
      <c r="C44" s="84">
        <v>690</v>
      </c>
      <c r="D44" s="84">
        <v>690</v>
      </c>
      <c r="E44" s="84">
        <v>690</v>
      </c>
      <c r="F44" s="84">
        <v>690</v>
      </c>
      <c r="G44" s="84"/>
      <c r="H44" s="84">
        <v>690</v>
      </c>
      <c r="I44" s="9"/>
      <c r="J44" s="9"/>
      <c r="K44" s="9"/>
      <c r="L44" s="8"/>
    </row>
    <row r="45" spans="1:16" x14ac:dyDescent="0.25">
      <c r="A45" s="10" t="s">
        <v>4</v>
      </c>
      <c r="B45" s="16">
        <v>12180</v>
      </c>
      <c r="C45" s="16">
        <v>21290</v>
      </c>
      <c r="D45" s="16">
        <v>14110</v>
      </c>
      <c r="E45" s="16">
        <v>13490</v>
      </c>
      <c r="F45" s="16">
        <v>7140</v>
      </c>
      <c r="G45" s="16"/>
      <c r="H45" s="16">
        <v>68210</v>
      </c>
      <c r="I45" s="9"/>
      <c r="J45" s="9"/>
      <c r="K45" s="9"/>
      <c r="L45" s="8"/>
    </row>
    <row r="46" spans="1:16" x14ac:dyDescent="0.25">
      <c r="A46" s="10" t="s">
        <v>5</v>
      </c>
      <c r="B46" s="16">
        <v>12</v>
      </c>
      <c r="C46" s="16">
        <v>20</v>
      </c>
      <c r="D46" s="16">
        <v>13</v>
      </c>
      <c r="E46" s="16">
        <v>12</v>
      </c>
      <c r="F46" s="16">
        <v>6</v>
      </c>
      <c r="G46" s="16"/>
      <c r="H46" s="16">
        <v>63</v>
      </c>
      <c r="I46" s="9"/>
      <c r="J46" s="9"/>
      <c r="K46" s="9"/>
      <c r="L46" s="8"/>
    </row>
    <row r="47" spans="1:16" x14ac:dyDescent="0.25">
      <c r="A47" s="10" t="s">
        <v>6</v>
      </c>
      <c r="B47" s="20">
        <v>1015</v>
      </c>
      <c r="C47" s="15">
        <v>1064.5</v>
      </c>
      <c r="D47" s="15">
        <v>1085.3846153846155</v>
      </c>
      <c r="E47" s="15">
        <v>1124.1666666666667</v>
      </c>
      <c r="F47" s="15">
        <v>1190</v>
      </c>
      <c r="G47" s="15"/>
      <c r="H47" s="15">
        <v>1082.6984126984128</v>
      </c>
      <c r="I47" s="9"/>
      <c r="J47" s="9"/>
      <c r="K47" s="9"/>
      <c r="L47" s="8"/>
    </row>
    <row r="48" spans="1:16" ht="13" x14ac:dyDescent="0.3">
      <c r="A48" s="10" t="s">
        <v>7</v>
      </c>
      <c r="B48" s="58">
        <v>100</v>
      </c>
      <c r="C48" s="43">
        <v>100</v>
      </c>
      <c r="D48" s="58">
        <v>100</v>
      </c>
      <c r="E48" s="58">
        <v>100</v>
      </c>
      <c r="F48" s="43">
        <v>100</v>
      </c>
      <c r="G48" s="46"/>
      <c r="H48" s="46">
        <v>95.238095238095241</v>
      </c>
      <c r="I48" s="9"/>
      <c r="J48" s="55"/>
      <c r="K48" s="9"/>
      <c r="L48" s="8"/>
    </row>
    <row r="49" spans="1:12" x14ac:dyDescent="0.25">
      <c r="A49" s="10" t="s">
        <v>8</v>
      </c>
      <c r="B49" s="47">
        <v>1.1015113189654136E-2</v>
      </c>
      <c r="C49" s="47">
        <v>1.2768696307250528E-2</v>
      </c>
      <c r="D49" s="47">
        <v>1.1205803189821659E-2</v>
      </c>
      <c r="E49" s="47">
        <v>1.5173824677877614E-2</v>
      </c>
      <c r="F49" s="47">
        <v>2.8702943322015683E-2</v>
      </c>
      <c r="G49" s="56"/>
      <c r="H49" s="56">
        <v>4.7843021385418127E-2</v>
      </c>
      <c r="I49" s="9"/>
      <c r="J49" s="9"/>
      <c r="K49" s="9"/>
      <c r="L49" s="8"/>
    </row>
    <row r="50" spans="1:12" x14ac:dyDescent="0.25">
      <c r="A50" s="10" t="s">
        <v>9</v>
      </c>
      <c r="B50" s="46">
        <v>11.180339887498949</v>
      </c>
      <c r="C50" s="46">
        <v>13.592277219068187</v>
      </c>
      <c r="D50" s="46">
        <v>12.162606385260279</v>
      </c>
      <c r="E50" s="46">
        <v>17.057907908714085</v>
      </c>
      <c r="F50" s="46">
        <v>34.156502553198663</v>
      </c>
      <c r="G50" s="46"/>
      <c r="H50" s="46">
        <v>51.799563312688427</v>
      </c>
      <c r="I50" s="9"/>
      <c r="J50" s="9"/>
      <c r="K50" s="9"/>
      <c r="L50" s="8"/>
    </row>
    <row r="51" spans="1:12" x14ac:dyDescent="0.25">
      <c r="A51" s="11" t="s">
        <v>10</v>
      </c>
      <c r="B51" s="46">
        <v>325</v>
      </c>
      <c r="C51" s="46">
        <v>374.5</v>
      </c>
      <c r="D51" s="46">
        <v>395.38461538461547</v>
      </c>
      <c r="E51" s="46">
        <v>434.16666666666674</v>
      </c>
      <c r="F51" s="46">
        <v>500</v>
      </c>
      <c r="G51" s="46"/>
      <c r="H51" s="46">
        <v>392.69841269841277</v>
      </c>
      <c r="I51" s="9"/>
      <c r="J51" s="9"/>
      <c r="K51" s="9"/>
      <c r="L51" s="8"/>
    </row>
    <row r="52" spans="1:12" ht="13.5" thickBot="1" x14ac:dyDescent="0.35">
      <c r="A52" s="12" t="s">
        <v>1</v>
      </c>
      <c r="B52" s="88">
        <v>0.47101449275362317</v>
      </c>
      <c r="C52" s="88">
        <v>0.54275362318840581</v>
      </c>
      <c r="D52" s="88">
        <v>0.57302118171683403</v>
      </c>
      <c r="E52" s="89">
        <v>0.62922705314009675</v>
      </c>
      <c r="F52" s="89">
        <v>0.72463768115942029</v>
      </c>
      <c r="G52" s="88"/>
      <c r="H52" s="88">
        <v>0.56912813434552578</v>
      </c>
      <c r="I52" s="9"/>
      <c r="J52" s="9"/>
      <c r="K52" s="9"/>
      <c r="L52" s="8"/>
    </row>
  </sheetData>
  <mergeCells count="3">
    <mergeCell ref="B4:J4"/>
    <mergeCell ref="K4:W4"/>
    <mergeCell ref="B17:F17"/>
  </mergeCells>
  <printOptions horizontalCentered="1" verticalCentered="1"/>
  <pageMargins left="0.15748031496062992" right="0.15748031496062992" top="0.59055118110236227" bottom="0.98425196850393704" header="0" footer="0"/>
  <pageSetup scale="63" orientation="landscape" horizontalDpi="120" verticalDpi="144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R27"/>
  <sheetViews>
    <sheetView topLeftCell="J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37" t="s">
        <v>42</v>
      </c>
      <c r="B1" s="537"/>
      <c r="C1">
        <v>12377</v>
      </c>
      <c r="D1" s="185" t="s">
        <v>46</v>
      </c>
      <c r="E1" s="195" t="s">
        <v>47</v>
      </c>
    </row>
    <row r="2" spans="1:18" ht="37.5" x14ac:dyDescent="0.25">
      <c r="A2" s="65" t="s">
        <v>29</v>
      </c>
      <c r="B2" s="196" t="s">
        <v>30</v>
      </c>
      <c r="C2" s="196" t="s">
        <v>35</v>
      </c>
      <c r="D2" s="196" t="s">
        <v>37</v>
      </c>
      <c r="E2" s="197" t="s">
        <v>41</v>
      </c>
      <c r="F2" s="197" t="s">
        <v>40</v>
      </c>
      <c r="G2" s="197" t="s">
        <v>36</v>
      </c>
      <c r="H2" s="196" t="s">
        <v>38</v>
      </c>
      <c r="I2" s="197" t="s">
        <v>43</v>
      </c>
      <c r="J2" s="65" t="s">
        <v>13</v>
      </c>
      <c r="K2" s="196" t="s">
        <v>32</v>
      </c>
      <c r="L2" s="65" t="s">
        <v>31</v>
      </c>
      <c r="M2" s="197" t="s">
        <v>44</v>
      </c>
      <c r="N2" s="196" t="s">
        <v>39</v>
      </c>
      <c r="O2" s="197" t="s">
        <v>45</v>
      </c>
      <c r="P2" s="196" t="s">
        <v>33</v>
      </c>
      <c r="Q2" s="65" t="s">
        <v>34</v>
      </c>
    </row>
    <row r="3" spans="1:18" x14ac:dyDescent="0.25">
      <c r="A3">
        <v>1</v>
      </c>
      <c r="B3" s="186">
        <f>C1-(C3+E3+F3)</f>
        <v>12244</v>
      </c>
      <c r="C3" s="184">
        <v>133</v>
      </c>
      <c r="D3" s="191">
        <f>(C3/B3)*100</f>
        <v>1.0862463247304803</v>
      </c>
      <c r="E3" s="194"/>
      <c r="F3" s="194"/>
      <c r="G3" s="186">
        <f>C3</f>
        <v>133</v>
      </c>
      <c r="H3" s="191">
        <f>(G3/$C$1)*100</f>
        <v>1.0745738062535348</v>
      </c>
      <c r="I3" s="186">
        <f>C3+E3+F3</f>
        <v>133</v>
      </c>
      <c r="J3" s="187">
        <v>20.106641153684603</v>
      </c>
      <c r="L3" s="184">
        <v>149.31</v>
      </c>
      <c r="M3" s="188"/>
      <c r="N3">
        <v>110</v>
      </c>
      <c r="P3" s="192">
        <f>((L3/N3)*100)-100</f>
        <v>35.73636363636362</v>
      </c>
      <c r="Q3" s="184">
        <v>74.569999999999993</v>
      </c>
    </row>
    <row r="4" spans="1:18" x14ac:dyDescent="0.25">
      <c r="A4">
        <v>2</v>
      </c>
      <c r="B4" s="186">
        <f>B3-(C4+E4+F4)</f>
        <v>12169</v>
      </c>
      <c r="C4" s="184">
        <v>66</v>
      </c>
      <c r="D4" s="191">
        <f t="shared" ref="D4:D26" si="0">(C4/B4)*100</f>
        <v>0.54236173884460515</v>
      </c>
      <c r="E4" s="194"/>
      <c r="F4" s="194">
        <v>9</v>
      </c>
      <c r="G4" s="186">
        <f>G3+C4</f>
        <v>199</v>
      </c>
      <c r="H4" s="191">
        <f t="shared" ref="H4:H26" si="1">(G4/$C$1)*100</f>
        <v>1.6078209582289731</v>
      </c>
      <c r="I4" s="186">
        <f>I3+C4+E4+F4</f>
        <v>208</v>
      </c>
      <c r="J4" s="187">
        <v>24.896148700978667</v>
      </c>
      <c r="K4" s="191">
        <f>J4-J3</f>
        <v>4.7895075472940647</v>
      </c>
      <c r="L4" s="184">
        <v>221.39</v>
      </c>
      <c r="M4" s="188">
        <f>L4-L3</f>
        <v>72.079999999999984</v>
      </c>
      <c r="N4">
        <v>215</v>
      </c>
      <c r="O4" s="185">
        <f>N4-N3</f>
        <v>105</v>
      </c>
      <c r="P4" s="192">
        <f t="shared" ref="P4:P26" si="2">((L4/N4)*100)-100</f>
        <v>2.9720930232558089</v>
      </c>
      <c r="Q4" s="184">
        <v>74.180000000000007</v>
      </c>
    </row>
    <row r="5" spans="1:18" x14ac:dyDescent="0.25">
      <c r="A5">
        <v>3</v>
      </c>
      <c r="B5" s="186">
        <f t="shared" ref="B5:B26" si="3">B4-(C5+E5+F5)</f>
        <v>12151</v>
      </c>
      <c r="C5" s="184">
        <v>18</v>
      </c>
      <c r="D5" s="191">
        <f t="shared" si="0"/>
        <v>0.14813595588840422</v>
      </c>
      <c r="E5" s="194"/>
      <c r="F5" s="194"/>
      <c r="G5" s="186">
        <f t="shared" ref="G5:G26" si="4">G4+C5</f>
        <v>217</v>
      </c>
      <c r="H5" s="191">
        <f t="shared" si="1"/>
        <v>1.7532519996768199</v>
      </c>
      <c r="I5" s="186">
        <f t="shared" ref="I5:I26" si="5">I4+C5+E5+F5</f>
        <v>226</v>
      </c>
      <c r="J5" s="187">
        <v>30.059230009871669</v>
      </c>
      <c r="K5" s="191">
        <f t="shared" ref="K5:K26" si="6">J5-J4</f>
        <v>5.1630813088930019</v>
      </c>
      <c r="L5" s="184">
        <v>330.31</v>
      </c>
      <c r="M5" s="188">
        <f t="shared" ref="M5:M26" si="7">L5-L4</f>
        <v>108.92000000000002</v>
      </c>
      <c r="N5">
        <v>330</v>
      </c>
      <c r="O5" s="185">
        <f t="shared" ref="O5:O26" si="8">N5-N4</f>
        <v>115</v>
      </c>
      <c r="P5" s="192">
        <f t="shared" si="2"/>
        <v>9.3939393939407978E-2</v>
      </c>
      <c r="Q5" s="187">
        <v>71.2</v>
      </c>
    </row>
    <row r="6" spans="1:18" x14ac:dyDescent="0.25">
      <c r="A6">
        <v>4</v>
      </c>
      <c r="B6" s="186">
        <f t="shared" si="3"/>
        <v>12134</v>
      </c>
      <c r="C6" s="184">
        <v>17</v>
      </c>
      <c r="D6" s="191">
        <f t="shared" si="0"/>
        <v>0.14010219218724246</v>
      </c>
      <c r="E6" s="194"/>
      <c r="F6" s="194"/>
      <c r="G6" s="186">
        <f t="shared" si="4"/>
        <v>234</v>
      </c>
      <c r="H6" s="191">
        <f t="shared" si="1"/>
        <v>1.8906035388220086</v>
      </c>
      <c r="I6" s="186">
        <f t="shared" si="5"/>
        <v>243</v>
      </c>
      <c r="J6" s="187">
        <v>35.556000141221332</v>
      </c>
      <c r="K6" s="191">
        <f t="shared" si="6"/>
        <v>5.4967701313496633</v>
      </c>
      <c r="L6" s="184">
        <v>455.34</v>
      </c>
      <c r="M6" s="188">
        <f t="shared" si="7"/>
        <v>125.02999999999997</v>
      </c>
      <c r="N6">
        <v>450</v>
      </c>
      <c r="O6" s="185">
        <f t="shared" si="8"/>
        <v>120</v>
      </c>
      <c r="P6" s="192">
        <f t="shared" si="2"/>
        <v>1.1866666666666674</v>
      </c>
      <c r="Q6" s="187">
        <v>73.099999999999994</v>
      </c>
    </row>
    <row r="7" spans="1:18" x14ac:dyDescent="0.25">
      <c r="A7">
        <v>5</v>
      </c>
      <c r="B7" s="186">
        <f t="shared" si="3"/>
        <v>12124</v>
      </c>
      <c r="C7" s="184">
        <v>10</v>
      </c>
      <c r="D7" s="191">
        <f t="shared" si="0"/>
        <v>8.2481029363246458E-2</v>
      </c>
      <c r="E7" s="194"/>
      <c r="F7" s="194"/>
      <c r="G7" s="186">
        <f t="shared" si="4"/>
        <v>244</v>
      </c>
      <c r="H7" s="191">
        <f t="shared" si="1"/>
        <v>1.9713985618485901</v>
      </c>
      <c r="I7" s="186">
        <f t="shared" si="5"/>
        <v>253</v>
      </c>
      <c r="J7" s="187">
        <v>39.786579979506023</v>
      </c>
      <c r="K7" s="191">
        <f t="shared" si="6"/>
        <v>4.2305798382846902</v>
      </c>
      <c r="L7" s="184">
        <v>583.94000000000005</v>
      </c>
      <c r="M7" s="188">
        <f t="shared" si="7"/>
        <v>128.60000000000008</v>
      </c>
      <c r="N7">
        <v>560</v>
      </c>
      <c r="O7" s="185">
        <f t="shared" si="8"/>
        <v>110</v>
      </c>
      <c r="P7" s="192">
        <f t="shared" si="2"/>
        <v>4.2750000000000057</v>
      </c>
      <c r="Q7" s="184">
        <v>81.819999999999993</v>
      </c>
    </row>
    <row r="8" spans="1:18" x14ac:dyDescent="0.25">
      <c r="A8">
        <v>6</v>
      </c>
      <c r="B8" s="186">
        <f t="shared" si="3"/>
        <v>12110</v>
      </c>
      <c r="C8" s="184">
        <v>14</v>
      </c>
      <c r="D8" s="191">
        <f t="shared" si="0"/>
        <v>0.11560693641618498</v>
      </c>
      <c r="E8" s="194"/>
      <c r="F8" s="194"/>
      <c r="G8" s="186">
        <f t="shared" si="4"/>
        <v>258</v>
      </c>
      <c r="H8" s="191">
        <f t="shared" si="1"/>
        <v>2.0845115940858041</v>
      </c>
      <c r="I8" s="186">
        <f t="shared" si="5"/>
        <v>267</v>
      </c>
      <c r="J8" s="187">
        <v>43.049348505394732</v>
      </c>
      <c r="K8" s="191">
        <f t="shared" si="6"/>
        <v>3.2627685258887098</v>
      </c>
      <c r="L8" s="184">
        <v>684.04</v>
      </c>
      <c r="M8" s="188">
        <f t="shared" si="7"/>
        <v>100.09999999999991</v>
      </c>
      <c r="N8">
        <v>660</v>
      </c>
      <c r="O8" s="185">
        <f t="shared" si="8"/>
        <v>100</v>
      </c>
      <c r="P8" s="192">
        <f t="shared" si="2"/>
        <v>3.6424242424242408</v>
      </c>
      <c r="Q8" s="184">
        <v>84.93</v>
      </c>
    </row>
    <row r="9" spans="1:18" x14ac:dyDescent="0.25">
      <c r="A9">
        <v>7</v>
      </c>
      <c r="B9" s="186">
        <f t="shared" si="3"/>
        <v>12108</v>
      </c>
      <c r="C9" s="184">
        <v>2</v>
      </c>
      <c r="D9" s="191">
        <f t="shared" si="0"/>
        <v>1.6518004625041292E-2</v>
      </c>
      <c r="E9" s="194"/>
      <c r="F9" s="194"/>
      <c r="G9" s="186">
        <f t="shared" si="4"/>
        <v>260</v>
      </c>
      <c r="H9" s="191">
        <f t="shared" si="1"/>
        <v>2.1006705986911207</v>
      </c>
      <c r="I9" s="186">
        <f t="shared" si="5"/>
        <v>269</v>
      </c>
      <c r="J9" s="187">
        <v>45.077897418358077</v>
      </c>
      <c r="K9" s="191">
        <f t="shared" si="6"/>
        <v>2.0285489129633447</v>
      </c>
      <c r="L9" s="184">
        <v>760.34</v>
      </c>
      <c r="M9" s="188">
        <f t="shared" si="7"/>
        <v>76.300000000000068</v>
      </c>
      <c r="N9">
        <v>760</v>
      </c>
      <c r="O9" s="185">
        <f t="shared" si="8"/>
        <v>100</v>
      </c>
      <c r="P9" s="192">
        <f t="shared" si="2"/>
        <v>4.473684210526585E-2</v>
      </c>
      <c r="Q9" s="184">
        <v>82.61</v>
      </c>
    </row>
    <row r="10" spans="1:18" x14ac:dyDescent="0.25">
      <c r="A10">
        <v>8</v>
      </c>
      <c r="B10" s="186">
        <f t="shared" si="3"/>
        <v>12098</v>
      </c>
      <c r="C10" s="184">
        <v>10</v>
      </c>
      <c r="D10" s="191">
        <f t="shared" si="0"/>
        <v>8.2658290626549835E-2</v>
      </c>
      <c r="E10" s="194"/>
      <c r="F10" s="194"/>
      <c r="G10" s="186">
        <f t="shared" si="4"/>
        <v>270</v>
      </c>
      <c r="H10" s="191">
        <f t="shared" si="1"/>
        <v>2.181465621717702</v>
      </c>
      <c r="I10" s="186">
        <f t="shared" si="5"/>
        <v>279</v>
      </c>
      <c r="J10" s="187">
        <v>47.584424168742103</v>
      </c>
      <c r="K10" s="191">
        <f t="shared" si="6"/>
        <v>2.5065267503840261</v>
      </c>
      <c r="L10" s="184">
        <v>857.86</v>
      </c>
      <c r="M10" s="188">
        <f t="shared" si="7"/>
        <v>97.519999999999982</v>
      </c>
      <c r="N10">
        <v>860</v>
      </c>
      <c r="O10" s="185">
        <f t="shared" si="8"/>
        <v>100</v>
      </c>
      <c r="P10" s="192">
        <f t="shared" si="2"/>
        <v>-0.248837209302323</v>
      </c>
      <c r="Q10" s="184">
        <v>76.62</v>
      </c>
    </row>
    <row r="11" spans="1:18" x14ac:dyDescent="0.25">
      <c r="A11">
        <v>9</v>
      </c>
      <c r="B11" s="186">
        <f t="shared" si="3"/>
        <v>12090</v>
      </c>
      <c r="C11" s="184">
        <v>8</v>
      </c>
      <c r="D11" s="191">
        <f t="shared" si="0"/>
        <v>6.6170388751033912E-2</v>
      </c>
      <c r="E11" s="194"/>
      <c r="F11" s="194"/>
      <c r="G11" s="186">
        <f t="shared" si="4"/>
        <v>278</v>
      </c>
      <c r="H11" s="191">
        <f t="shared" si="1"/>
        <v>2.2461016401389675</v>
      </c>
      <c r="I11" s="186">
        <f t="shared" si="5"/>
        <v>287</v>
      </c>
      <c r="J11" s="187">
        <v>50.644304021732708</v>
      </c>
      <c r="K11" s="191">
        <f t="shared" si="6"/>
        <v>3.0598798529906048</v>
      </c>
      <c r="L11" s="184">
        <v>940.35</v>
      </c>
      <c r="M11" s="188">
        <f t="shared" si="7"/>
        <v>82.490000000000009</v>
      </c>
      <c r="N11">
        <v>960</v>
      </c>
      <c r="O11" s="185">
        <f t="shared" si="8"/>
        <v>100</v>
      </c>
      <c r="P11" s="192">
        <f t="shared" si="2"/>
        <v>-2.0468749999999858</v>
      </c>
      <c r="Q11" s="184">
        <v>86.67</v>
      </c>
    </row>
    <row r="12" spans="1:18" x14ac:dyDescent="0.25">
      <c r="A12">
        <v>10</v>
      </c>
      <c r="B12" s="186">
        <f t="shared" si="3"/>
        <v>12082</v>
      </c>
      <c r="C12" s="184">
        <v>8</v>
      </c>
      <c r="D12" s="191">
        <f t="shared" si="0"/>
        <v>6.6214202946532033E-2</v>
      </c>
      <c r="E12" s="194"/>
      <c r="F12" s="194"/>
      <c r="G12" s="186">
        <f t="shared" si="4"/>
        <v>286</v>
      </c>
      <c r="H12" s="191">
        <f t="shared" si="1"/>
        <v>2.3107376585602326</v>
      </c>
      <c r="I12" s="186">
        <f t="shared" si="5"/>
        <v>295</v>
      </c>
      <c r="J12" s="187">
        <v>53.392665082910803</v>
      </c>
      <c r="K12" s="191">
        <f t="shared" si="6"/>
        <v>2.7483610611780946</v>
      </c>
      <c r="L12" s="187">
        <v>1027.7</v>
      </c>
      <c r="M12" s="188">
        <f t="shared" si="7"/>
        <v>87.350000000000023</v>
      </c>
      <c r="N12" s="186">
        <v>1060</v>
      </c>
      <c r="O12" s="185">
        <f t="shared" si="8"/>
        <v>100</v>
      </c>
      <c r="P12" s="192">
        <f t="shared" si="2"/>
        <v>-3.0471698113207424</v>
      </c>
      <c r="Q12" s="184">
        <v>89.94</v>
      </c>
    </row>
    <row r="13" spans="1:18" x14ac:dyDescent="0.25">
      <c r="A13">
        <v>11</v>
      </c>
      <c r="B13" s="186">
        <f t="shared" si="3"/>
        <v>12079</v>
      </c>
      <c r="C13" s="184">
        <v>3</v>
      </c>
      <c r="D13" s="191">
        <f t="shared" si="0"/>
        <v>2.483649308717609E-2</v>
      </c>
      <c r="E13" s="194"/>
      <c r="F13" s="194"/>
      <c r="G13" s="186">
        <f t="shared" si="4"/>
        <v>289</v>
      </c>
      <c r="H13" s="191">
        <f t="shared" si="1"/>
        <v>2.3349761654682073</v>
      </c>
      <c r="I13" s="186">
        <f t="shared" si="5"/>
        <v>298</v>
      </c>
      <c r="J13" s="187">
        <v>56.42</v>
      </c>
      <c r="K13" s="191">
        <f t="shared" si="6"/>
        <v>3.027334917089199</v>
      </c>
      <c r="L13" s="187">
        <v>1123.42</v>
      </c>
      <c r="M13" s="188">
        <f t="shared" si="7"/>
        <v>95.720000000000027</v>
      </c>
      <c r="N13" s="186">
        <v>1160</v>
      </c>
      <c r="O13" s="185">
        <f t="shared" si="8"/>
        <v>100</v>
      </c>
      <c r="P13" s="192">
        <f t="shared" si="2"/>
        <v>-3.1534482758620612</v>
      </c>
      <c r="Q13" s="184">
        <v>85.46</v>
      </c>
      <c r="R13" s="193"/>
    </row>
    <row r="14" spans="1:18" hidden="1" x14ac:dyDescent="0.25">
      <c r="A14">
        <v>12</v>
      </c>
      <c r="B14" s="186">
        <f t="shared" si="3"/>
        <v>12079</v>
      </c>
      <c r="C14" s="184"/>
      <c r="D14" s="191">
        <f t="shared" si="0"/>
        <v>0</v>
      </c>
      <c r="E14" s="184"/>
      <c r="F14" s="184"/>
      <c r="G14" s="186">
        <f t="shared" si="4"/>
        <v>289</v>
      </c>
      <c r="H14" s="191">
        <f t="shared" si="1"/>
        <v>2.3349761654682073</v>
      </c>
      <c r="I14" s="186">
        <f t="shared" si="5"/>
        <v>298</v>
      </c>
      <c r="J14" s="184"/>
      <c r="K14" s="191">
        <f t="shared" si="6"/>
        <v>-56.42</v>
      </c>
      <c r="L14" s="184"/>
      <c r="M14" s="188">
        <f t="shared" si="7"/>
        <v>-1123.42</v>
      </c>
      <c r="N14">
        <v>1250</v>
      </c>
      <c r="O14" s="185">
        <f t="shared" si="8"/>
        <v>90</v>
      </c>
      <c r="P14" s="192">
        <f t="shared" si="2"/>
        <v>-100</v>
      </c>
      <c r="Q14" s="184"/>
    </row>
    <row r="15" spans="1:18" hidden="1" x14ac:dyDescent="0.25">
      <c r="A15">
        <v>13</v>
      </c>
      <c r="B15" s="186">
        <f t="shared" si="3"/>
        <v>12079</v>
      </c>
      <c r="C15" s="184"/>
      <c r="D15" s="191">
        <f t="shared" si="0"/>
        <v>0</v>
      </c>
      <c r="E15" s="184"/>
      <c r="F15" s="184"/>
      <c r="G15" s="186">
        <f t="shared" si="4"/>
        <v>289</v>
      </c>
      <c r="H15" s="191">
        <f t="shared" si="1"/>
        <v>2.3349761654682073</v>
      </c>
      <c r="I15" s="186">
        <f t="shared" si="5"/>
        <v>298</v>
      </c>
      <c r="J15" s="184"/>
      <c r="K15" s="191">
        <f t="shared" si="6"/>
        <v>0</v>
      </c>
      <c r="L15" s="184"/>
      <c r="M15" s="188">
        <f t="shared" si="7"/>
        <v>0</v>
      </c>
      <c r="N15">
        <v>1340</v>
      </c>
      <c r="O15" s="185">
        <f t="shared" si="8"/>
        <v>90</v>
      </c>
      <c r="P15" s="192">
        <f t="shared" si="2"/>
        <v>-100</v>
      </c>
      <c r="Q15" s="184"/>
    </row>
    <row r="16" spans="1:18" hidden="1" x14ac:dyDescent="0.25">
      <c r="A16">
        <v>14</v>
      </c>
      <c r="B16" s="186">
        <f t="shared" si="3"/>
        <v>12079</v>
      </c>
      <c r="C16" s="184"/>
      <c r="D16" s="191">
        <f t="shared" si="0"/>
        <v>0</v>
      </c>
      <c r="E16" s="184"/>
      <c r="F16" s="184"/>
      <c r="G16" s="186">
        <f t="shared" si="4"/>
        <v>289</v>
      </c>
      <c r="H16" s="191">
        <f t="shared" si="1"/>
        <v>2.3349761654682073</v>
      </c>
      <c r="I16" s="186">
        <f t="shared" si="5"/>
        <v>298</v>
      </c>
      <c r="J16" s="184"/>
      <c r="K16" s="191">
        <f t="shared" si="6"/>
        <v>0</v>
      </c>
      <c r="L16" s="184"/>
      <c r="M16" s="188">
        <f t="shared" si="7"/>
        <v>0</v>
      </c>
      <c r="N16">
        <v>1430</v>
      </c>
      <c r="O16" s="185">
        <f t="shared" si="8"/>
        <v>90</v>
      </c>
      <c r="P16" s="192">
        <f t="shared" si="2"/>
        <v>-100</v>
      </c>
      <c r="Q16" s="184"/>
    </row>
    <row r="17" spans="1:17" hidden="1" x14ac:dyDescent="0.25">
      <c r="A17">
        <v>15</v>
      </c>
      <c r="B17" s="186">
        <f t="shared" si="3"/>
        <v>12079</v>
      </c>
      <c r="C17" s="184"/>
      <c r="D17" s="191">
        <f t="shared" si="0"/>
        <v>0</v>
      </c>
      <c r="E17" s="184"/>
      <c r="F17" s="184"/>
      <c r="G17" s="186">
        <f t="shared" si="4"/>
        <v>289</v>
      </c>
      <c r="H17" s="191">
        <f t="shared" si="1"/>
        <v>2.3349761654682073</v>
      </c>
      <c r="I17" s="186">
        <f t="shared" si="5"/>
        <v>298</v>
      </c>
      <c r="J17" s="184"/>
      <c r="K17" s="191">
        <f t="shared" si="6"/>
        <v>0</v>
      </c>
      <c r="L17" s="184"/>
      <c r="M17" s="188">
        <f t="shared" si="7"/>
        <v>0</v>
      </c>
      <c r="N17">
        <v>1525</v>
      </c>
      <c r="O17" s="185">
        <f t="shared" si="8"/>
        <v>95</v>
      </c>
      <c r="P17" s="192">
        <f t="shared" si="2"/>
        <v>-100</v>
      </c>
      <c r="Q17" s="184"/>
    </row>
    <row r="18" spans="1:17" hidden="1" x14ac:dyDescent="0.25">
      <c r="A18">
        <v>16</v>
      </c>
      <c r="B18" s="186">
        <f t="shared" si="3"/>
        <v>12079</v>
      </c>
      <c r="C18" s="184"/>
      <c r="D18" s="191">
        <f t="shared" si="0"/>
        <v>0</v>
      </c>
      <c r="E18" s="184"/>
      <c r="F18" s="184"/>
      <c r="G18" s="186">
        <f t="shared" si="4"/>
        <v>289</v>
      </c>
      <c r="H18" s="191">
        <f t="shared" si="1"/>
        <v>2.3349761654682073</v>
      </c>
      <c r="I18" s="186">
        <f t="shared" si="5"/>
        <v>298</v>
      </c>
      <c r="J18" s="184"/>
      <c r="K18" s="191">
        <f t="shared" si="6"/>
        <v>0</v>
      </c>
      <c r="L18" s="184"/>
      <c r="M18" s="188">
        <f t="shared" si="7"/>
        <v>0</v>
      </c>
      <c r="N18">
        <v>1640</v>
      </c>
      <c r="O18" s="185">
        <f t="shared" si="8"/>
        <v>115</v>
      </c>
      <c r="P18" s="192">
        <f t="shared" si="2"/>
        <v>-100</v>
      </c>
      <c r="Q18" s="184"/>
    </row>
    <row r="19" spans="1:17" hidden="1" x14ac:dyDescent="0.25">
      <c r="A19">
        <v>17</v>
      </c>
      <c r="B19" s="186">
        <f t="shared" si="3"/>
        <v>12079</v>
      </c>
      <c r="C19" s="184"/>
      <c r="D19" s="191">
        <f t="shared" si="0"/>
        <v>0</v>
      </c>
      <c r="E19" s="184"/>
      <c r="F19" s="184"/>
      <c r="G19" s="186">
        <f t="shared" si="4"/>
        <v>289</v>
      </c>
      <c r="H19" s="191">
        <f t="shared" si="1"/>
        <v>2.3349761654682073</v>
      </c>
      <c r="I19" s="186">
        <f t="shared" si="5"/>
        <v>298</v>
      </c>
      <c r="J19" s="184"/>
      <c r="K19" s="191">
        <f t="shared" si="6"/>
        <v>0</v>
      </c>
      <c r="L19" s="184"/>
      <c r="M19" s="188">
        <f t="shared" si="7"/>
        <v>0</v>
      </c>
      <c r="N19">
        <v>1765</v>
      </c>
      <c r="O19" s="185">
        <f t="shared" si="8"/>
        <v>125</v>
      </c>
      <c r="P19" s="192">
        <f t="shared" si="2"/>
        <v>-100</v>
      </c>
      <c r="Q19" s="184"/>
    </row>
    <row r="20" spans="1:17" hidden="1" x14ac:dyDescent="0.25">
      <c r="A20">
        <v>18</v>
      </c>
      <c r="B20" s="186">
        <f t="shared" si="3"/>
        <v>12079</v>
      </c>
      <c r="C20" s="184"/>
      <c r="D20" s="191">
        <f t="shared" si="0"/>
        <v>0</v>
      </c>
      <c r="E20" s="184"/>
      <c r="F20" s="184"/>
      <c r="G20" s="186">
        <f t="shared" si="4"/>
        <v>289</v>
      </c>
      <c r="H20" s="191">
        <f t="shared" si="1"/>
        <v>2.3349761654682073</v>
      </c>
      <c r="I20" s="186">
        <f t="shared" si="5"/>
        <v>298</v>
      </c>
      <c r="J20" s="184"/>
      <c r="K20" s="191">
        <f t="shared" si="6"/>
        <v>0</v>
      </c>
      <c r="L20" s="184"/>
      <c r="M20" s="188">
        <f t="shared" si="7"/>
        <v>0</v>
      </c>
      <c r="N20">
        <v>1890</v>
      </c>
      <c r="O20" s="185">
        <f t="shared" si="8"/>
        <v>125</v>
      </c>
      <c r="P20" s="192">
        <f t="shared" si="2"/>
        <v>-100</v>
      </c>
      <c r="Q20" s="184"/>
    </row>
    <row r="21" spans="1:17" hidden="1" x14ac:dyDescent="0.25">
      <c r="A21">
        <v>19</v>
      </c>
      <c r="B21" s="186">
        <f t="shared" si="3"/>
        <v>12079</v>
      </c>
      <c r="C21" s="184"/>
      <c r="D21" s="191">
        <f t="shared" si="0"/>
        <v>0</v>
      </c>
      <c r="E21" s="184"/>
      <c r="F21" s="184"/>
      <c r="G21" s="186">
        <f t="shared" si="4"/>
        <v>289</v>
      </c>
      <c r="H21" s="191">
        <f t="shared" si="1"/>
        <v>2.3349761654682073</v>
      </c>
      <c r="I21" s="186">
        <f t="shared" si="5"/>
        <v>298</v>
      </c>
      <c r="J21" s="184"/>
      <c r="K21" s="191">
        <f t="shared" si="6"/>
        <v>0</v>
      </c>
      <c r="L21" s="184"/>
      <c r="M21" s="188">
        <f t="shared" si="7"/>
        <v>0</v>
      </c>
      <c r="N21">
        <v>2020</v>
      </c>
      <c r="O21" s="185">
        <f t="shared" si="8"/>
        <v>130</v>
      </c>
      <c r="P21" s="192">
        <f t="shared" si="2"/>
        <v>-100</v>
      </c>
      <c r="Q21" s="184"/>
    </row>
    <row r="22" spans="1:17" hidden="1" x14ac:dyDescent="0.25">
      <c r="A22">
        <v>20</v>
      </c>
      <c r="B22" s="186">
        <f t="shared" si="3"/>
        <v>12079</v>
      </c>
      <c r="C22" s="184"/>
      <c r="D22" s="191">
        <f t="shared" si="0"/>
        <v>0</v>
      </c>
      <c r="E22" s="184"/>
      <c r="F22" s="184"/>
      <c r="G22" s="186">
        <f t="shared" si="4"/>
        <v>289</v>
      </c>
      <c r="H22" s="191">
        <f t="shared" si="1"/>
        <v>2.3349761654682073</v>
      </c>
      <c r="I22" s="186">
        <f t="shared" si="5"/>
        <v>298</v>
      </c>
      <c r="J22" s="184"/>
      <c r="K22" s="191">
        <f t="shared" si="6"/>
        <v>0</v>
      </c>
      <c r="L22" s="184"/>
      <c r="M22" s="188">
        <f t="shared" si="7"/>
        <v>0</v>
      </c>
      <c r="N22">
        <v>2155</v>
      </c>
      <c r="O22" s="185">
        <f t="shared" si="8"/>
        <v>135</v>
      </c>
      <c r="P22" s="192">
        <f t="shared" si="2"/>
        <v>-100</v>
      </c>
      <c r="Q22" s="184"/>
    </row>
    <row r="23" spans="1:17" hidden="1" x14ac:dyDescent="0.25">
      <c r="A23">
        <v>21</v>
      </c>
      <c r="B23" s="186">
        <f t="shared" si="3"/>
        <v>12079</v>
      </c>
      <c r="C23" s="184"/>
      <c r="D23" s="191">
        <f t="shared" si="0"/>
        <v>0</v>
      </c>
      <c r="E23" s="184"/>
      <c r="F23" s="184"/>
      <c r="G23" s="186">
        <f t="shared" si="4"/>
        <v>289</v>
      </c>
      <c r="H23" s="191">
        <f t="shared" si="1"/>
        <v>2.3349761654682073</v>
      </c>
      <c r="I23" s="186">
        <f t="shared" si="5"/>
        <v>298</v>
      </c>
      <c r="J23" s="184"/>
      <c r="K23" s="191">
        <f t="shared" si="6"/>
        <v>0</v>
      </c>
      <c r="L23" s="184"/>
      <c r="M23" s="188">
        <f t="shared" si="7"/>
        <v>0</v>
      </c>
      <c r="N23">
        <v>2300</v>
      </c>
      <c r="O23" s="185">
        <f t="shared" si="8"/>
        <v>145</v>
      </c>
      <c r="P23" s="192">
        <f t="shared" si="2"/>
        <v>-100</v>
      </c>
      <c r="Q23" s="184"/>
    </row>
    <row r="24" spans="1:17" hidden="1" x14ac:dyDescent="0.25">
      <c r="A24">
        <v>22</v>
      </c>
      <c r="B24" s="186">
        <f t="shared" si="3"/>
        <v>12079</v>
      </c>
      <c r="C24" s="184"/>
      <c r="D24" s="191">
        <f t="shared" si="0"/>
        <v>0</v>
      </c>
      <c r="E24" s="184"/>
      <c r="F24" s="184"/>
      <c r="G24" s="186">
        <f t="shared" si="4"/>
        <v>289</v>
      </c>
      <c r="H24" s="191">
        <f t="shared" si="1"/>
        <v>2.3349761654682073</v>
      </c>
      <c r="I24" s="186">
        <f t="shared" si="5"/>
        <v>298</v>
      </c>
      <c r="J24" s="184"/>
      <c r="K24" s="191">
        <f t="shared" si="6"/>
        <v>0</v>
      </c>
      <c r="L24" s="184"/>
      <c r="M24" s="188">
        <f t="shared" si="7"/>
        <v>0</v>
      </c>
      <c r="N24">
        <v>2465</v>
      </c>
      <c r="O24" s="185">
        <f t="shared" si="8"/>
        <v>165</v>
      </c>
      <c r="P24" s="192">
        <f t="shared" si="2"/>
        <v>-100</v>
      </c>
      <c r="Q24" s="184"/>
    </row>
    <row r="25" spans="1:17" hidden="1" x14ac:dyDescent="0.25">
      <c r="A25">
        <v>23</v>
      </c>
      <c r="B25" s="186">
        <f t="shared" si="3"/>
        <v>12079</v>
      </c>
      <c r="C25" s="184"/>
      <c r="D25" s="191">
        <f t="shared" si="0"/>
        <v>0</v>
      </c>
      <c r="E25" s="184"/>
      <c r="F25" s="184"/>
      <c r="G25" s="186">
        <f t="shared" si="4"/>
        <v>289</v>
      </c>
      <c r="H25" s="191">
        <f t="shared" si="1"/>
        <v>2.3349761654682073</v>
      </c>
      <c r="I25" s="186">
        <f t="shared" si="5"/>
        <v>298</v>
      </c>
      <c r="J25" s="184"/>
      <c r="K25" s="191">
        <f t="shared" si="6"/>
        <v>0</v>
      </c>
      <c r="L25" s="184"/>
      <c r="M25" s="188">
        <f t="shared" si="7"/>
        <v>0</v>
      </c>
      <c r="N25">
        <v>2640</v>
      </c>
      <c r="O25" s="185">
        <f t="shared" si="8"/>
        <v>175</v>
      </c>
      <c r="P25" s="192">
        <f t="shared" si="2"/>
        <v>-100</v>
      </c>
      <c r="Q25" s="184"/>
    </row>
    <row r="26" spans="1:17" hidden="1" x14ac:dyDescent="0.25">
      <c r="A26">
        <v>24</v>
      </c>
      <c r="B26" s="186">
        <f t="shared" si="3"/>
        <v>12079</v>
      </c>
      <c r="C26" s="184"/>
      <c r="D26" s="191">
        <f t="shared" si="0"/>
        <v>0</v>
      </c>
      <c r="E26" s="184"/>
      <c r="F26" s="184"/>
      <c r="G26" s="186">
        <f t="shared" si="4"/>
        <v>289</v>
      </c>
      <c r="H26" s="191">
        <f t="shared" si="1"/>
        <v>2.3349761654682073</v>
      </c>
      <c r="I26" s="186">
        <f t="shared" si="5"/>
        <v>298</v>
      </c>
      <c r="J26" s="184"/>
      <c r="K26" s="191">
        <f t="shared" si="6"/>
        <v>0</v>
      </c>
      <c r="L26" s="184"/>
      <c r="M26" s="188">
        <f t="shared" si="7"/>
        <v>0</v>
      </c>
      <c r="N26">
        <v>2800</v>
      </c>
      <c r="O26" s="185">
        <f t="shared" si="8"/>
        <v>160</v>
      </c>
      <c r="P26" s="192">
        <f t="shared" si="2"/>
        <v>-100</v>
      </c>
      <c r="Q26" s="184"/>
    </row>
    <row r="27" spans="1:17" hidden="1" x14ac:dyDescent="0.25"/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R26"/>
  <sheetViews>
    <sheetView topLeftCell="X1"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hidden="1" customWidth="1"/>
    <col min="3" max="3" width="13" hidden="1" customWidth="1"/>
    <col min="4" max="4" width="13" customWidth="1"/>
    <col min="5" max="5" width="10.7265625" hidden="1" customWidth="1"/>
    <col min="6" max="6" width="12.26953125" hidden="1" customWidth="1"/>
    <col min="7" max="7" width="13.1796875" hidden="1" customWidth="1"/>
    <col min="8" max="8" width="13.1796875" customWidth="1"/>
    <col min="9" max="9" width="13.1796875" hidden="1" customWidth="1"/>
    <col min="10" max="10" width="10.453125" customWidth="1"/>
    <col min="11" max="11" width="13.1796875" customWidth="1"/>
    <col min="12" max="12" width="7.453125" customWidth="1"/>
    <col min="13" max="13" width="10.453125" customWidth="1"/>
    <col min="14" max="14" width="7.453125" customWidth="1"/>
    <col min="15" max="15" width="11" customWidth="1"/>
    <col min="16" max="16" width="12" customWidth="1"/>
    <col min="17" max="17" width="13.7265625" customWidth="1"/>
    <col min="18" max="37" width="11.453125" customWidth="1"/>
  </cols>
  <sheetData>
    <row r="1" spans="1:18" x14ac:dyDescent="0.25">
      <c r="A1" s="537" t="s">
        <v>42</v>
      </c>
      <c r="B1" s="537"/>
      <c r="C1">
        <v>3292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>
        <v>1</v>
      </c>
      <c r="B3" s="186">
        <f>C1-(C3+E3+F3)</f>
        <v>3254</v>
      </c>
      <c r="C3" s="184">
        <v>38</v>
      </c>
      <c r="D3" s="191">
        <f>(C3/B3)*100</f>
        <v>1.1677934849416103</v>
      </c>
      <c r="E3" s="194"/>
      <c r="F3" s="194"/>
      <c r="G3" s="186">
        <f>C3</f>
        <v>38</v>
      </c>
      <c r="H3" s="191">
        <f>(G3/$C$1)*100</f>
        <v>1.1543134872417984</v>
      </c>
      <c r="I3" s="186">
        <f>C3+E3+F3</f>
        <v>38</v>
      </c>
      <c r="J3" s="187">
        <v>30.156291158135044</v>
      </c>
      <c r="L3" s="184">
        <v>165.74</v>
      </c>
      <c r="M3" s="188"/>
      <c r="N3">
        <v>140</v>
      </c>
      <c r="P3" s="192">
        <f>((L3/N3)*100)-100</f>
        <v>18.3857142857143</v>
      </c>
      <c r="Q3" s="184">
        <v>74.77</v>
      </c>
    </row>
    <row r="4" spans="1:18" x14ac:dyDescent="0.25">
      <c r="A4">
        <v>2</v>
      </c>
      <c r="B4" s="186">
        <f>B3-(C4+E4+F4)</f>
        <v>3237</v>
      </c>
      <c r="C4" s="184">
        <v>17</v>
      </c>
      <c r="D4" s="191">
        <f t="shared" ref="D4:D26" si="0">(C4/B4)*100</f>
        <v>0.52517763361136849</v>
      </c>
      <c r="E4" s="194"/>
      <c r="F4" s="194"/>
      <c r="G4" s="186">
        <f t="shared" ref="G4:G26" si="1">G3+C4</f>
        <v>55</v>
      </c>
      <c r="H4" s="191">
        <f t="shared" ref="H4:H26" si="2">(G4/$C$1)*100</f>
        <v>1.6707168894289186</v>
      </c>
      <c r="I4" s="186">
        <f t="shared" ref="I4:I26" si="3">I3+C4+E4+F4</f>
        <v>55</v>
      </c>
      <c r="J4" s="187">
        <v>60.051193786133545</v>
      </c>
      <c r="K4" s="191">
        <f>J4-J3</f>
        <v>29.894902627998501</v>
      </c>
      <c r="L4" s="184">
        <v>377.61</v>
      </c>
      <c r="M4" s="188">
        <f>L4-L3</f>
        <v>211.87</v>
      </c>
      <c r="N4">
        <v>300</v>
      </c>
      <c r="O4" s="185">
        <f>N4-N3</f>
        <v>160</v>
      </c>
      <c r="P4" s="192">
        <f t="shared" ref="P4:P26" si="4">((L4/N4)*100)-100</f>
        <v>25.870000000000019</v>
      </c>
      <c r="Q4" s="184">
        <v>65.38</v>
      </c>
    </row>
    <row r="5" spans="1:18" x14ac:dyDescent="0.25">
      <c r="A5">
        <v>3</v>
      </c>
      <c r="B5" s="186">
        <f t="shared" ref="B5:B26" si="5">B4-(C5+E5+F5)</f>
        <v>3226</v>
      </c>
      <c r="C5" s="184">
        <v>11</v>
      </c>
      <c r="D5" s="191">
        <f t="shared" si="0"/>
        <v>0.34097954122752638</v>
      </c>
      <c r="E5" s="194"/>
      <c r="F5" s="194"/>
      <c r="G5" s="186">
        <f t="shared" si="1"/>
        <v>66</v>
      </c>
      <c r="H5" s="191">
        <f t="shared" si="2"/>
        <v>2.0048602673147022</v>
      </c>
      <c r="I5" s="186">
        <f t="shared" si="3"/>
        <v>66</v>
      </c>
      <c r="J5" s="187">
        <v>85.209458861039764</v>
      </c>
      <c r="K5" s="191">
        <f t="shared" ref="K5:K26" si="6">J5-J4</f>
        <v>25.158265074906218</v>
      </c>
      <c r="L5" s="184">
        <v>660.85</v>
      </c>
      <c r="M5" s="188">
        <f t="shared" ref="M5:M26" si="7">L5-L4</f>
        <v>283.24</v>
      </c>
      <c r="N5">
        <v>490</v>
      </c>
      <c r="O5" s="185">
        <f t="shared" ref="O5:O26" si="8">N5-N4</f>
        <v>190</v>
      </c>
      <c r="P5" s="192">
        <f t="shared" si="4"/>
        <v>34.867346938775512</v>
      </c>
      <c r="Q5" s="187">
        <v>71.209999999999994</v>
      </c>
    </row>
    <row r="6" spans="1:18" x14ac:dyDescent="0.25">
      <c r="A6">
        <v>4</v>
      </c>
      <c r="B6" s="186">
        <f t="shared" si="5"/>
        <v>3216</v>
      </c>
      <c r="C6" s="184">
        <v>10</v>
      </c>
      <c r="D6" s="191">
        <f t="shared" si="0"/>
        <v>0.31094527363184082</v>
      </c>
      <c r="E6" s="194"/>
      <c r="F6" s="194"/>
      <c r="G6" s="186">
        <f t="shared" si="1"/>
        <v>76</v>
      </c>
      <c r="H6" s="191">
        <f t="shared" si="2"/>
        <v>2.3086269744835968</v>
      </c>
      <c r="I6" s="186">
        <f t="shared" si="3"/>
        <v>76</v>
      </c>
      <c r="J6" s="187">
        <v>90.165245202558637</v>
      </c>
      <c r="K6" s="191">
        <f t="shared" si="6"/>
        <v>4.9557863415188734</v>
      </c>
      <c r="L6" s="184">
        <v>923.99</v>
      </c>
      <c r="M6" s="188">
        <f t="shared" si="7"/>
        <v>263.14</v>
      </c>
      <c r="N6">
        <v>690</v>
      </c>
      <c r="O6" s="185">
        <f t="shared" si="8"/>
        <v>200</v>
      </c>
      <c r="P6" s="192">
        <f t="shared" si="4"/>
        <v>33.911594202898556</v>
      </c>
      <c r="Q6" s="187">
        <v>74.39</v>
      </c>
    </row>
    <row r="7" spans="1:18" x14ac:dyDescent="0.25">
      <c r="A7">
        <v>5</v>
      </c>
      <c r="B7" s="186">
        <f t="shared" si="5"/>
        <v>1820</v>
      </c>
      <c r="C7" s="184">
        <v>0</v>
      </c>
      <c r="D7" s="191">
        <f t="shared" si="0"/>
        <v>0</v>
      </c>
      <c r="E7" s="194"/>
      <c r="F7" s="194">
        <v>1396</v>
      </c>
      <c r="G7" s="186">
        <f t="shared" si="1"/>
        <v>76</v>
      </c>
      <c r="H7" s="191">
        <f t="shared" si="2"/>
        <v>2.3086269744835968</v>
      </c>
      <c r="I7" s="186">
        <f t="shared" si="3"/>
        <v>1472</v>
      </c>
      <c r="J7" s="187">
        <v>66.444270015698592</v>
      </c>
      <c r="K7" s="191">
        <f t="shared" si="6"/>
        <v>-23.720975186860045</v>
      </c>
      <c r="L7" s="184">
        <v>1117.43</v>
      </c>
      <c r="M7" s="188">
        <f t="shared" si="7"/>
        <v>193.44000000000005</v>
      </c>
      <c r="N7">
        <v>890</v>
      </c>
      <c r="O7" s="185">
        <f t="shared" si="8"/>
        <v>200</v>
      </c>
      <c r="P7" s="192">
        <f t="shared" si="4"/>
        <v>25.553932584269674</v>
      </c>
      <c r="Q7" s="184">
        <v>96.34</v>
      </c>
    </row>
    <row r="8" spans="1:18" x14ac:dyDescent="0.25">
      <c r="A8">
        <v>6</v>
      </c>
      <c r="B8" s="186">
        <f t="shared" si="5"/>
        <v>1820</v>
      </c>
      <c r="C8" s="184">
        <v>0</v>
      </c>
      <c r="D8" s="191">
        <f t="shared" si="0"/>
        <v>0</v>
      </c>
      <c r="E8" s="194"/>
      <c r="F8" s="194"/>
      <c r="G8" s="186">
        <f t="shared" si="1"/>
        <v>76</v>
      </c>
      <c r="H8" s="191">
        <f t="shared" si="2"/>
        <v>2.3086269744835968</v>
      </c>
      <c r="I8" s="186">
        <f t="shared" si="3"/>
        <v>1472</v>
      </c>
      <c r="J8" s="187">
        <v>61.036106750392463</v>
      </c>
      <c r="K8" s="191">
        <f t="shared" si="6"/>
        <v>-5.4081632653061291</v>
      </c>
      <c r="L8" s="184">
        <v>1235.3699999999999</v>
      </c>
      <c r="M8" s="188">
        <f t="shared" si="7"/>
        <v>117.93999999999983</v>
      </c>
      <c r="N8">
        <v>1080</v>
      </c>
      <c r="O8" s="185">
        <f t="shared" si="8"/>
        <v>190</v>
      </c>
      <c r="P8" s="192">
        <f t="shared" si="4"/>
        <v>14.386111111111106</v>
      </c>
      <c r="Q8" s="184">
        <v>90.31</v>
      </c>
    </row>
    <row r="9" spans="1:18" x14ac:dyDescent="0.25">
      <c r="A9">
        <v>7</v>
      </c>
      <c r="B9" s="186">
        <f t="shared" si="5"/>
        <v>1820</v>
      </c>
      <c r="C9" s="184">
        <v>0</v>
      </c>
      <c r="D9" s="191">
        <f t="shared" si="0"/>
        <v>0</v>
      </c>
      <c r="E9" s="194"/>
      <c r="F9" s="194"/>
      <c r="G9" s="186">
        <f t="shared" si="1"/>
        <v>76</v>
      </c>
      <c r="H9" s="191">
        <f t="shared" si="2"/>
        <v>2.3086269744835968</v>
      </c>
      <c r="I9" s="186">
        <f t="shared" si="3"/>
        <v>1472</v>
      </c>
      <c r="J9" s="187">
        <v>62.990580847723706</v>
      </c>
      <c r="K9" s="191">
        <f t="shared" si="6"/>
        <v>1.9544740973312429</v>
      </c>
      <c r="L9" s="184">
        <v>1351.4</v>
      </c>
      <c r="M9" s="188">
        <f t="shared" si="7"/>
        <v>116.0300000000002</v>
      </c>
      <c r="N9">
        <v>1250</v>
      </c>
      <c r="O9" s="185">
        <f t="shared" si="8"/>
        <v>170</v>
      </c>
      <c r="P9" s="192">
        <f t="shared" si="4"/>
        <v>8.112000000000009</v>
      </c>
      <c r="Q9" s="184">
        <v>88.6</v>
      </c>
    </row>
    <row r="10" spans="1:18" x14ac:dyDescent="0.25">
      <c r="A10">
        <v>8</v>
      </c>
      <c r="B10" s="186">
        <f t="shared" si="5"/>
        <v>1819</v>
      </c>
      <c r="C10" s="184">
        <v>1</v>
      </c>
      <c r="D10" s="191">
        <f t="shared" si="0"/>
        <v>5.4975261132490384E-2</v>
      </c>
      <c r="E10" s="194"/>
      <c r="F10" s="194"/>
      <c r="G10" s="186">
        <f t="shared" si="1"/>
        <v>77</v>
      </c>
      <c r="H10" s="191">
        <f t="shared" si="2"/>
        <v>2.3390036452004859</v>
      </c>
      <c r="I10" s="186">
        <f t="shared" si="3"/>
        <v>1473</v>
      </c>
      <c r="J10" s="187">
        <v>65.051441137202545</v>
      </c>
      <c r="K10" s="191">
        <f t="shared" si="6"/>
        <v>2.060860289478839</v>
      </c>
      <c r="L10" s="184">
        <v>1456.73</v>
      </c>
      <c r="M10" s="188">
        <f t="shared" si="7"/>
        <v>105.32999999999993</v>
      </c>
      <c r="N10">
        <v>1400</v>
      </c>
      <c r="O10" s="185">
        <f t="shared" si="8"/>
        <v>150</v>
      </c>
      <c r="P10" s="192">
        <f t="shared" si="4"/>
        <v>4.0521428571428544</v>
      </c>
      <c r="Q10" s="184">
        <v>82.44</v>
      </c>
    </row>
    <row r="11" spans="1:18" x14ac:dyDescent="0.25">
      <c r="A11">
        <v>9</v>
      </c>
      <c r="B11" s="186">
        <f t="shared" si="5"/>
        <v>1818</v>
      </c>
      <c r="C11" s="184">
        <v>1</v>
      </c>
      <c r="D11" s="191">
        <f t="shared" si="0"/>
        <v>5.5005500550055E-2</v>
      </c>
      <c r="E11" s="194"/>
      <c r="F11" s="194"/>
      <c r="G11" s="186">
        <f t="shared" si="1"/>
        <v>78</v>
      </c>
      <c r="H11" s="191">
        <f t="shared" si="2"/>
        <v>2.3693803159173754</v>
      </c>
      <c r="I11" s="186">
        <f t="shared" si="3"/>
        <v>1474</v>
      </c>
      <c r="J11" s="187">
        <v>67.012415527267009</v>
      </c>
      <c r="K11" s="191">
        <f t="shared" si="6"/>
        <v>1.9609743900644645</v>
      </c>
      <c r="L11" s="184">
        <v>1576.08</v>
      </c>
      <c r="M11" s="188">
        <f t="shared" si="7"/>
        <v>119.34999999999991</v>
      </c>
      <c r="N11">
        <v>1540</v>
      </c>
      <c r="O11" s="185">
        <f t="shared" si="8"/>
        <v>140</v>
      </c>
      <c r="P11" s="192">
        <f t="shared" si="4"/>
        <v>2.3428571428571416</v>
      </c>
      <c r="Q11" s="184">
        <v>83.07</v>
      </c>
    </row>
    <row r="12" spans="1:18" x14ac:dyDescent="0.25">
      <c r="A12">
        <v>10</v>
      </c>
      <c r="B12" s="186">
        <f t="shared" si="5"/>
        <v>1818</v>
      </c>
      <c r="C12" s="184">
        <v>0</v>
      </c>
      <c r="D12" s="191">
        <f t="shared" si="0"/>
        <v>0</v>
      </c>
      <c r="E12" s="194"/>
      <c r="F12" s="194"/>
      <c r="G12" s="186">
        <f t="shared" si="1"/>
        <v>78</v>
      </c>
      <c r="H12" s="191">
        <f t="shared" si="2"/>
        <v>2.3693803159173754</v>
      </c>
      <c r="I12" s="186">
        <f t="shared" si="3"/>
        <v>1474</v>
      </c>
      <c r="J12" s="187">
        <v>68.9061763319189</v>
      </c>
      <c r="K12" s="191">
        <f t="shared" si="6"/>
        <v>1.8937608046518903</v>
      </c>
      <c r="L12" s="187">
        <v>1750.24</v>
      </c>
      <c r="M12" s="188">
        <f t="shared" si="7"/>
        <v>174.16000000000008</v>
      </c>
      <c r="N12" s="186">
        <v>1670</v>
      </c>
      <c r="O12" s="185">
        <f t="shared" si="8"/>
        <v>130</v>
      </c>
      <c r="P12" s="192">
        <f t="shared" si="4"/>
        <v>4.8047904191616908</v>
      </c>
      <c r="Q12" s="184">
        <v>87.65</v>
      </c>
    </row>
    <row r="13" spans="1:18" x14ac:dyDescent="0.25">
      <c r="A13">
        <v>11</v>
      </c>
      <c r="B13" s="186">
        <f t="shared" si="5"/>
        <v>1630</v>
      </c>
      <c r="C13" s="184">
        <v>0</v>
      </c>
      <c r="D13" s="191">
        <f t="shared" si="0"/>
        <v>0</v>
      </c>
      <c r="E13" s="194"/>
      <c r="F13" s="194">
        <v>188</v>
      </c>
      <c r="G13" s="186">
        <f t="shared" si="1"/>
        <v>78</v>
      </c>
      <c r="H13" s="191">
        <f t="shared" si="2"/>
        <v>2.3693803159173754</v>
      </c>
      <c r="I13" s="186">
        <f t="shared" si="3"/>
        <v>1662</v>
      </c>
      <c r="J13" s="187">
        <v>71</v>
      </c>
      <c r="K13" s="191">
        <f t="shared" si="6"/>
        <v>2.0938236680811002</v>
      </c>
      <c r="L13" s="187">
        <v>1851.27</v>
      </c>
      <c r="M13" s="188">
        <f t="shared" si="7"/>
        <v>101.02999999999997</v>
      </c>
      <c r="N13" s="186">
        <v>1790</v>
      </c>
      <c r="O13" s="185">
        <f t="shared" si="8"/>
        <v>120</v>
      </c>
      <c r="P13" s="192">
        <f t="shared" si="4"/>
        <v>3.4229050279329698</v>
      </c>
      <c r="Q13" s="184">
        <v>90.61</v>
      </c>
      <c r="R13" s="193"/>
    </row>
    <row r="14" spans="1:18" hidden="1" x14ac:dyDescent="0.25">
      <c r="A14">
        <v>12</v>
      </c>
      <c r="B14" s="186">
        <f t="shared" si="5"/>
        <v>1630</v>
      </c>
      <c r="C14" s="184"/>
      <c r="D14" s="191">
        <f t="shared" si="0"/>
        <v>0</v>
      </c>
      <c r="E14" s="184"/>
      <c r="F14" s="184"/>
      <c r="G14" s="186">
        <f t="shared" si="1"/>
        <v>78</v>
      </c>
      <c r="H14" s="191">
        <f t="shared" si="2"/>
        <v>2.3693803159173754</v>
      </c>
      <c r="I14" s="186">
        <f t="shared" si="3"/>
        <v>1662</v>
      </c>
      <c r="J14" s="184"/>
      <c r="K14" s="191">
        <f t="shared" si="6"/>
        <v>-71</v>
      </c>
      <c r="L14" s="184"/>
      <c r="M14" s="188">
        <f t="shared" si="7"/>
        <v>-1851.27</v>
      </c>
      <c r="N14">
        <v>1900</v>
      </c>
      <c r="O14" s="185">
        <f t="shared" si="8"/>
        <v>110</v>
      </c>
      <c r="P14" s="192">
        <f t="shared" si="4"/>
        <v>-100</v>
      </c>
      <c r="Q14" s="184"/>
    </row>
    <row r="15" spans="1:18" hidden="1" x14ac:dyDescent="0.25">
      <c r="A15">
        <v>13</v>
      </c>
      <c r="B15" s="186">
        <f t="shared" si="5"/>
        <v>1630</v>
      </c>
      <c r="C15" s="184"/>
      <c r="D15" s="191">
        <f t="shared" si="0"/>
        <v>0</v>
      </c>
      <c r="E15" s="184"/>
      <c r="F15" s="184"/>
      <c r="G15" s="186">
        <f t="shared" si="1"/>
        <v>78</v>
      </c>
      <c r="H15" s="191">
        <f t="shared" si="2"/>
        <v>2.3693803159173754</v>
      </c>
      <c r="I15" s="186">
        <f t="shared" si="3"/>
        <v>1662</v>
      </c>
      <c r="J15" s="184"/>
      <c r="K15" s="191">
        <f t="shared" si="6"/>
        <v>0</v>
      </c>
      <c r="L15" s="184"/>
      <c r="M15" s="188">
        <f t="shared" si="7"/>
        <v>0</v>
      </c>
      <c r="N15">
        <v>2010</v>
      </c>
      <c r="O15" s="185">
        <f t="shared" si="8"/>
        <v>110</v>
      </c>
      <c r="P15" s="192">
        <f t="shared" si="4"/>
        <v>-100</v>
      </c>
      <c r="Q15" s="184"/>
    </row>
    <row r="16" spans="1:18" hidden="1" x14ac:dyDescent="0.25">
      <c r="A16">
        <v>14</v>
      </c>
      <c r="B16" s="186">
        <f t="shared" si="5"/>
        <v>1630</v>
      </c>
      <c r="C16" s="184"/>
      <c r="D16" s="191">
        <f t="shared" si="0"/>
        <v>0</v>
      </c>
      <c r="E16" s="184"/>
      <c r="F16" s="184"/>
      <c r="G16" s="186">
        <f t="shared" si="1"/>
        <v>78</v>
      </c>
      <c r="H16" s="191">
        <f t="shared" si="2"/>
        <v>2.3693803159173754</v>
      </c>
      <c r="I16" s="186">
        <f t="shared" si="3"/>
        <v>1662</v>
      </c>
      <c r="J16" s="184"/>
      <c r="K16" s="191">
        <f t="shared" si="6"/>
        <v>0</v>
      </c>
      <c r="L16" s="184"/>
      <c r="M16" s="188">
        <f t="shared" si="7"/>
        <v>0</v>
      </c>
      <c r="N16">
        <v>2120</v>
      </c>
      <c r="O16" s="185">
        <f t="shared" si="8"/>
        <v>110</v>
      </c>
      <c r="P16" s="192">
        <f t="shared" si="4"/>
        <v>-100</v>
      </c>
      <c r="Q16" s="184"/>
    </row>
    <row r="17" spans="1:17" hidden="1" x14ac:dyDescent="0.25">
      <c r="A17">
        <v>15</v>
      </c>
      <c r="B17" s="186">
        <f t="shared" si="5"/>
        <v>1630</v>
      </c>
      <c r="C17" s="184"/>
      <c r="D17" s="191">
        <f t="shared" si="0"/>
        <v>0</v>
      </c>
      <c r="E17" s="184"/>
      <c r="F17" s="184"/>
      <c r="G17" s="186">
        <f t="shared" si="1"/>
        <v>78</v>
      </c>
      <c r="H17" s="191">
        <f t="shared" si="2"/>
        <v>2.3693803159173754</v>
      </c>
      <c r="I17" s="186">
        <f t="shared" si="3"/>
        <v>1662</v>
      </c>
      <c r="J17" s="184"/>
      <c r="K17" s="191">
        <f t="shared" si="6"/>
        <v>0</v>
      </c>
      <c r="L17" s="184"/>
      <c r="M17" s="188">
        <f t="shared" si="7"/>
        <v>0</v>
      </c>
      <c r="N17">
        <v>2240</v>
      </c>
      <c r="O17" s="185">
        <f t="shared" si="8"/>
        <v>120</v>
      </c>
      <c r="P17" s="192">
        <f t="shared" si="4"/>
        <v>-100</v>
      </c>
      <c r="Q17" s="184"/>
    </row>
    <row r="18" spans="1:17" hidden="1" x14ac:dyDescent="0.25">
      <c r="A18">
        <v>16</v>
      </c>
      <c r="B18" s="186">
        <f t="shared" si="5"/>
        <v>1630</v>
      </c>
      <c r="C18" s="184"/>
      <c r="D18" s="191">
        <f t="shared" si="0"/>
        <v>0</v>
      </c>
      <c r="E18" s="184"/>
      <c r="F18" s="184"/>
      <c r="G18" s="186">
        <f t="shared" si="1"/>
        <v>78</v>
      </c>
      <c r="H18" s="191">
        <f t="shared" si="2"/>
        <v>2.3693803159173754</v>
      </c>
      <c r="I18" s="186">
        <f t="shared" si="3"/>
        <v>1662</v>
      </c>
      <c r="J18" s="184"/>
      <c r="K18" s="191">
        <f t="shared" si="6"/>
        <v>0</v>
      </c>
      <c r="L18" s="184"/>
      <c r="M18" s="188">
        <f t="shared" si="7"/>
        <v>0</v>
      </c>
      <c r="N18">
        <v>2370</v>
      </c>
      <c r="O18" s="185">
        <f t="shared" si="8"/>
        <v>130</v>
      </c>
      <c r="P18" s="192">
        <f t="shared" si="4"/>
        <v>-100</v>
      </c>
      <c r="Q18" s="184"/>
    </row>
    <row r="19" spans="1:17" hidden="1" x14ac:dyDescent="0.25">
      <c r="A19">
        <v>17</v>
      </c>
      <c r="B19" s="186">
        <f t="shared" si="5"/>
        <v>1630</v>
      </c>
      <c r="C19" s="184"/>
      <c r="D19" s="191">
        <f t="shared" si="0"/>
        <v>0</v>
      </c>
      <c r="E19" s="184"/>
      <c r="F19" s="184"/>
      <c r="G19" s="186">
        <f t="shared" si="1"/>
        <v>78</v>
      </c>
      <c r="H19" s="191">
        <f t="shared" si="2"/>
        <v>2.3693803159173754</v>
      </c>
      <c r="I19" s="186">
        <f t="shared" si="3"/>
        <v>1662</v>
      </c>
      <c r="J19" s="184"/>
      <c r="K19" s="191">
        <f t="shared" si="6"/>
        <v>0</v>
      </c>
      <c r="L19" s="184"/>
      <c r="M19" s="188">
        <f t="shared" si="7"/>
        <v>0</v>
      </c>
      <c r="N19">
        <v>2510</v>
      </c>
      <c r="O19" s="185">
        <f t="shared" si="8"/>
        <v>140</v>
      </c>
      <c r="P19" s="192">
        <f t="shared" si="4"/>
        <v>-100</v>
      </c>
      <c r="Q19" s="184"/>
    </row>
    <row r="20" spans="1:17" hidden="1" x14ac:dyDescent="0.25">
      <c r="A20">
        <v>18</v>
      </c>
      <c r="B20" s="186">
        <f t="shared" si="5"/>
        <v>1630</v>
      </c>
      <c r="C20" s="184"/>
      <c r="D20" s="191">
        <f t="shared" si="0"/>
        <v>0</v>
      </c>
      <c r="E20" s="184"/>
      <c r="F20" s="184"/>
      <c r="G20" s="186">
        <f t="shared" si="1"/>
        <v>78</v>
      </c>
      <c r="H20" s="191">
        <f t="shared" si="2"/>
        <v>2.3693803159173754</v>
      </c>
      <c r="I20" s="186">
        <f t="shared" si="3"/>
        <v>1662</v>
      </c>
      <c r="J20" s="184"/>
      <c r="K20" s="191">
        <f t="shared" si="6"/>
        <v>0</v>
      </c>
      <c r="L20" s="184"/>
      <c r="M20" s="188">
        <f t="shared" si="7"/>
        <v>0</v>
      </c>
      <c r="N20">
        <v>2650</v>
      </c>
      <c r="O20" s="185">
        <f t="shared" si="8"/>
        <v>140</v>
      </c>
      <c r="P20" s="192">
        <f t="shared" si="4"/>
        <v>-100</v>
      </c>
      <c r="Q20" s="184"/>
    </row>
    <row r="21" spans="1:17" hidden="1" x14ac:dyDescent="0.25">
      <c r="A21">
        <v>19</v>
      </c>
      <c r="B21" s="186">
        <f t="shared" si="5"/>
        <v>1630</v>
      </c>
      <c r="C21" s="184"/>
      <c r="D21" s="191">
        <f t="shared" si="0"/>
        <v>0</v>
      </c>
      <c r="E21" s="184"/>
      <c r="F21" s="184"/>
      <c r="G21" s="186">
        <f t="shared" si="1"/>
        <v>78</v>
      </c>
      <c r="H21" s="191">
        <f t="shared" si="2"/>
        <v>2.3693803159173754</v>
      </c>
      <c r="I21" s="186">
        <f t="shared" si="3"/>
        <v>1662</v>
      </c>
      <c r="J21" s="184"/>
      <c r="K21" s="191">
        <f t="shared" si="6"/>
        <v>0</v>
      </c>
      <c r="L21" s="184"/>
      <c r="M21" s="188">
        <f t="shared" si="7"/>
        <v>0</v>
      </c>
      <c r="N21">
        <v>2800</v>
      </c>
      <c r="O21" s="185">
        <f t="shared" si="8"/>
        <v>150</v>
      </c>
      <c r="P21" s="192">
        <f t="shared" si="4"/>
        <v>-100</v>
      </c>
      <c r="Q21" s="184"/>
    </row>
    <row r="22" spans="1:17" hidden="1" x14ac:dyDescent="0.25">
      <c r="A22">
        <v>20</v>
      </c>
      <c r="B22" s="186">
        <f t="shared" si="5"/>
        <v>1630</v>
      </c>
      <c r="C22" s="184"/>
      <c r="D22" s="191">
        <f t="shared" si="0"/>
        <v>0</v>
      </c>
      <c r="E22" s="184"/>
      <c r="F22" s="184"/>
      <c r="G22" s="186">
        <f t="shared" si="1"/>
        <v>78</v>
      </c>
      <c r="H22" s="191">
        <f t="shared" si="2"/>
        <v>2.3693803159173754</v>
      </c>
      <c r="I22" s="186">
        <f t="shared" si="3"/>
        <v>1662</v>
      </c>
      <c r="J22" s="184"/>
      <c r="K22" s="191">
        <f t="shared" si="6"/>
        <v>0</v>
      </c>
      <c r="L22" s="184"/>
      <c r="M22" s="188">
        <f t="shared" si="7"/>
        <v>0</v>
      </c>
      <c r="N22">
        <v>2960</v>
      </c>
      <c r="O22" s="185">
        <f t="shared" si="8"/>
        <v>160</v>
      </c>
      <c r="P22" s="192">
        <f t="shared" si="4"/>
        <v>-100</v>
      </c>
      <c r="Q22" s="184"/>
    </row>
    <row r="23" spans="1:17" hidden="1" x14ac:dyDescent="0.25">
      <c r="A23">
        <v>21</v>
      </c>
      <c r="B23" s="186">
        <f t="shared" si="5"/>
        <v>1630</v>
      </c>
      <c r="C23" s="184"/>
      <c r="D23" s="191">
        <f t="shared" si="0"/>
        <v>0</v>
      </c>
      <c r="E23" s="184"/>
      <c r="F23" s="184"/>
      <c r="G23" s="186">
        <f t="shared" si="1"/>
        <v>78</v>
      </c>
      <c r="H23" s="191">
        <f t="shared" si="2"/>
        <v>2.3693803159173754</v>
      </c>
      <c r="I23" s="186">
        <f t="shared" si="3"/>
        <v>1662</v>
      </c>
      <c r="J23" s="184"/>
      <c r="K23" s="191">
        <f t="shared" si="6"/>
        <v>0</v>
      </c>
      <c r="L23" s="184"/>
      <c r="M23" s="188">
        <f t="shared" si="7"/>
        <v>0</v>
      </c>
      <c r="N23">
        <v>3150</v>
      </c>
      <c r="O23" s="185">
        <f t="shared" si="8"/>
        <v>190</v>
      </c>
      <c r="P23" s="192">
        <f t="shared" si="4"/>
        <v>-100</v>
      </c>
      <c r="Q23" s="184"/>
    </row>
    <row r="24" spans="1:17" hidden="1" x14ac:dyDescent="0.25">
      <c r="A24">
        <v>22</v>
      </c>
      <c r="B24" s="186">
        <f t="shared" si="5"/>
        <v>1630</v>
      </c>
      <c r="C24" s="184"/>
      <c r="D24" s="191">
        <f t="shared" si="0"/>
        <v>0</v>
      </c>
      <c r="E24" s="184"/>
      <c r="F24" s="184"/>
      <c r="G24" s="186">
        <f t="shared" si="1"/>
        <v>78</v>
      </c>
      <c r="H24" s="191">
        <f t="shared" si="2"/>
        <v>2.3693803159173754</v>
      </c>
      <c r="I24" s="186">
        <f t="shared" si="3"/>
        <v>1662</v>
      </c>
      <c r="J24" s="184"/>
      <c r="K24" s="191">
        <f t="shared" si="6"/>
        <v>0</v>
      </c>
      <c r="L24" s="184"/>
      <c r="M24" s="188">
        <f t="shared" si="7"/>
        <v>0</v>
      </c>
      <c r="N24">
        <v>3370</v>
      </c>
      <c r="O24" s="185">
        <f t="shared" si="8"/>
        <v>220</v>
      </c>
      <c r="P24" s="192">
        <f t="shared" si="4"/>
        <v>-100</v>
      </c>
      <c r="Q24" s="184"/>
    </row>
    <row r="25" spans="1:17" hidden="1" x14ac:dyDescent="0.25">
      <c r="A25">
        <v>23</v>
      </c>
      <c r="B25" s="186">
        <f t="shared" si="5"/>
        <v>1630</v>
      </c>
      <c r="C25" s="184"/>
      <c r="D25" s="191">
        <f t="shared" si="0"/>
        <v>0</v>
      </c>
      <c r="E25" s="184"/>
      <c r="F25" s="184"/>
      <c r="G25" s="186">
        <f t="shared" si="1"/>
        <v>78</v>
      </c>
      <c r="H25" s="191">
        <f t="shared" si="2"/>
        <v>2.3693803159173754</v>
      </c>
      <c r="I25" s="186">
        <f t="shared" si="3"/>
        <v>1662</v>
      </c>
      <c r="J25" s="184"/>
      <c r="K25" s="191">
        <f t="shared" si="6"/>
        <v>0</v>
      </c>
      <c r="L25" s="184"/>
      <c r="M25" s="188">
        <f t="shared" si="7"/>
        <v>0</v>
      </c>
      <c r="N25">
        <v>3560</v>
      </c>
      <c r="O25" s="185">
        <f t="shared" si="8"/>
        <v>190</v>
      </c>
      <c r="P25" s="192">
        <f t="shared" si="4"/>
        <v>-100</v>
      </c>
      <c r="Q25" s="184"/>
    </row>
    <row r="26" spans="1:17" hidden="1" x14ac:dyDescent="0.25">
      <c r="A26">
        <v>24</v>
      </c>
      <c r="B26" s="186">
        <f t="shared" si="5"/>
        <v>1630</v>
      </c>
      <c r="C26" s="184"/>
      <c r="D26" s="191">
        <f t="shared" si="0"/>
        <v>0</v>
      </c>
      <c r="E26" s="184"/>
      <c r="F26" s="184"/>
      <c r="G26" s="186">
        <f t="shared" si="1"/>
        <v>78</v>
      </c>
      <c r="H26" s="191">
        <f t="shared" si="2"/>
        <v>2.3693803159173754</v>
      </c>
      <c r="I26" s="186">
        <f t="shared" si="3"/>
        <v>1662</v>
      </c>
      <c r="J26" s="184"/>
      <c r="K26" s="191">
        <f t="shared" si="6"/>
        <v>0</v>
      </c>
      <c r="L26" s="184"/>
      <c r="M26" s="188">
        <f t="shared" si="7"/>
        <v>0</v>
      </c>
      <c r="N26">
        <v>3720</v>
      </c>
      <c r="O26" s="185">
        <f t="shared" si="8"/>
        <v>160</v>
      </c>
      <c r="P26" s="192">
        <f t="shared" si="4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V26"/>
  <sheetViews>
    <sheetView workbookViewId="0">
      <selection activeCell="A2" sqref="A2:Q2"/>
    </sheetView>
  </sheetViews>
  <sheetFormatPr baseColWidth="10" defaultRowHeight="12.5" x14ac:dyDescent="0.25"/>
  <cols>
    <col min="1" max="1" width="9" style="189" bestFit="1" customWidth="1"/>
    <col min="2" max="2" width="10.7265625" style="189" customWidth="1"/>
    <col min="3" max="4" width="13" style="189" customWidth="1"/>
    <col min="5" max="5" width="10.7265625" style="189" customWidth="1"/>
    <col min="6" max="6" width="12.26953125" style="189" customWidth="1"/>
    <col min="7" max="9" width="13.1796875" style="189" customWidth="1"/>
    <col min="10" max="10" width="10.453125" style="189" bestFit="1" customWidth="1"/>
    <col min="11" max="11" width="13.1796875" style="189" bestFit="1" customWidth="1"/>
    <col min="12" max="12" width="7.453125" style="189" bestFit="1" customWidth="1"/>
    <col min="13" max="13" width="10.453125" style="189" customWidth="1"/>
    <col min="14" max="14" width="7.453125" style="189" customWidth="1"/>
    <col min="15" max="15" width="11" style="189" bestFit="1" customWidth="1"/>
    <col min="16" max="16" width="12" style="189" customWidth="1"/>
    <col min="17" max="17" width="13.7265625" style="189" bestFit="1" customWidth="1"/>
    <col min="18" max="22" width="10.81640625" style="189"/>
  </cols>
  <sheetData>
    <row r="1" spans="1:18" x14ac:dyDescent="0.25">
      <c r="A1" s="538" t="s">
        <v>42</v>
      </c>
      <c r="B1" s="538"/>
      <c r="C1" s="189">
        <v>3720</v>
      </c>
      <c r="D1" s="190" t="s">
        <v>46</v>
      </c>
      <c r="E1" s="208" t="s">
        <v>47</v>
      </c>
    </row>
    <row r="2" spans="1:18" ht="20" x14ac:dyDescent="0.25">
      <c r="A2" s="209" t="s">
        <v>29</v>
      </c>
      <c r="B2" s="210" t="s">
        <v>30</v>
      </c>
      <c r="C2" s="210" t="s">
        <v>35</v>
      </c>
      <c r="D2" s="210" t="s">
        <v>37</v>
      </c>
      <c r="E2" s="210" t="s">
        <v>41</v>
      </c>
      <c r="F2" s="210" t="s">
        <v>40</v>
      </c>
      <c r="G2" s="210" t="s">
        <v>36</v>
      </c>
      <c r="H2" s="210" t="s">
        <v>38</v>
      </c>
      <c r="I2" s="210" t="s">
        <v>43</v>
      </c>
      <c r="J2" s="209" t="s">
        <v>13</v>
      </c>
      <c r="K2" s="210" t="s">
        <v>32</v>
      </c>
      <c r="L2" s="209" t="s">
        <v>31</v>
      </c>
      <c r="M2" s="210" t="s">
        <v>44</v>
      </c>
      <c r="N2" s="210" t="s">
        <v>39</v>
      </c>
      <c r="O2" s="210" t="s">
        <v>45</v>
      </c>
      <c r="P2" s="210" t="s">
        <v>33</v>
      </c>
      <c r="Q2" s="209" t="s">
        <v>34</v>
      </c>
    </row>
    <row r="3" spans="1:18" x14ac:dyDescent="0.25">
      <c r="A3" s="211">
        <v>1</v>
      </c>
      <c r="B3" s="212">
        <f>C1-(C3+E3+F3)</f>
        <v>3707</v>
      </c>
      <c r="C3" s="213">
        <v>13</v>
      </c>
      <c r="D3" s="214">
        <f>(C3/B3)*100</f>
        <v>0.35068788777987592</v>
      </c>
      <c r="E3" s="215"/>
      <c r="F3" s="215"/>
      <c r="G3" s="212">
        <f>C3</f>
        <v>13</v>
      </c>
      <c r="H3" s="214">
        <f>(G3/$C$1)*100</f>
        <v>0.34946236559139787</v>
      </c>
      <c r="I3" s="212">
        <f>C3+E3+F3</f>
        <v>13</v>
      </c>
      <c r="J3" s="216">
        <v>21.750356468457358</v>
      </c>
      <c r="K3" s="211"/>
      <c r="L3" s="213">
        <v>148.06</v>
      </c>
      <c r="M3" s="217"/>
      <c r="N3" s="211">
        <v>110</v>
      </c>
      <c r="O3" s="211"/>
      <c r="P3" s="218">
        <f>((L3/N3)*100)-100</f>
        <v>34.600000000000023</v>
      </c>
      <c r="Q3" s="213">
        <v>69.8</v>
      </c>
    </row>
    <row r="4" spans="1:18" x14ac:dyDescent="0.25">
      <c r="A4" s="211">
        <v>2</v>
      </c>
      <c r="B4" s="212">
        <f>B3-(C4+E4+F4)</f>
        <v>3699</v>
      </c>
      <c r="C4" s="213">
        <v>8</v>
      </c>
      <c r="D4" s="214">
        <f t="shared" ref="D4:D26" si="0">(C4/B4)*100</f>
        <v>0.21627466882941337</v>
      </c>
      <c r="E4" s="215"/>
      <c r="F4" s="215"/>
      <c r="G4" s="212">
        <f>G3+C4</f>
        <v>21</v>
      </c>
      <c r="H4" s="214">
        <f t="shared" ref="H4:H26" si="1">(G4/$C$1)*100</f>
        <v>0.56451612903225801</v>
      </c>
      <c r="I4" s="212">
        <f t="shared" ref="I4:I26" si="2">I3+C4+E4+F4</f>
        <v>21</v>
      </c>
      <c r="J4" s="216">
        <v>29.0150842945874</v>
      </c>
      <c r="K4" s="214">
        <f>J4-J3</f>
        <v>7.2647278261300414</v>
      </c>
      <c r="L4" s="213">
        <v>248.96</v>
      </c>
      <c r="M4" s="217">
        <f>L4-L3</f>
        <v>100.9</v>
      </c>
      <c r="N4" s="211">
        <v>230</v>
      </c>
      <c r="O4" s="219">
        <f>N4-N3</f>
        <v>120</v>
      </c>
      <c r="P4" s="218">
        <f t="shared" ref="P4:P26" si="3">((L4/N4)*100)-100</f>
        <v>8.2434782608695798</v>
      </c>
      <c r="Q4" s="213">
        <v>65.5</v>
      </c>
    </row>
    <row r="5" spans="1:18" x14ac:dyDescent="0.25">
      <c r="A5" s="211">
        <v>3</v>
      </c>
      <c r="B5" s="212">
        <f t="shared" ref="B5:B26" si="4">B4-(C5+E5+F5)</f>
        <v>3695</v>
      </c>
      <c r="C5" s="213">
        <v>4</v>
      </c>
      <c r="D5" s="214">
        <f t="shared" si="0"/>
        <v>0.10825439783491206</v>
      </c>
      <c r="E5" s="215"/>
      <c r="F5" s="215"/>
      <c r="G5" s="212">
        <f t="shared" ref="G5:G26" si="5">G4+C5</f>
        <v>25</v>
      </c>
      <c r="H5" s="214">
        <f t="shared" si="1"/>
        <v>0.67204301075268813</v>
      </c>
      <c r="I5" s="212">
        <f t="shared" si="2"/>
        <v>25</v>
      </c>
      <c r="J5" s="216">
        <v>33.738848337388482</v>
      </c>
      <c r="K5" s="214">
        <f t="shared" ref="K5:K26" si="6">J5-J4</f>
        <v>4.7237640428010828</v>
      </c>
      <c r="L5" s="213">
        <v>377.26</v>
      </c>
      <c r="M5" s="217">
        <f t="shared" ref="M5:M26" si="7">L5-L4</f>
        <v>128.29999999999998</v>
      </c>
      <c r="N5" s="211">
        <v>360</v>
      </c>
      <c r="O5" s="219">
        <f t="shared" ref="O5:O26" si="8">N5-N4</f>
        <v>130</v>
      </c>
      <c r="P5" s="218">
        <f t="shared" si="3"/>
        <v>4.7944444444444372</v>
      </c>
      <c r="Q5" s="216">
        <v>71.989999999999995</v>
      </c>
    </row>
    <row r="6" spans="1:18" x14ac:dyDescent="0.25">
      <c r="A6" s="211">
        <v>4</v>
      </c>
      <c r="B6" s="212">
        <f t="shared" si="4"/>
        <v>3689</v>
      </c>
      <c r="C6" s="213">
        <v>6</v>
      </c>
      <c r="D6" s="214">
        <f t="shared" si="0"/>
        <v>0.16264570344266741</v>
      </c>
      <c r="E6" s="215"/>
      <c r="F6" s="215"/>
      <c r="G6" s="212">
        <f t="shared" si="5"/>
        <v>31</v>
      </c>
      <c r="H6" s="214">
        <f t="shared" si="1"/>
        <v>0.83333333333333337</v>
      </c>
      <c r="I6" s="212">
        <f t="shared" si="2"/>
        <v>31</v>
      </c>
      <c r="J6" s="216">
        <v>39.186104986267459</v>
      </c>
      <c r="K6" s="214">
        <f t="shared" si="6"/>
        <v>5.4472566488789766</v>
      </c>
      <c r="L6" s="213">
        <v>539.17999999999995</v>
      </c>
      <c r="M6" s="217">
        <f t="shared" si="7"/>
        <v>161.91999999999996</v>
      </c>
      <c r="N6" s="211">
        <v>500</v>
      </c>
      <c r="O6" s="219">
        <f t="shared" si="8"/>
        <v>140</v>
      </c>
      <c r="P6" s="218">
        <f t="shared" si="3"/>
        <v>7.8359999999999985</v>
      </c>
      <c r="Q6" s="216">
        <v>70.819999999999993</v>
      </c>
    </row>
    <row r="7" spans="1:18" x14ac:dyDescent="0.25">
      <c r="A7" s="211">
        <v>5</v>
      </c>
      <c r="B7" s="212">
        <f t="shared" si="4"/>
        <v>3679</v>
      </c>
      <c r="C7" s="213">
        <v>10</v>
      </c>
      <c r="D7" s="214">
        <f t="shared" si="0"/>
        <v>0.27181299266104919</v>
      </c>
      <c r="E7" s="215"/>
      <c r="F7" s="215"/>
      <c r="G7" s="212">
        <f t="shared" si="5"/>
        <v>41</v>
      </c>
      <c r="H7" s="214">
        <f t="shared" si="1"/>
        <v>1.1021505376344085</v>
      </c>
      <c r="I7" s="212">
        <f t="shared" si="2"/>
        <v>41</v>
      </c>
      <c r="J7" s="216">
        <v>43.865637484969554</v>
      </c>
      <c r="K7" s="214">
        <f t="shared" si="6"/>
        <v>4.6795324987020948</v>
      </c>
      <c r="L7" s="213">
        <v>669.97</v>
      </c>
      <c r="M7" s="217">
        <f t="shared" si="7"/>
        <v>130.79000000000008</v>
      </c>
      <c r="N7" s="211">
        <v>630</v>
      </c>
      <c r="O7" s="219">
        <f t="shared" si="8"/>
        <v>130</v>
      </c>
      <c r="P7" s="218">
        <f t="shared" si="3"/>
        <v>6.3444444444444343</v>
      </c>
      <c r="Q7" s="213">
        <v>69.790000000000006</v>
      </c>
    </row>
    <row r="8" spans="1:18" x14ac:dyDescent="0.25">
      <c r="A8" s="211">
        <v>6</v>
      </c>
      <c r="B8" s="212">
        <f t="shared" si="4"/>
        <v>3676</v>
      </c>
      <c r="C8" s="213">
        <v>3</v>
      </c>
      <c r="D8" s="214">
        <f t="shared" si="0"/>
        <v>8.1610446137105552E-2</v>
      </c>
      <c r="E8" s="215"/>
      <c r="F8" s="215"/>
      <c r="G8" s="212">
        <f t="shared" si="5"/>
        <v>44</v>
      </c>
      <c r="H8" s="214">
        <f t="shared" si="1"/>
        <v>1.1827956989247312</v>
      </c>
      <c r="I8" s="212">
        <f t="shared" si="2"/>
        <v>44</v>
      </c>
      <c r="J8" s="216">
        <v>46.843944099378881</v>
      </c>
      <c r="K8" s="214">
        <f t="shared" si="6"/>
        <v>2.9783066144093269</v>
      </c>
      <c r="L8" s="213">
        <v>777.21</v>
      </c>
      <c r="M8" s="217">
        <f t="shared" si="7"/>
        <v>107.24000000000001</v>
      </c>
      <c r="N8" s="211">
        <v>750</v>
      </c>
      <c r="O8" s="219">
        <f t="shared" si="8"/>
        <v>120</v>
      </c>
      <c r="P8" s="218">
        <f t="shared" si="3"/>
        <v>3.6280000000000143</v>
      </c>
      <c r="Q8" s="213">
        <v>78.69</v>
      </c>
    </row>
    <row r="9" spans="1:18" x14ac:dyDescent="0.25">
      <c r="A9" s="211">
        <v>7</v>
      </c>
      <c r="B9" s="212">
        <f t="shared" si="4"/>
        <v>3674</v>
      </c>
      <c r="C9" s="213">
        <v>2</v>
      </c>
      <c r="D9" s="214">
        <f t="shared" si="0"/>
        <v>5.443658138268917E-2</v>
      </c>
      <c r="E9" s="215"/>
      <c r="F9" s="215"/>
      <c r="G9" s="212">
        <f t="shared" si="5"/>
        <v>46</v>
      </c>
      <c r="H9" s="214">
        <f t="shared" si="1"/>
        <v>1.2365591397849462</v>
      </c>
      <c r="I9" s="212">
        <f t="shared" si="2"/>
        <v>46</v>
      </c>
      <c r="J9" s="216">
        <v>49.813563271964576</v>
      </c>
      <c r="K9" s="214">
        <f t="shared" si="6"/>
        <v>2.9696191725856949</v>
      </c>
      <c r="L9" s="213">
        <v>876.68</v>
      </c>
      <c r="M9" s="217">
        <f t="shared" si="7"/>
        <v>99.469999999999914</v>
      </c>
      <c r="N9" s="211">
        <v>870</v>
      </c>
      <c r="O9" s="219">
        <f t="shared" si="8"/>
        <v>120</v>
      </c>
      <c r="P9" s="218">
        <f t="shared" si="3"/>
        <v>0.76781609195401757</v>
      </c>
      <c r="Q9" s="213">
        <v>74.09</v>
      </c>
    </row>
    <row r="10" spans="1:18" x14ac:dyDescent="0.25">
      <c r="A10" s="211">
        <v>8</v>
      </c>
      <c r="B10" s="212">
        <f t="shared" si="4"/>
        <v>3671</v>
      </c>
      <c r="C10" s="213">
        <v>3</v>
      </c>
      <c r="D10" s="214">
        <f t="shared" si="0"/>
        <v>8.172160174339417E-2</v>
      </c>
      <c r="E10" s="215"/>
      <c r="F10" s="215"/>
      <c r="G10" s="212">
        <f t="shared" si="5"/>
        <v>49</v>
      </c>
      <c r="H10" s="214">
        <f t="shared" si="1"/>
        <v>1.3172043010752688</v>
      </c>
      <c r="I10" s="212">
        <f t="shared" si="2"/>
        <v>49</v>
      </c>
      <c r="J10" s="216">
        <v>51.891156462585037</v>
      </c>
      <c r="K10" s="214">
        <f t="shared" si="6"/>
        <v>2.0775931906204619</v>
      </c>
      <c r="L10" s="213">
        <v>976.12</v>
      </c>
      <c r="M10" s="217">
        <f t="shared" si="7"/>
        <v>99.440000000000055</v>
      </c>
      <c r="N10" s="211">
        <v>970</v>
      </c>
      <c r="O10" s="219">
        <f t="shared" si="8"/>
        <v>100</v>
      </c>
      <c r="P10" s="218">
        <f t="shared" si="3"/>
        <v>0.63092783505153704</v>
      </c>
      <c r="Q10" s="213">
        <v>72.37</v>
      </c>
    </row>
    <row r="11" spans="1:18" x14ac:dyDescent="0.25">
      <c r="A11" s="211">
        <v>9</v>
      </c>
      <c r="B11" s="212">
        <f t="shared" si="4"/>
        <v>3669</v>
      </c>
      <c r="C11" s="213">
        <v>2</v>
      </c>
      <c r="D11" s="214">
        <f t="shared" si="0"/>
        <v>5.4510765876260567E-2</v>
      </c>
      <c r="E11" s="215"/>
      <c r="F11" s="215"/>
      <c r="G11" s="212">
        <f t="shared" si="5"/>
        <v>51</v>
      </c>
      <c r="H11" s="214">
        <f t="shared" si="1"/>
        <v>1.370967741935484</v>
      </c>
      <c r="I11" s="212">
        <f t="shared" si="2"/>
        <v>51</v>
      </c>
      <c r="J11" s="216">
        <v>56.096612344910739</v>
      </c>
      <c r="K11" s="214">
        <f t="shared" si="6"/>
        <v>4.2054558823257011</v>
      </c>
      <c r="L11" s="213">
        <v>1073.72</v>
      </c>
      <c r="M11" s="217">
        <f t="shared" si="7"/>
        <v>97.600000000000023</v>
      </c>
      <c r="N11" s="211">
        <v>1065</v>
      </c>
      <c r="O11" s="219">
        <f t="shared" si="8"/>
        <v>95</v>
      </c>
      <c r="P11" s="218">
        <f t="shared" si="3"/>
        <v>0.81877934272300479</v>
      </c>
      <c r="Q11" s="213">
        <v>74.739999999999995</v>
      </c>
    </row>
    <row r="12" spans="1:18" x14ac:dyDescent="0.25">
      <c r="A12" s="211">
        <v>10</v>
      </c>
      <c r="B12" s="212">
        <f t="shared" si="4"/>
        <v>3669</v>
      </c>
      <c r="C12" s="213">
        <v>0</v>
      </c>
      <c r="D12" s="214">
        <f t="shared" si="0"/>
        <v>0</v>
      </c>
      <c r="E12" s="215"/>
      <c r="F12" s="215"/>
      <c r="G12" s="212">
        <f t="shared" si="5"/>
        <v>51</v>
      </c>
      <c r="H12" s="214">
        <f t="shared" si="1"/>
        <v>1.370967741935484</v>
      </c>
      <c r="I12" s="212">
        <f t="shared" si="2"/>
        <v>51</v>
      </c>
      <c r="J12" s="216">
        <v>55.878806736416323</v>
      </c>
      <c r="K12" s="214">
        <f t="shared" si="6"/>
        <v>-0.21780560849441599</v>
      </c>
      <c r="L12" s="216">
        <v>1183.6300000000001</v>
      </c>
      <c r="M12" s="217">
        <f t="shared" si="7"/>
        <v>109.91000000000008</v>
      </c>
      <c r="N12" s="212">
        <v>1155</v>
      </c>
      <c r="O12" s="219">
        <f t="shared" si="8"/>
        <v>90</v>
      </c>
      <c r="P12" s="218">
        <f t="shared" si="3"/>
        <v>2.4787878787878839</v>
      </c>
      <c r="Q12" s="213">
        <v>77.400000000000006</v>
      </c>
    </row>
    <row r="13" spans="1:18" x14ac:dyDescent="0.25">
      <c r="A13" s="211">
        <v>11</v>
      </c>
      <c r="B13" s="212">
        <f t="shared" si="4"/>
        <v>3669</v>
      </c>
      <c r="C13" s="213">
        <v>0</v>
      </c>
      <c r="D13" s="214">
        <f t="shared" si="0"/>
        <v>0</v>
      </c>
      <c r="E13" s="215"/>
      <c r="F13" s="215"/>
      <c r="G13" s="212">
        <f t="shared" si="5"/>
        <v>51</v>
      </c>
      <c r="H13" s="214">
        <f t="shared" si="1"/>
        <v>1.370967741935484</v>
      </c>
      <c r="I13" s="212">
        <f t="shared" si="2"/>
        <v>51</v>
      </c>
      <c r="J13" s="216">
        <v>57.5</v>
      </c>
      <c r="K13" s="214">
        <f t="shared" si="6"/>
        <v>1.6211932635836774</v>
      </c>
      <c r="L13" s="216">
        <v>1265.2</v>
      </c>
      <c r="M13" s="217">
        <f t="shared" si="7"/>
        <v>81.569999999999936</v>
      </c>
      <c r="N13" s="212">
        <v>1245</v>
      </c>
      <c r="O13" s="219">
        <f t="shared" si="8"/>
        <v>90</v>
      </c>
      <c r="P13" s="218">
        <f t="shared" si="3"/>
        <v>1.6224899598393563</v>
      </c>
      <c r="Q13" s="213">
        <v>75.81</v>
      </c>
      <c r="R13" s="220"/>
    </row>
    <row r="14" spans="1:18" x14ac:dyDescent="0.25">
      <c r="A14" s="189">
        <v>12</v>
      </c>
      <c r="B14" s="221">
        <f t="shared" si="4"/>
        <v>3669</v>
      </c>
      <c r="C14" s="222"/>
      <c r="D14" s="223">
        <f t="shared" si="0"/>
        <v>0</v>
      </c>
      <c r="E14" s="222"/>
      <c r="F14" s="222"/>
      <c r="G14" s="221">
        <f t="shared" si="5"/>
        <v>51</v>
      </c>
      <c r="H14" s="223">
        <f t="shared" si="1"/>
        <v>1.370967741935484</v>
      </c>
      <c r="I14" s="221">
        <f t="shared" si="2"/>
        <v>51</v>
      </c>
      <c r="J14" s="222"/>
      <c r="K14" s="223">
        <f t="shared" si="6"/>
        <v>-57.5</v>
      </c>
      <c r="L14" s="222"/>
      <c r="M14" s="224">
        <f t="shared" si="7"/>
        <v>-1265.2</v>
      </c>
      <c r="N14" s="189">
        <v>1335</v>
      </c>
      <c r="O14" s="190">
        <f t="shared" si="8"/>
        <v>90</v>
      </c>
      <c r="P14" s="225">
        <f t="shared" si="3"/>
        <v>-100</v>
      </c>
      <c r="Q14" s="222"/>
    </row>
    <row r="15" spans="1:18" x14ac:dyDescent="0.25">
      <c r="A15" s="189">
        <v>13</v>
      </c>
      <c r="B15" s="221">
        <f t="shared" si="4"/>
        <v>3669</v>
      </c>
      <c r="C15" s="222"/>
      <c r="D15" s="223">
        <f t="shared" si="0"/>
        <v>0</v>
      </c>
      <c r="E15" s="222"/>
      <c r="F15" s="222"/>
      <c r="G15" s="221">
        <f t="shared" si="5"/>
        <v>51</v>
      </c>
      <c r="H15" s="223">
        <f t="shared" si="1"/>
        <v>1.370967741935484</v>
      </c>
      <c r="I15" s="221">
        <f t="shared" si="2"/>
        <v>51</v>
      </c>
      <c r="J15" s="222"/>
      <c r="K15" s="223">
        <f t="shared" si="6"/>
        <v>0</v>
      </c>
      <c r="L15" s="222"/>
      <c r="M15" s="224">
        <f t="shared" si="7"/>
        <v>0</v>
      </c>
      <c r="N15" s="189">
        <v>1430</v>
      </c>
      <c r="O15" s="190">
        <f t="shared" si="8"/>
        <v>95</v>
      </c>
      <c r="P15" s="225">
        <f t="shared" si="3"/>
        <v>-100</v>
      </c>
      <c r="Q15" s="222"/>
    </row>
    <row r="16" spans="1:18" x14ac:dyDescent="0.25">
      <c r="A16" s="189">
        <v>14</v>
      </c>
      <c r="B16" s="221">
        <f t="shared" si="4"/>
        <v>3669</v>
      </c>
      <c r="C16" s="222"/>
      <c r="D16" s="223">
        <f t="shared" si="0"/>
        <v>0</v>
      </c>
      <c r="E16" s="222"/>
      <c r="F16" s="222"/>
      <c r="G16" s="221">
        <f t="shared" si="5"/>
        <v>51</v>
      </c>
      <c r="H16" s="223">
        <f t="shared" si="1"/>
        <v>1.370967741935484</v>
      </c>
      <c r="I16" s="221">
        <f t="shared" si="2"/>
        <v>51</v>
      </c>
      <c r="J16" s="222"/>
      <c r="K16" s="223">
        <f t="shared" si="6"/>
        <v>0</v>
      </c>
      <c r="L16" s="222"/>
      <c r="M16" s="224">
        <f t="shared" si="7"/>
        <v>0</v>
      </c>
      <c r="N16" s="189">
        <v>1530</v>
      </c>
      <c r="O16" s="190">
        <f t="shared" si="8"/>
        <v>100</v>
      </c>
      <c r="P16" s="225">
        <f t="shared" si="3"/>
        <v>-100</v>
      </c>
      <c r="Q16" s="222"/>
    </row>
    <row r="17" spans="1:17" x14ac:dyDescent="0.25">
      <c r="A17" s="189">
        <v>15</v>
      </c>
      <c r="B17" s="221">
        <f t="shared" si="4"/>
        <v>3669</v>
      </c>
      <c r="C17" s="222"/>
      <c r="D17" s="223">
        <f t="shared" si="0"/>
        <v>0</v>
      </c>
      <c r="E17" s="222"/>
      <c r="F17" s="222"/>
      <c r="G17" s="221">
        <f t="shared" si="5"/>
        <v>51</v>
      </c>
      <c r="H17" s="223">
        <f t="shared" si="1"/>
        <v>1.370967741935484</v>
      </c>
      <c r="I17" s="221">
        <f t="shared" si="2"/>
        <v>51</v>
      </c>
      <c r="J17" s="222"/>
      <c r="K17" s="223">
        <f t="shared" si="6"/>
        <v>0</v>
      </c>
      <c r="L17" s="222"/>
      <c r="M17" s="224">
        <f t="shared" si="7"/>
        <v>0</v>
      </c>
      <c r="N17" s="189">
        <v>1650</v>
      </c>
      <c r="O17" s="190">
        <f t="shared" si="8"/>
        <v>120</v>
      </c>
      <c r="P17" s="225">
        <f t="shared" si="3"/>
        <v>-100</v>
      </c>
      <c r="Q17" s="222"/>
    </row>
    <row r="18" spans="1:17" x14ac:dyDescent="0.25">
      <c r="A18" s="189">
        <v>16</v>
      </c>
      <c r="B18" s="221">
        <f t="shared" si="4"/>
        <v>3669</v>
      </c>
      <c r="C18" s="222"/>
      <c r="D18" s="223">
        <f t="shared" si="0"/>
        <v>0</v>
      </c>
      <c r="E18" s="222"/>
      <c r="F18" s="222"/>
      <c r="G18" s="221">
        <f t="shared" si="5"/>
        <v>51</v>
      </c>
      <c r="H18" s="223">
        <f t="shared" si="1"/>
        <v>1.370967741935484</v>
      </c>
      <c r="I18" s="221">
        <f t="shared" si="2"/>
        <v>51</v>
      </c>
      <c r="J18" s="222"/>
      <c r="K18" s="223">
        <f t="shared" si="6"/>
        <v>0</v>
      </c>
      <c r="L18" s="222"/>
      <c r="M18" s="224">
        <f t="shared" si="7"/>
        <v>0</v>
      </c>
      <c r="N18" s="189">
        <v>1780</v>
      </c>
      <c r="O18" s="190">
        <f t="shared" si="8"/>
        <v>130</v>
      </c>
      <c r="P18" s="225">
        <f t="shared" si="3"/>
        <v>-100</v>
      </c>
      <c r="Q18" s="222"/>
    </row>
    <row r="19" spans="1:17" x14ac:dyDescent="0.25">
      <c r="A19" s="189">
        <v>17</v>
      </c>
      <c r="B19" s="221">
        <f t="shared" si="4"/>
        <v>3669</v>
      </c>
      <c r="C19" s="222"/>
      <c r="D19" s="223">
        <f t="shared" si="0"/>
        <v>0</v>
      </c>
      <c r="E19" s="222"/>
      <c r="F19" s="222"/>
      <c r="G19" s="221">
        <f t="shared" si="5"/>
        <v>51</v>
      </c>
      <c r="H19" s="223">
        <f t="shared" si="1"/>
        <v>1.370967741935484</v>
      </c>
      <c r="I19" s="221">
        <f t="shared" si="2"/>
        <v>51</v>
      </c>
      <c r="J19" s="222"/>
      <c r="K19" s="223">
        <f t="shared" si="6"/>
        <v>0</v>
      </c>
      <c r="L19" s="222"/>
      <c r="M19" s="224">
        <f t="shared" si="7"/>
        <v>0</v>
      </c>
      <c r="N19" s="189">
        <v>1910</v>
      </c>
      <c r="O19" s="190">
        <f t="shared" si="8"/>
        <v>130</v>
      </c>
      <c r="P19" s="225">
        <f t="shared" si="3"/>
        <v>-100</v>
      </c>
      <c r="Q19" s="222"/>
    </row>
    <row r="20" spans="1:17" x14ac:dyDescent="0.25">
      <c r="A20" s="189">
        <v>18</v>
      </c>
      <c r="B20" s="221">
        <f t="shared" si="4"/>
        <v>3669</v>
      </c>
      <c r="C20" s="222"/>
      <c r="D20" s="223">
        <f t="shared" si="0"/>
        <v>0</v>
      </c>
      <c r="E20" s="222"/>
      <c r="F20" s="222"/>
      <c r="G20" s="221">
        <f t="shared" si="5"/>
        <v>51</v>
      </c>
      <c r="H20" s="223">
        <f t="shared" si="1"/>
        <v>1.370967741935484</v>
      </c>
      <c r="I20" s="221">
        <f t="shared" si="2"/>
        <v>51</v>
      </c>
      <c r="J20" s="222"/>
      <c r="K20" s="223">
        <f t="shared" si="6"/>
        <v>0</v>
      </c>
      <c r="L20" s="222"/>
      <c r="M20" s="224">
        <f t="shared" si="7"/>
        <v>0</v>
      </c>
      <c r="N20" s="189">
        <v>2045</v>
      </c>
      <c r="O20" s="190">
        <f t="shared" si="8"/>
        <v>135</v>
      </c>
      <c r="P20" s="225">
        <f t="shared" si="3"/>
        <v>-100</v>
      </c>
      <c r="Q20" s="222"/>
    </row>
    <row r="21" spans="1:17" x14ac:dyDescent="0.25">
      <c r="A21" s="189">
        <v>19</v>
      </c>
      <c r="B21" s="221">
        <f t="shared" si="4"/>
        <v>3669</v>
      </c>
      <c r="C21" s="222"/>
      <c r="D21" s="223">
        <f t="shared" si="0"/>
        <v>0</v>
      </c>
      <c r="E21" s="222"/>
      <c r="F21" s="222"/>
      <c r="G21" s="221">
        <f t="shared" si="5"/>
        <v>51</v>
      </c>
      <c r="H21" s="223">
        <f t="shared" si="1"/>
        <v>1.370967741935484</v>
      </c>
      <c r="I21" s="221">
        <f t="shared" si="2"/>
        <v>51</v>
      </c>
      <c r="J21" s="222"/>
      <c r="K21" s="223">
        <f t="shared" si="6"/>
        <v>0</v>
      </c>
      <c r="L21" s="222"/>
      <c r="M21" s="224">
        <f t="shared" si="7"/>
        <v>0</v>
      </c>
      <c r="N21" s="189">
        <v>2190</v>
      </c>
      <c r="O21" s="190">
        <f t="shared" si="8"/>
        <v>145</v>
      </c>
      <c r="P21" s="225">
        <f t="shared" si="3"/>
        <v>-100</v>
      </c>
      <c r="Q21" s="222"/>
    </row>
    <row r="22" spans="1:17" x14ac:dyDescent="0.25">
      <c r="A22" s="189">
        <v>20</v>
      </c>
      <c r="B22" s="221">
        <f t="shared" si="4"/>
        <v>3669</v>
      </c>
      <c r="C22" s="222"/>
      <c r="D22" s="223">
        <f t="shared" si="0"/>
        <v>0</v>
      </c>
      <c r="E22" s="222"/>
      <c r="F22" s="222"/>
      <c r="G22" s="221">
        <f t="shared" si="5"/>
        <v>51</v>
      </c>
      <c r="H22" s="223">
        <f t="shared" si="1"/>
        <v>1.370967741935484</v>
      </c>
      <c r="I22" s="221">
        <f t="shared" si="2"/>
        <v>51</v>
      </c>
      <c r="J22" s="222"/>
      <c r="K22" s="223">
        <f t="shared" si="6"/>
        <v>0</v>
      </c>
      <c r="L22" s="222"/>
      <c r="M22" s="224">
        <f t="shared" si="7"/>
        <v>0</v>
      </c>
      <c r="N22" s="189">
        <v>2340</v>
      </c>
      <c r="O22" s="190">
        <f t="shared" si="8"/>
        <v>150</v>
      </c>
      <c r="P22" s="225">
        <f t="shared" si="3"/>
        <v>-100</v>
      </c>
      <c r="Q22" s="222"/>
    </row>
    <row r="23" spans="1:17" x14ac:dyDescent="0.25">
      <c r="A23" s="189">
        <v>21</v>
      </c>
      <c r="B23" s="221">
        <f t="shared" si="4"/>
        <v>3669</v>
      </c>
      <c r="C23" s="222"/>
      <c r="D23" s="223">
        <f t="shared" si="0"/>
        <v>0</v>
      </c>
      <c r="E23" s="222"/>
      <c r="F23" s="222"/>
      <c r="G23" s="221">
        <f t="shared" si="5"/>
        <v>51</v>
      </c>
      <c r="H23" s="223">
        <f t="shared" si="1"/>
        <v>1.370967741935484</v>
      </c>
      <c r="I23" s="221">
        <f t="shared" si="2"/>
        <v>51</v>
      </c>
      <c r="J23" s="222"/>
      <c r="K23" s="223">
        <f t="shared" si="6"/>
        <v>0</v>
      </c>
      <c r="L23" s="222"/>
      <c r="M23" s="224">
        <f t="shared" si="7"/>
        <v>0</v>
      </c>
      <c r="N23" s="189">
        <v>2500</v>
      </c>
      <c r="O23" s="190">
        <f t="shared" si="8"/>
        <v>160</v>
      </c>
      <c r="P23" s="225">
        <f t="shared" si="3"/>
        <v>-100</v>
      </c>
      <c r="Q23" s="222"/>
    </row>
    <row r="24" spans="1:17" x14ac:dyDescent="0.25">
      <c r="A24" s="189">
        <v>22</v>
      </c>
      <c r="B24" s="221">
        <f t="shared" si="4"/>
        <v>3669</v>
      </c>
      <c r="C24" s="222"/>
      <c r="D24" s="223">
        <f t="shared" si="0"/>
        <v>0</v>
      </c>
      <c r="E24" s="222"/>
      <c r="F24" s="222"/>
      <c r="G24" s="221">
        <f t="shared" si="5"/>
        <v>51</v>
      </c>
      <c r="H24" s="223">
        <f t="shared" si="1"/>
        <v>1.370967741935484</v>
      </c>
      <c r="I24" s="221">
        <f t="shared" si="2"/>
        <v>51</v>
      </c>
      <c r="J24" s="222"/>
      <c r="K24" s="223">
        <f t="shared" si="6"/>
        <v>0</v>
      </c>
      <c r="L24" s="222"/>
      <c r="M24" s="224">
        <f t="shared" si="7"/>
        <v>0</v>
      </c>
      <c r="N24" s="189">
        <v>2680</v>
      </c>
      <c r="O24" s="190">
        <f t="shared" si="8"/>
        <v>180</v>
      </c>
      <c r="P24" s="225">
        <f t="shared" si="3"/>
        <v>-100</v>
      </c>
      <c r="Q24" s="222"/>
    </row>
    <row r="25" spans="1:17" x14ac:dyDescent="0.25">
      <c r="A25" s="189">
        <v>23</v>
      </c>
      <c r="B25" s="221">
        <f t="shared" si="4"/>
        <v>3669</v>
      </c>
      <c r="C25" s="222"/>
      <c r="D25" s="223">
        <f t="shared" si="0"/>
        <v>0</v>
      </c>
      <c r="E25" s="222"/>
      <c r="F25" s="222"/>
      <c r="G25" s="221">
        <f t="shared" si="5"/>
        <v>51</v>
      </c>
      <c r="H25" s="223">
        <f t="shared" si="1"/>
        <v>1.370967741935484</v>
      </c>
      <c r="I25" s="221">
        <f t="shared" si="2"/>
        <v>51</v>
      </c>
      <c r="J25" s="222"/>
      <c r="K25" s="223">
        <f t="shared" si="6"/>
        <v>0</v>
      </c>
      <c r="L25" s="222"/>
      <c r="M25" s="224">
        <f t="shared" si="7"/>
        <v>0</v>
      </c>
      <c r="N25" s="189">
        <v>2860</v>
      </c>
      <c r="O25" s="190">
        <f t="shared" si="8"/>
        <v>180</v>
      </c>
      <c r="P25" s="225">
        <f t="shared" si="3"/>
        <v>-100</v>
      </c>
      <c r="Q25" s="222"/>
    </row>
    <row r="26" spans="1:17" x14ac:dyDescent="0.25">
      <c r="A26" s="189">
        <v>24</v>
      </c>
      <c r="B26" s="221">
        <f t="shared" si="4"/>
        <v>3669</v>
      </c>
      <c r="C26" s="222"/>
      <c r="D26" s="223">
        <f t="shared" si="0"/>
        <v>0</v>
      </c>
      <c r="E26" s="222"/>
      <c r="F26" s="222"/>
      <c r="G26" s="221">
        <f t="shared" si="5"/>
        <v>51</v>
      </c>
      <c r="H26" s="223">
        <f t="shared" si="1"/>
        <v>1.370967741935484</v>
      </c>
      <c r="I26" s="221">
        <f t="shared" si="2"/>
        <v>51</v>
      </c>
      <c r="J26" s="222"/>
      <c r="K26" s="223">
        <f t="shared" si="6"/>
        <v>0</v>
      </c>
      <c r="L26" s="222"/>
      <c r="M26" s="224">
        <f t="shared" si="7"/>
        <v>0</v>
      </c>
      <c r="N26" s="189">
        <v>3035</v>
      </c>
      <c r="O26" s="190">
        <f t="shared" si="8"/>
        <v>175</v>
      </c>
      <c r="P26" s="225">
        <f t="shared" si="3"/>
        <v>-100</v>
      </c>
      <c r="Q26" s="222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R26"/>
  <sheetViews>
    <sheetView workbookViewId="0">
      <selection activeCell="A2" sqref="A2:Q2"/>
    </sheetView>
  </sheetViews>
  <sheetFormatPr baseColWidth="10" defaultRowHeight="12.5" x14ac:dyDescent="0.25"/>
  <cols>
    <col min="1" max="1" width="9" bestFit="1" customWidth="1"/>
    <col min="2" max="2" width="10.7265625" customWidth="1"/>
    <col min="3" max="4" width="13" customWidth="1"/>
    <col min="5" max="5" width="10.7265625" customWidth="1"/>
    <col min="6" max="6" width="12.26953125" customWidth="1"/>
    <col min="7" max="9" width="13.1796875" customWidth="1"/>
    <col min="10" max="10" width="10.453125" bestFit="1" customWidth="1"/>
    <col min="11" max="11" width="13.1796875" bestFit="1" customWidth="1"/>
    <col min="12" max="12" width="7.453125" bestFit="1" customWidth="1"/>
    <col min="13" max="13" width="10.453125" customWidth="1"/>
    <col min="14" max="14" width="7.453125" customWidth="1"/>
    <col min="15" max="15" width="11" bestFit="1" customWidth="1"/>
    <col min="16" max="16" width="12" customWidth="1"/>
    <col min="17" max="17" width="13.7265625" bestFit="1" customWidth="1"/>
  </cols>
  <sheetData>
    <row r="1" spans="1:18" x14ac:dyDescent="0.25">
      <c r="A1" s="537" t="s">
        <v>42</v>
      </c>
      <c r="B1" s="537"/>
      <c r="C1">
        <v>3393</v>
      </c>
      <c r="D1" s="185" t="s">
        <v>46</v>
      </c>
      <c r="E1" s="195" t="s">
        <v>48</v>
      </c>
    </row>
    <row r="2" spans="1:18" ht="20" x14ac:dyDescent="0.25">
      <c r="A2" s="198" t="s">
        <v>29</v>
      </c>
      <c r="B2" s="199" t="s">
        <v>30</v>
      </c>
      <c r="C2" s="199" t="s">
        <v>35</v>
      </c>
      <c r="D2" s="199" t="s">
        <v>37</v>
      </c>
      <c r="E2" s="199" t="s">
        <v>41</v>
      </c>
      <c r="F2" s="199" t="s">
        <v>40</v>
      </c>
      <c r="G2" s="199" t="s">
        <v>36</v>
      </c>
      <c r="H2" s="199" t="s">
        <v>38</v>
      </c>
      <c r="I2" s="199" t="s">
        <v>43</v>
      </c>
      <c r="J2" s="198" t="s">
        <v>13</v>
      </c>
      <c r="K2" s="199" t="s">
        <v>32</v>
      </c>
      <c r="L2" s="198" t="s">
        <v>31</v>
      </c>
      <c r="M2" s="199" t="s">
        <v>44</v>
      </c>
      <c r="N2" s="199" t="s">
        <v>39</v>
      </c>
      <c r="O2" s="199" t="s">
        <v>45</v>
      </c>
      <c r="P2" s="199" t="s">
        <v>33</v>
      </c>
      <c r="Q2" s="198" t="s">
        <v>34</v>
      </c>
    </row>
    <row r="3" spans="1:18" x14ac:dyDescent="0.25">
      <c r="A3" s="65">
        <v>1</v>
      </c>
      <c r="B3" s="200">
        <f>C1-(C3+E3+F3)</f>
        <v>3378</v>
      </c>
      <c r="C3" s="201">
        <v>15</v>
      </c>
      <c r="D3" s="202">
        <f>(C3/B3)*100</f>
        <v>0.44404973357015981</v>
      </c>
      <c r="E3" s="203"/>
      <c r="F3" s="203"/>
      <c r="G3" s="200">
        <f>C3</f>
        <v>15</v>
      </c>
      <c r="H3" s="202">
        <f>(G3/$C$1)*100</f>
        <v>0.44208664898320071</v>
      </c>
      <c r="I3" s="200">
        <f>C3+E3+F3</f>
        <v>15</v>
      </c>
      <c r="J3" s="204">
        <v>30.055823395077393</v>
      </c>
      <c r="K3" s="65"/>
      <c r="L3" s="201">
        <v>191.36</v>
      </c>
      <c r="M3" s="205"/>
      <c r="N3" s="65">
        <v>140</v>
      </c>
      <c r="O3" s="65"/>
      <c r="P3" s="206">
        <f>((L3/N3)*100)-100</f>
        <v>36.685714285714312</v>
      </c>
      <c r="Q3" s="201">
        <v>75.739999999999995</v>
      </c>
    </row>
    <row r="4" spans="1:18" x14ac:dyDescent="0.25">
      <c r="A4" s="65">
        <v>2</v>
      </c>
      <c r="B4" s="200">
        <f>B3-(C4+E4+F4)</f>
        <v>3367</v>
      </c>
      <c r="C4" s="201">
        <v>11</v>
      </c>
      <c r="D4" s="202">
        <f t="shared" ref="D4:D26" si="0">(C4/B4)*100</f>
        <v>0.32670032670032667</v>
      </c>
      <c r="E4" s="203"/>
      <c r="F4" s="203"/>
      <c r="G4" s="200">
        <f>G3+C4</f>
        <v>26</v>
      </c>
      <c r="H4" s="202">
        <f t="shared" ref="H4:H26" si="1">(G4/$C$1)*100</f>
        <v>0.76628352490421447</v>
      </c>
      <c r="I4" s="200">
        <f>I3+C4+E4+F4</f>
        <v>26</v>
      </c>
      <c r="J4" s="204">
        <v>65.687979973694254</v>
      </c>
      <c r="K4" s="202">
        <f>J4-J3</f>
        <v>35.632156578616858</v>
      </c>
      <c r="L4" s="201">
        <v>387.82</v>
      </c>
      <c r="M4" s="205">
        <f>L4-L3</f>
        <v>196.45999999999998</v>
      </c>
      <c r="N4" s="65">
        <v>300</v>
      </c>
      <c r="O4" s="207">
        <f>N4-N3</f>
        <v>160</v>
      </c>
      <c r="P4" s="206">
        <f t="shared" ref="P4:P26" si="2">((L4/N4)*100)-100</f>
        <v>29.273333333333341</v>
      </c>
      <c r="Q4" s="201">
        <v>71.31</v>
      </c>
    </row>
    <row r="5" spans="1:18" x14ac:dyDescent="0.25">
      <c r="A5" s="65">
        <v>3</v>
      </c>
      <c r="B5" s="200">
        <f t="shared" ref="B5:B26" si="3">B4-(C5+E5+F5)</f>
        <v>3356</v>
      </c>
      <c r="C5" s="201">
        <v>11</v>
      </c>
      <c r="D5" s="202">
        <f t="shared" si="0"/>
        <v>0.32777115613825986</v>
      </c>
      <c r="E5" s="203"/>
      <c r="F5" s="203"/>
      <c r="G5" s="200">
        <f t="shared" ref="G5:G26" si="4">G4+C5</f>
        <v>37</v>
      </c>
      <c r="H5" s="202">
        <f t="shared" si="1"/>
        <v>1.0904804008252285</v>
      </c>
      <c r="I5" s="200">
        <f t="shared" ref="I5:I26" si="5">I4+C5+E5+F5</f>
        <v>37</v>
      </c>
      <c r="J5" s="204">
        <v>90.230716839775241</v>
      </c>
      <c r="K5" s="202">
        <f t="shared" ref="K5:K26" si="6">J5-J4</f>
        <v>24.542736866080986</v>
      </c>
      <c r="L5" s="201">
        <v>687.75</v>
      </c>
      <c r="M5" s="205">
        <f t="shared" ref="M5:M26" si="7">L5-L4</f>
        <v>299.93</v>
      </c>
      <c r="N5" s="65">
        <v>490</v>
      </c>
      <c r="O5" s="207">
        <f t="shared" ref="O5:O26" si="8">N5-N4</f>
        <v>190</v>
      </c>
      <c r="P5" s="206">
        <f t="shared" si="2"/>
        <v>40.357142857142833</v>
      </c>
      <c r="Q5" s="204">
        <v>64.86</v>
      </c>
    </row>
    <row r="6" spans="1:18" x14ac:dyDescent="0.25">
      <c r="A6" s="65">
        <v>4</v>
      </c>
      <c r="B6" s="200">
        <f t="shared" si="3"/>
        <v>3346</v>
      </c>
      <c r="C6" s="201">
        <v>10</v>
      </c>
      <c r="D6" s="202">
        <f t="shared" si="0"/>
        <v>0.2988643156007173</v>
      </c>
      <c r="E6" s="203"/>
      <c r="F6" s="203"/>
      <c r="G6" s="200">
        <f t="shared" si="4"/>
        <v>47</v>
      </c>
      <c r="H6" s="202">
        <f t="shared" si="1"/>
        <v>1.3852048334806955</v>
      </c>
      <c r="I6" s="200">
        <f t="shared" si="5"/>
        <v>47</v>
      </c>
      <c r="J6" s="204">
        <v>90.19</v>
      </c>
      <c r="K6" s="202">
        <f t="shared" si="6"/>
        <v>-4.0716839775242875E-2</v>
      </c>
      <c r="L6" s="201">
        <v>1082.7</v>
      </c>
      <c r="M6" s="205">
        <f t="shared" si="7"/>
        <v>394.95000000000005</v>
      </c>
      <c r="N6" s="65">
        <v>690</v>
      </c>
      <c r="O6" s="207">
        <f t="shared" si="8"/>
        <v>200</v>
      </c>
      <c r="P6" s="206">
        <f t="shared" si="2"/>
        <v>56.913043478260875</v>
      </c>
      <c r="Q6" s="204">
        <v>95.24</v>
      </c>
    </row>
    <row r="7" spans="1:18" x14ac:dyDescent="0.25">
      <c r="A7" s="65">
        <v>5</v>
      </c>
      <c r="B7" s="200">
        <f t="shared" si="3"/>
        <v>560</v>
      </c>
      <c r="C7" s="201">
        <v>0</v>
      </c>
      <c r="D7" s="202">
        <f t="shared" si="0"/>
        <v>0</v>
      </c>
      <c r="E7" s="203"/>
      <c r="F7" s="203">
        <v>2786</v>
      </c>
      <c r="G7" s="200">
        <f t="shared" si="4"/>
        <v>47</v>
      </c>
      <c r="H7" s="202">
        <f t="shared" si="1"/>
        <v>1.3852048334806955</v>
      </c>
      <c r="I7" s="200">
        <f t="shared" si="5"/>
        <v>2833</v>
      </c>
      <c r="J7" s="204">
        <v>58.928571428571431</v>
      </c>
      <c r="K7" s="202">
        <f t="shared" si="6"/>
        <v>-31.261428571428567</v>
      </c>
      <c r="L7" s="201">
        <v>1237.3800000000001</v>
      </c>
      <c r="M7" s="205">
        <f t="shared" si="7"/>
        <v>154.68000000000006</v>
      </c>
      <c r="N7" s="65">
        <v>890</v>
      </c>
      <c r="O7" s="207">
        <f t="shared" si="8"/>
        <v>200</v>
      </c>
      <c r="P7" s="206">
        <f t="shared" si="2"/>
        <v>39.03146067415733</v>
      </c>
      <c r="Q7" s="201">
        <v>95.1</v>
      </c>
    </row>
    <row r="8" spans="1:18" x14ac:dyDescent="0.25">
      <c r="A8" s="65">
        <v>6</v>
      </c>
      <c r="B8" s="200">
        <f t="shared" si="3"/>
        <v>559</v>
      </c>
      <c r="C8" s="201">
        <v>1</v>
      </c>
      <c r="D8" s="202">
        <f t="shared" si="0"/>
        <v>0.17889087656529518</v>
      </c>
      <c r="E8" s="203"/>
      <c r="F8" s="203"/>
      <c r="G8" s="200">
        <f t="shared" si="4"/>
        <v>48</v>
      </c>
      <c r="H8" s="202">
        <f t="shared" si="1"/>
        <v>1.4146772767462421</v>
      </c>
      <c r="I8" s="200">
        <f t="shared" si="5"/>
        <v>2834</v>
      </c>
      <c r="J8" s="204">
        <v>62.100690007666749</v>
      </c>
      <c r="K8" s="202">
        <f t="shared" si="6"/>
        <v>3.1721185790953186</v>
      </c>
      <c r="L8" s="201">
        <v>1418.12</v>
      </c>
      <c r="M8" s="205">
        <f t="shared" si="7"/>
        <v>180.73999999999978</v>
      </c>
      <c r="N8" s="65">
        <v>1080</v>
      </c>
      <c r="O8" s="207">
        <f t="shared" si="8"/>
        <v>190</v>
      </c>
      <c r="P8" s="206">
        <f t="shared" si="2"/>
        <v>31.307407407407396</v>
      </c>
      <c r="Q8" s="201">
        <v>88.4</v>
      </c>
    </row>
    <row r="9" spans="1:18" x14ac:dyDescent="0.25">
      <c r="A9" s="65">
        <v>7</v>
      </c>
      <c r="B9" s="200">
        <f t="shared" si="3"/>
        <v>558</v>
      </c>
      <c r="C9" s="201">
        <v>1</v>
      </c>
      <c r="D9" s="202">
        <f t="shared" si="0"/>
        <v>0.17921146953405018</v>
      </c>
      <c r="E9" s="203"/>
      <c r="F9" s="203"/>
      <c r="G9" s="200">
        <f t="shared" si="4"/>
        <v>49</v>
      </c>
      <c r="H9" s="202">
        <f t="shared" si="1"/>
        <v>1.444149720011789</v>
      </c>
      <c r="I9" s="200">
        <f t="shared" si="5"/>
        <v>2835</v>
      </c>
      <c r="J9" s="204">
        <v>64.106502816180239</v>
      </c>
      <c r="K9" s="202">
        <f t="shared" si="6"/>
        <v>2.0058128085134896</v>
      </c>
      <c r="L9" s="201">
        <v>1531.08</v>
      </c>
      <c r="M9" s="205">
        <f t="shared" si="7"/>
        <v>112.96000000000004</v>
      </c>
      <c r="N9" s="65">
        <v>1250</v>
      </c>
      <c r="O9" s="207">
        <f t="shared" si="8"/>
        <v>170</v>
      </c>
      <c r="P9" s="206">
        <f t="shared" si="2"/>
        <v>22.486399999999989</v>
      </c>
      <c r="Q9" s="201">
        <v>86.2</v>
      </c>
    </row>
    <row r="10" spans="1:18" x14ac:dyDescent="0.25">
      <c r="A10" s="65">
        <v>8</v>
      </c>
      <c r="B10" s="200">
        <f t="shared" si="3"/>
        <v>558</v>
      </c>
      <c r="C10" s="201">
        <v>0</v>
      </c>
      <c r="D10" s="202">
        <f t="shared" si="0"/>
        <v>0</v>
      </c>
      <c r="E10" s="203"/>
      <c r="F10" s="203"/>
      <c r="G10" s="200">
        <f t="shared" si="4"/>
        <v>49</v>
      </c>
      <c r="H10" s="202">
        <f t="shared" si="1"/>
        <v>1.444149720011789</v>
      </c>
      <c r="I10" s="200">
        <f t="shared" si="5"/>
        <v>2835</v>
      </c>
      <c r="J10" s="204">
        <v>66.02662570404506</v>
      </c>
      <c r="K10" s="202">
        <f t="shared" si="6"/>
        <v>1.9201228878648209</v>
      </c>
      <c r="L10" s="201">
        <v>1695.04</v>
      </c>
      <c r="M10" s="205">
        <f t="shared" si="7"/>
        <v>163.96000000000004</v>
      </c>
      <c r="N10" s="65">
        <v>1400</v>
      </c>
      <c r="O10" s="207">
        <f t="shared" si="8"/>
        <v>150</v>
      </c>
      <c r="P10" s="206">
        <f t="shared" si="2"/>
        <v>21.074285714285708</v>
      </c>
      <c r="Q10" s="201">
        <v>77.8</v>
      </c>
    </row>
    <row r="11" spans="1:18" x14ac:dyDescent="0.25">
      <c r="A11" s="65">
        <v>9</v>
      </c>
      <c r="B11" s="200">
        <f t="shared" si="3"/>
        <v>558</v>
      </c>
      <c r="C11" s="201">
        <v>0</v>
      </c>
      <c r="D11" s="202">
        <f t="shared" si="0"/>
        <v>0</v>
      </c>
      <c r="E11" s="203"/>
      <c r="F11" s="203"/>
      <c r="G11" s="200">
        <f t="shared" si="4"/>
        <v>49</v>
      </c>
      <c r="H11" s="202">
        <f t="shared" si="1"/>
        <v>1.444149720011789</v>
      </c>
      <c r="I11" s="200">
        <f t="shared" si="5"/>
        <v>2835</v>
      </c>
      <c r="J11" s="204">
        <v>68.0747567844342</v>
      </c>
      <c r="K11" s="202">
        <f t="shared" si="6"/>
        <v>2.0481310803891404</v>
      </c>
      <c r="L11" s="201">
        <v>1824.08</v>
      </c>
      <c r="M11" s="205">
        <f t="shared" si="7"/>
        <v>129.03999999999996</v>
      </c>
      <c r="N11" s="65">
        <v>1540</v>
      </c>
      <c r="O11" s="207">
        <f t="shared" si="8"/>
        <v>140</v>
      </c>
      <c r="P11" s="206">
        <f t="shared" si="2"/>
        <v>18.446753246753246</v>
      </c>
      <c r="Q11" s="201">
        <v>83.7</v>
      </c>
    </row>
    <row r="12" spans="1:18" x14ac:dyDescent="0.25">
      <c r="A12" s="65">
        <v>10</v>
      </c>
      <c r="B12" s="200">
        <f t="shared" si="3"/>
        <v>558</v>
      </c>
      <c r="C12" s="201">
        <v>0</v>
      </c>
      <c r="D12" s="202">
        <f t="shared" si="0"/>
        <v>0</v>
      </c>
      <c r="E12" s="203"/>
      <c r="F12" s="203"/>
      <c r="G12" s="200">
        <f t="shared" si="4"/>
        <v>49</v>
      </c>
      <c r="H12" s="202">
        <f t="shared" si="1"/>
        <v>1.444149720011789</v>
      </c>
      <c r="I12" s="200">
        <f t="shared" si="5"/>
        <v>2835</v>
      </c>
      <c r="J12" s="204">
        <v>69.97</v>
      </c>
      <c r="K12" s="202">
        <f t="shared" si="6"/>
        <v>1.8952432155657988</v>
      </c>
      <c r="L12" s="204">
        <v>1936</v>
      </c>
      <c r="M12" s="205">
        <f t="shared" si="7"/>
        <v>111.92000000000007</v>
      </c>
      <c r="N12" s="200">
        <v>1670</v>
      </c>
      <c r="O12" s="207">
        <f t="shared" si="8"/>
        <v>130</v>
      </c>
      <c r="P12" s="206">
        <f t="shared" si="2"/>
        <v>15.928143712574851</v>
      </c>
      <c r="Q12" s="201">
        <v>93.3</v>
      </c>
    </row>
    <row r="13" spans="1:18" x14ac:dyDescent="0.25">
      <c r="A13" s="65">
        <v>11</v>
      </c>
      <c r="B13" s="200">
        <f t="shared" si="3"/>
        <v>480</v>
      </c>
      <c r="C13" s="201">
        <v>0</v>
      </c>
      <c r="D13" s="202">
        <f t="shared" si="0"/>
        <v>0</v>
      </c>
      <c r="E13" s="203"/>
      <c r="F13" s="203">
        <v>78</v>
      </c>
      <c r="G13" s="200">
        <f t="shared" si="4"/>
        <v>49</v>
      </c>
      <c r="H13" s="202">
        <f t="shared" si="1"/>
        <v>1.444149720011789</v>
      </c>
      <c r="I13" s="200">
        <f t="shared" si="5"/>
        <v>2913</v>
      </c>
      <c r="J13" s="204">
        <v>70.97</v>
      </c>
      <c r="K13" s="202">
        <f t="shared" si="6"/>
        <v>1</v>
      </c>
      <c r="L13" s="204">
        <v>2028.22</v>
      </c>
      <c r="M13" s="205">
        <f t="shared" si="7"/>
        <v>92.220000000000027</v>
      </c>
      <c r="N13" s="200">
        <v>1800</v>
      </c>
      <c r="O13" s="207">
        <f t="shared" si="8"/>
        <v>130</v>
      </c>
      <c r="P13" s="206">
        <f t="shared" si="2"/>
        <v>12.678888888888878</v>
      </c>
      <c r="Q13" s="201">
        <v>92.2</v>
      </c>
      <c r="R13" s="193"/>
    </row>
    <row r="14" spans="1:18" x14ac:dyDescent="0.25">
      <c r="A14">
        <v>12</v>
      </c>
      <c r="B14" s="186">
        <f t="shared" si="3"/>
        <v>480</v>
      </c>
      <c r="C14" s="184"/>
      <c r="D14" s="191">
        <f t="shared" si="0"/>
        <v>0</v>
      </c>
      <c r="E14" s="184"/>
      <c r="F14" s="184"/>
      <c r="G14" s="186">
        <f t="shared" si="4"/>
        <v>49</v>
      </c>
      <c r="H14" s="191">
        <f t="shared" si="1"/>
        <v>1.444149720011789</v>
      </c>
      <c r="I14" s="186">
        <f t="shared" si="5"/>
        <v>2913</v>
      </c>
      <c r="J14" s="184"/>
      <c r="K14" s="191">
        <f t="shared" si="6"/>
        <v>-70.97</v>
      </c>
      <c r="L14" s="184"/>
      <c r="M14" s="188">
        <f t="shared" si="7"/>
        <v>-2028.22</v>
      </c>
      <c r="N14">
        <v>1920</v>
      </c>
      <c r="O14" s="185">
        <f t="shared" si="8"/>
        <v>120</v>
      </c>
      <c r="P14" s="192">
        <f t="shared" si="2"/>
        <v>-100</v>
      </c>
      <c r="Q14" s="184"/>
    </row>
    <row r="15" spans="1:18" x14ac:dyDescent="0.25">
      <c r="A15">
        <v>13</v>
      </c>
      <c r="B15" s="186">
        <f t="shared" si="3"/>
        <v>480</v>
      </c>
      <c r="C15" s="184"/>
      <c r="D15" s="191">
        <f t="shared" si="0"/>
        <v>0</v>
      </c>
      <c r="E15" s="184"/>
      <c r="F15" s="184"/>
      <c r="G15" s="186">
        <f t="shared" si="4"/>
        <v>49</v>
      </c>
      <c r="H15" s="191">
        <f t="shared" si="1"/>
        <v>1.444149720011789</v>
      </c>
      <c r="I15" s="186">
        <f t="shared" si="5"/>
        <v>2913</v>
      </c>
      <c r="J15" s="184"/>
      <c r="K15" s="191">
        <f t="shared" si="6"/>
        <v>0</v>
      </c>
      <c r="L15" s="184"/>
      <c r="M15" s="188">
        <f t="shared" si="7"/>
        <v>0</v>
      </c>
      <c r="N15">
        <v>2040</v>
      </c>
      <c r="O15" s="185">
        <f t="shared" si="8"/>
        <v>120</v>
      </c>
      <c r="P15" s="192">
        <f t="shared" si="2"/>
        <v>-100</v>
      </c>
      <c r="Q15" s="184"/>
    </row>
    <row r="16" spans="1:18" x14ac:dyDescent="0.25">
      <c r="A16">
        <v>14</v>
      </c>
      <c r="B16" s="186">
        <f t="shared" si="3"/>
        <v>480</v>
      </c>
      <c r="C16" s="184"/>
      <c r="D16" s="191">
        <f t="shared" si="0"/>
        <v>0</v>
      </c>
      <c r="E16" s="184"/>
      <c r="F16" s="184"/>
      <c r="G16" s="186">
        <f t="shared" si="4"/>
        <v>49</v>
      </c>
      <c r="H16" s="191">
        <f t="shared" si="1"/>
        <v>1.444149720011789</v>
      </c>
      <c r="I16" s="186">
        <f t="shared" si="5"/>
        <v>2913</v>
      </c>
      <c r="J16" s="184"/>
      <c r="K16" s="191">
        <f t="shared" si="6"/>
        <v>0</v>
      </c>
      <c r="L16" s="184"/>
      <c r="M16" s="188">
        <f t="shared" si="7"/>
        <v>0</v>
      </c>
      <c r="N16">
        <v>2160</v>
      </c>
      <c r="O16" s="185">
        <f t="shared" si="8"/>
        <v>120</v>
      </c>
      <c r="P16" s="192">
        <f t="shared" si="2"/>
        <v>-100</v>
      </c>
      <c r="Q16" s="184"/>
    </row>
    <row r="17" spans="1:17" x14ac:dyDescent="0.25">
      <c r="A17">
        <v>15</v>
      </c>
      <c r="B17" s="186">
        <f t="shared" si="3"/>
        <v>480</v>
      </c>
      <c r="C17" s="184"/>
      <c r="D17" s="191">
        <f t="shared" si="0"/>
        <v>0</v>
      </c>
      <c r="E17" s="184"/>
      <c r="F17" s="184"/>
      <c r="G17" s="186">
        <f t="shared" si="4"/>
        <v>49</v>
      </c>
      <c r="H17" s="191">
        <f t="shared" si="1"/>
        <v>1.444149720011789</v>
      </c>
      <c r="I17" s="186">
        <f t="shared" si="5"/>
        <v>2913</v>
      </c>
      <c r="J17" s="184"/>
      <c r="K17" s="191">
        <f t="shared" si="6"/>
        <v>0</v>
      </c>
      <c r="L17" s="184"/>
      <c r="M17" s="188">
        <f t="shared" si="7"/>
        <v>0</v>
      </c>
      <c r="N17">
        <v>2290</v>
      </c>
      <c r="O17" s="185">
        <f t="shared" si="8"/>
        <v>130</v>
      </c>
      <c r="P17" s="192">
        <f t="shared" si="2"/>
        <v>-100</v>
      </c>
      <c r="Q17" s="184"/>
    </row>
    <row r="18" spans="1:17" x14ac:dyDescent="0.25">
      <c r="A18">
        <v>16</v>
      </c>
      <c r="B18" s="186">
        <f t="shared" si="3"/>
        <v>480</v>
      </c>
      <c r="C18" s="184"/>
      <c r="D18" s="191">
        <f t="shared" si="0"/>
        <v>0</v>
      </c>
      <c r="E18" s="184"/>
      <c r="F18" s="184"/>
      <c r="G18" s="186">
        <f t="shared" si="4"/>
        <v>49</v>
      </c>
      <c r="H18" s="191">
        <f t="shared" si="1"/>
        <v>1.444149720011789</v>
      </c>
      <c r="I18" s="186">
        <f t="shared" si="5"/>
        <v>2913</v>
      </c>
      <c r="J18" s="184"/>
      <c r="K18" s="191">
        <f t="shared" si="6"/>
        <v>0</v>
      </c>
      <c r="L18" s="184"/>
      <c r="M18" s="188">
        <f t="shared" si="7"/>
        <v>0</v>
      </c>
      <c r="N18">
        <v>2420</v>
      </c>
      <c r="O18" s="185">
        <f t="shared" si="8"/>
        <v>130</v>
      </c>
      <c r="P18" s="192">
        <f t="shared" si="2"/>
        <v>-100</v>
      </c>
      <c r="Q18" s="184"/>
    </row>
    <row r="19" spans="1:17" x14ac:dyDescent="0.25">
      <c r="A19">
        <v>17</v>
      </c>
      <c r="B19" s="186">
        <f t="shared" si="3"/>
        <v>480</v>
      </c>
      <c r="C19" s="184"/>
      <c r="D19" s="191">
        <f t="shared" si="0"/>
        <v>0</v>
      </c>
      <c r="E19" s="184"/>
      <c r="F19" s="184"/>
      <c r="G19" s="186">
        <f t="shared" si="4"/>
        <v>49</v>
      </c>
      <c r="H19" s="191">
        <f t="shared" si="1"/>
        <v>1.444149720011789</v>
      </c>
      <c r="I19" s="186">
        <f t="shared" si="5"/>
        <v>2913</v>
      </c>
      <c r="J19" s="184"/>
      <c r="K19" s="191">
        <f t="shared" si="6"/>
        <v>0</v>
      </c>
      <c r="L19" s="184"/>
      <c r="M19" s="188">
        <f t="shared" si="7"/>
        <v>0</v>
      </c>
      <c r="N19">
        <v>2560</v>
      </c>
      <c r="O19" s="185">
        <f t="shared" si="8"/>
        <v>140</v>
      </c>
      <c r="P19" s="192">
        <f t="shared" si="2"/>
        <v>-100</v>
      </c>
      <c r="Q19" s="184"/>
    </row>
    <row r="20" spans="1:17" x14ac:dyDescent="0.25">
      <c r="A20">
        <v>18</v>
      </c>
      <c r="B20" s="186">
        <f t="shared" si="3"/>
        <v>480</v>
      </c>
      <c r="C20" s="184"/>
      <c r="D20" s="191">
        <f t="shared" si="0"/>
        <v>0</v>
      </c>
      <c r="E20" s="184"/>
      <c r="F20" s="184"/>
      <c r="G20" s="186">
        <f t="shared" si="4"/>
        <v>49</v>
      </c>
      <c r="H20" s="191">
        <f t="shared" si="1"/>
        <v>1.444149720011789</v>
      </c>
      <c r="I20" s="186">
        <f t="shared" si="5"/>
        <v>2913</v>
      </c>
      <c r="J20" s="184"/>
      <c r="K20" s="191">
        <f t="shared" si="6"/>
        <v>0</v>
      </c>
      <c r="L20" s="184"/>
      <c r="M20" s="188">
        <f t="shared" si="7"/>
        <v>0</v>
      </c>
      <c r="N20">
        <v>2710</v>
      </c>
      <c r="O20" s="185">
        <f t="shared" si="8"/>
        <v>150</v>
      </c>
      <c r="P20" s="192">
        <f t="shared" si="2"/>
        <v>-100</v>
      </c>
      <c r="Q20" s="184"/>
    </row>
    <row r="21" spans="1:17" x14ac:dyDescent="0.25">
      <c r="A21">
        <v>19</v>
      </c>
      <c r="B21" s="186">
        <f t="shared" si="3"/>
        <v>480</v>
      </c>
      <c r="C21" s="184"/>
      <c r="D21" s="191">
        <f t="shared" si="0"/>
        <v>0</v>
      </c>
      <c r="E21" s="184"/>
      <c r="F21" s="184"/>
      <c r="G21" s="186">
        <f t="shared" si="4"/>
        <v>49</v>
      </c>
      <c r="H21" s="191">
        <f t="shared" si="1"/>
        <v>1.444149720011789</v>
      </c>
      <c r="I21" s="186">
        <f t="shared" si="5"/>
        <v>2913</v>
      </c>
      <c r="J21" s="184"/>
      <c r="K21" s="191">
        <f t="shared" si="6"/>
        <v>0</v>
      </c>
      <c r="L21" s="184"/>
      <c r="M21" s="188">
        <f t="shared" si="7"/>
        <v>0</v>
      </c>
      <c r="N21">
        <v>2870</v>
      </c>
      <c r="O21" s="185">
        <f t="shared" si="8"/>
        <v>160</v>
      </c>
      <c r="P21" s="192">
        <f t="shared" si="2"/>
        <v>-100</v>
      </c>
      <c r="Q21" s="184"/>
    </row>
    <row r="22" spans="1:17" x14ac:dyDescent="0.25">
      <c r="A22">
        <v>20</v>
      </c>
      <c r="B22" s="186">
        <f t="shared" si="3"/>
        <v>480</v>
      </c>
      <c r="C22" s="184"/>
      <c r="D22" s="191">
        <f t="shared" si="0"/>
        <v>0</v>
      </c>
      <c r="E22" s="184"/>
      <c r="F22" s="184"/>
      <c r="G22" s="186">
        <f t="shared" si="4"/>
        <v>49</v>
      </c>
      <c r="H22" s="191">
        <f t="shared" si="1"/>
        <v>1.444149720011789</v>
      </c>
      <c r="I22" s="186">
        <f t="shared" si="5"/>
        <v>2913</v>
      </c>
      <c r="J22" s="184"/>
      <c r="K22" s="191">
        <f t="shared" si="6"/>
        <v>0</v>
      </c>
      <c r="L22" s="184"/>
      <c r="M22" s="188">
        <f t="shared" si="7"/>
        <v>0</v>
      </c>
      <c r="N22">
        <v>3040</v>
      </c>
      <c r="O22" s="185">
        <f t="shared" si="8"/>
        <v>170</v>
      </c>
      <c r="P22" s="192">
        <f t="shared" si="2"/>
        <v>-100</v>
      </c>
      <c r="Q22" s="184"/>
    </row>
    <row r="23" spans="1:17" x14ac:dyDescent="0.25">
      <c r="A23">
        <v>21</v>
      </c>
      <c r="B23" s="186">
        <f t="shared" si="3"/>
        <v>480</v>
      </c>
      <c r="C23" s="184"/>
      <c r="D23" s="191">
        <f t="shared" si="0"/>
        <v>0</v>
      </c>
      <c r="E23" s="184"/>
      <c r="F23" s="184"/>
      <c r="G23" s="186">
        <f t="shared" si="4"/>
        <v>49</v>
      </c>
      <c r="H23" s="191">
        <f t="shared" si="1"/>
        <v>1.444149720011789</v>
      </c>
      <c r="I23" s="186">
        <f t="shared" si="5"/>
        <v>2913</v>
      </c>
      <c r="J23" s="184"/>
      <c r="K23" s="191">
        <f t="shared" si="6"/>
        <v>0</v>
      </c>
      <c r="L23" s="184"/>
      <c r="M23" s="188">
        <f t="shared" si="7"/>
        <v>0</v>
      </c>
      <c r="N23">
        <v>3240</v>
      </c>
      <c r="O23" s="185">
        <f t="shared" si="8"/>
        <v>200</v>
      </c>
      <c r="P23" s="192">
        <f t="shared" si="2"/>
        <v>-100</v>
      </c>
      <c r="Q23" s="184"/>
    </row>
    <row r="24" spans="1:17" x14ac:dyDescent="0.25">
      <c r="A24">
        <v>22</v>
      </c>
      <c r="B24" s="186">
        <f t="shared" si="3"/>
        <v>480</v>
      </c>
      <c r="C24" s="184"/>
      <c r="D24" s="191">
        <f t="shared" si="0"/>
        <v>0</v>
      </c>
      <c r="E24" s="184"/>
      <c r="F24" s="184"/>
      <c r="G24" s="186">
        <f t="shared" si="4"/>
        <v>49</v>
      </c>
      <c r="H24" s="191">
        <f t="shared" si="1"/>
        <v>1.444149720011789</v>
      </c>
      <c r="I24" s="186">
        <f t="shared" si="5"/>
        <v>2913</v>
      </c>
      <c r="J24" s="184"/>
      <c r="K24" s="191">
        <f t="shared" si="6"/>
        <v>0</v>
      </c>
      <c r="L24" s="184"/>
      <c r="M24" s="188">
        <f t="shared" si="7"/>
        <v>0</v>
      </c>
      <c r="N24">
        <v>3470</v>
      </c>
      <c r="O24" s="185">
        <f t="shared" si="8"/>
        <v>230</v>
      </c>
      <c r="P24" s="192">
        <f t="shared" si="2"/>
        <v>-100</v>
      </c>
      <c r="Q24" s="184"/>
    </row>
    <row r="25" spans="1:17" x14ac:dyDescent="0.25">
      <c r="A25">
        <v>23</v>
      </c>
      <c r="B25" s="186">
        <f t="shared" si="3"/>
        <v>480</v>
      </c>
      <c r="C25" s="184"/>
      <c r="D25" s="191">
        <f t="shared" si="0"/>
        <v>0</v>
      </c>
      <c r="E25" s="184"/>
      <c r="F25" s="184"/>
      <c r="G25" s="186">
        <f t="shared" si="4"/>
        <v>49</v>
      </c>
      <c r="H25" s="191">
        <f t="shared" si="1"/>
        <v>1.444149720011789</v>
      </c>
      <c r="I25" s="186">
        <f t="shared" si="5"/>
        <v>2913</v>
      </c>
      <c r="J25" s="184"/>
      <c r="K25" s="191">
        <f t="shared" si="6"/>
        <v>0</v>
      </c>
      <c r="L25" s="184"/>
      <c r="M25" s="188">
        <f t="shared" si="7"/>
        <v>0</v>
      </c>
      <c r="N25">
        <v>3660</v>
      </c>
      <c r="O25" s="185">
        <f t="shared" si="8"/>
        <v>190</v>
      </c>
      <c r="P25" s="192">
        <f t="shared" si="2"/>
        <v>-100</v>
      </c>
      <c r="Q25" s="184"/>
    </row>
    <row r="26" spans="1:17" x14ac:dyDescent="0.25">
      <c r="A26">
        <v>24</v>
      </c>
      <c r="B26" s="186">
        <f t="shared" si="3"/>
        <v>480</v>
      </c>
      <c r="C26" s="184"/>
      <c r="D26" s="191">
        <f t="shared" si="0"/>
        <v>0</v>
      </c>
      <c r="E26" s="184"/>
      <c r="F26" s="184"/>
      <c r="G26" s="186">
        <f t="shared" si="4"/>
        <v>49</v>
      </c>
      <c r="H26" s="191">
        <f t="shared" si="1"/>
        <v>1.444149720011789</v>
      </c>
      <c r="I26" s="186">
        <f t="shared" si="5"/>
        <v>2913</v>
      </c>
      <c r="J26" s="184"/>
      <c r="K26" s="191">
        <f t="shared" si="6"/>
        <v>0</v>
      </c>
      <c r="L26" s="184"/>
      <c r="M26" s="188">
        <f t="shared" si="7"/>
        <v>0</v>
      </c>
      <c r="N26">
        <v>3820</v>
      </c>
      <c r="O26" s="185">
        <f t="shared" si="8"/>
        <v>160</v>
      </c>
      <c r="P26" s="192">
        <f t="shared" si="2"/>
        <v>-100</v>
      </c>
      <c r="Q26" s="184"/>
    </row>
  </sheetData>
  <mergeCells count="1">
    <mergeCell ref="A1:B1"/>
  </mergeCells>
  <pageMargins left="0.7" right="0.7" top="0.75" bottom="0.75" header="0.3" footer="0.3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AN352"/>
  <sheetViews>
    <sheetView showGridLines="0" tabSelected="1" topLeftCell="A304" zoomScale="73" zoomScaleNormal="73" workbookViewId="0">
      <selection activeCell="S351" sqref="S351"/>
    </sheetView>
  </sheetViews>
  <sheetFormatPr baseColWidth="10" defaultColWidth="11.453125" defaultRowHeight="12.5" x14ac:dyDescent="0.25"/>
  <cols>
    <col min="1" max="1" width="16.26953125" style="241" bestFit="1" customWidth="1"/>
    <col min="2" max="9" width="9.7265625" style="241" customWidth="1"/>
    <col min="10" max="10" width="10.26953125" style="241" customWidth="1"/>
    <col min="11" max="12" width="10.7265625" style="241" bestFit="1" customWidth="1"/>
    <col min="13" max="13" width="13" style="241" customWidth="1"/>
    <col min="14" max="14" width="9.54296875" style="241" bestFit="1" customWidth="1"/>
    <col min="15" max="15" width="12.26953125" style="241" customWidth="1"/>
    <col min="16" max="16384" width="11.453125" style="241"/>
  </cols>
  <sheetData>
    <row r="1" spans="1:30" x14ac:dyDescent="0.25">
      <c r="A1" s="241" t="s">
        <v>58</v>
      </c>
    </row>
    <row r="2" spans="1:30" x14ac:dyDescent="0.25">
      <c r="A2" s="241" t="s">
        <v>59</v>
      </c>
      <c r="B2" s="243">
        <v>36.5</v>
      </c>
      <c r="F2" s="564"/>
      <c r="G2" s="564"/>
      <c r="H2" s="564"/>
      <c r="I2" s="564"/>
    </row>
    <row r="3" spans="1:30" x14ac:dyDescent="0.25">
      <c r="A3" s="241" t="s">
        <v>7</v>
      </c>
      <c r="B3" s="241">
        <v>93.4</v>
      </c>
    </row>
    <row r="4" spans="1:30" x14ac:dyDescent="0.25">
      <c r="A4" s="241" t="s">
        <v>60</v>
      </c>
      <c r="B4" s="241">
        <v>12810</v>
      </c>
    </row>
    <row r="6" spans="1:30" x14ac:dyDescent="0.25">
      <c r="A6" s="253" t="s">
        <v>61</v>
      </c>
      <c r="B6" s="243">
        <v>36.799999999999997</v>
      </c>
      <c r="C6" s="243">
        <v>36.799999999999997</v>
      </c>
      <c r="D6" s="243">
        <v>36.799999999999997</v>
      </c>
      <c r="E6" s="243">
        <v>36.799999999999997</v>
      </c>
      <c r="F6" s="243">
        <v>36.799999999999997</v>
      </c>
      <c r="G6" s="243">
        <v>36.799999999999997</v>
      </c>
      <c r="H6" s="243">
        <v>36.799999999999997</v>
      </c>
      <c r="I6" s="243">
        <v>36.799999999999997</v>
      </c>
      <c r="J6" s="243">
        <v>36.799999999999997</v>
      </c>
      <c r="K6" s="243">
        <v>36.5</v>
      </c>
      <c r="L6" s="243">
        <v>36.5</v>
      </c>
      <c r="M6" s="243">
        <v>36.5</v>
      </c>
      <c r="N6" s="243">
        <v>36.5</v>
      </c>
      <c r="O6" s="243">
        <v>36.5</v>
      </c>
      <c r="P6" s="243">
        <v>36.5</v>
      </c>
      <c r="Q6" s="243">
        <v>36.5</v>
      </c>
      <c r="R6" s="243">
        <v>36.5</v>
      </c>
      <c r="S6" s="243">
        <v>36.700000000000003</v>
      </c>
      <c r="W6" s="252" t="s">
        <v>70</v>
      </c>
      <c r="X6" s="226"/>
      <c r="Y6" s="313"/>
      <c r="Z6" s="313"/>
      <c r="AA6" s="313"/>
      <c r="AB6" s="313"/>
      <c r="AC6" s="562" t="s">
        <v>67</v>
      </c>
      <c r="AD6" s="562"/>
    </row>
    <row r="7" spans="1:30" x14ac:dyDescent="0.25">
      <c r="A7" s="253" t="s">
        <v>62</v>
      </c>
      <c r="B7" s="313">
        <v>23.5</v>
      </c>
      <c r="C7" s="313">
        <v>23.5</v>
      </c>
      <c r="D7" s="313">
        <v>23.5</v>
      </c>
      <c r="E7" s="313">
        <v>23.5</v>
      </c>
      <c r="F7" s="313">
        <v>23.5</v>
      </c>
      <c r="G7" s="313">
        <v>23.5</v>
      </c>
      <c r="H7" s="313">
        <v>23.5</v>
      </c>
      <c r="I7" s="313">
        <v>23.5</v>
      </c>
      <c r="J7" s="313">
        <v>23.5</v>
      </c>
      <c r="K7" s="241">
        <v>23.5</v>
      </c>
      <c r="L7" s="241">
        <v>23.5</v>
      </c>
      <c r="M7" s="241">
        <v>23.5</v>
      </c>
      <c r="N7" s="241">
        <v>23.5</v>
      </c>
      <c r="O7" s="241">
        <v>23.5</v>
      </c>
      <c r="P7" s="241">
        <v>23.5</v>
      </c>
      <c r="Q7" s="241">
        <v>23.5</v>
      </c>
      <c r="R7" s="241">
        <v>23.5</v>
      </c>
      <c r="W7" s="252" t="s">
        <v>71</v>
      </c>
      <c r="X7" s="226"/>
      <c r="Y7" s="313"/>
      <c r="Z7" s="313"/>
      <c r="AA7" s="313"/>
      <c r="AB7" s="313"/>
      <c r="AC7" s="314" t="s">
        <v>65</v>
      </c>
      <c r="AD7" s="314" t="s">
        <v>57</v>
      </c>
    </row>
    <row r="8" spans="1:30" ht="13" thickBot="1" x14ac:dyDescent="0.3">
      <c r="A8" s="253"/>
      <c r="B8" s="313"/>
      <c r="C8" s="313"/>
      <c r="D8" s="313"/>
      <c r="E8" s="313"/>
      <c r="F8" s="313"/>
      <c r="G8" s="313"/>
      <c r="H8" s="313"/>
      <c r="I8" s="313"/>
      <c r="J8" s="313"/>
      <c r="W8" s="314" t="s">
        <v>66</v>
      </c>
      <c r="X8" s="314"/>
      <c r="Y8" s="314" t="s">
        <v>69</v>
      </c>
      <c r="Z8" s="314"/>
      <c r="AA8" s="313"/>
      <c r="AB8" s="313"/>
      <c r="AC8" s="314">
        <v>1</v>
      </c>
      <c r="AD8" s="314">
        <v>31.5</v>
      </c>
    </row>
    <row r="9" spans="1:30" ht="13.5" thickBot="1" x14ac:dyDescent="0.3">
      <c r="A9" s="254" t="s">
        <v>49</v>
      </c>
      <c r="B9" s="539" t="s">
        <v>68</v>
      </c>
      <c r="C9" s="540"/>
      <c r="D9" s="540"/>
      <c r="E9" s="540"/>
      <c r="F9" s="540"/>
      <c r="G9" s="540"/>
      <c r="H9" s="540"/>
      <c r="I9" s="540"/>
      <c r="J9" s="541"/>
      <c r="K9" s="539" t="s">
        <v>63</v>
      </c>
      <c r="L9" s="540"/>
      <c r="M9" s="540"/>
      <c r="N9" s="541"/>
      <c r="O9" s="540" t="s">
        <v>64</v>
      </c>
      <c r="P9" s="540"/>
      <c r="Q9" s="540"/>
      <c r="R9" s="540"/>
      <c r="S9" s="316" t="s">
        <v>55</v>
      </c>
      <c r="W9" s="314" t="s">
        <v>65</v>
      </c>
      <c r="X9" s="314" t="s">
        <v>57</v>
      </c>
      <c r="Y9" s="314" t="s">
        <v>65</v>
      </c>
      <c r="Z9" s="314" t="s">
        <v>57</v>
      </c>
      <c r="AA9" s="313"/>
      <c r="AB9" s="313"/>
      <c r="AC9" s="314">
        <v>2</v>
      </c>
      <c r="AD9" s="314">
        <v>30.5</v>
      </c>
    </row>
    <row r="10" spans="1:30" x14ac:dyDescent="0.25">
      <c r="A10" s="255" t="s">
        <v>54</v>
      </c>
      <c r="B10" s="349">
        <v>1</v>
      </c>
      <c r="C10" s="260">
        <v>2</v>
      </c>
      <c r="D10" s="260">
        <v>3</v>
      </c>
      <c r="E10" s="260">
        <v>4</v>
      </c>
      <c r="F10" s="260">
        <v>5</v>
      </c>
      <c r="G10" s="260">
        <v>6</v>
      </c>
      <c r="H10" s="260">
        <v>7</v>
      </c>
      <c r="I10" s="260">
        <v>8</v>
      </c>
      <c r="J10" s="350">
        <v>9</v>
      </c>
      <c r="K10" s="256">
        <v>1</v>
      </c>
      <c r="L10" s="257">
        <v>2</v>
      </c>
      <c r="M10" s="257">
        <v>3</v>
      </c>
      <c r="N10" s="258">
        <v>4</v>
      </c>
      <c r="O10" s="259">
        <v>1</v>
      </c>
      <c r="P10" s="259">
        <v>2</v>
      </c>
      <c r="Q10" s="259">
        <v>3</v>
      </c>
      <c r="R10" s="260">
        <v>4</v>
      </c>
      <c r="S10" s="315"/>
      <c r="W10" s="314">
        <v>1</v>
      </c>
      <c r="X10" s="314">
        <v>30.5</v>
      </c>
      <c r="Y10" s="314">
        <v>1</v>
      </c>
      <c r="Z10" s="314">
        <v>30.5</v>
      </c>
      <c r="AA10" s="313"/>
      <c r="AB10" s="313"/>
      <c r="AC10" s="314">
        <v>3</v>
      </c>
      <c r="AD10" s="314">
        <v>30</v>
      </c>
    </row>
    <row r="11" spans="1:30" x14ac:dyDescent="0.25">
      <c r="A11" s="255" t="s">
        <v>2</v>
      </c>
      <c r="B11" s="261">
        <v>1</v>
      </c>
      <c r="C11" s="370">
        <v>2</v>
      </c>
      <c r="D11" s="262">
        <v>3</v>
      </c>
      <c r="E11" s="262">
        <v>3</v>
      </c>
      <c r="F11" s="351">
        <v>4</v>
      </c>
      <c r="G11" s="374">
        <v>5</v>
      </c>
      <c r="H11" s="373">
        <v>6</v>
      </c>
      <c r="I11" s="264">
        <v>7</v>
      </c>
      <c r="J11" s="371">
        <v>8</v>
      </c>
      <c r="K11" s="261">
        <v>1</v>
      </c>
      <c r="L11" s="370">
        <v>2</v>
      </c>
      <c r="M11" s="262">
        <v>3</v>
      </c>
      <c r="N11" s="351">
        <v>4</v>
      </c>
      <c r="O11" s="263">
        <v>1</v>
      </c>
      <c r="P11" s="370">
        <v>2</v>
      </c>
      <c r="Q11" s="262">
        <v>3</v>
      </c>
      <c r="R11" s="351">
        <v>4</v>
      </c>
      <c r="S11" s="227" t="s">
        <v>0</v>
      </c>
      <c r="W11" s="314">
        <v>2</v>
      </c>
      <c r="X11" s="314">
        <v>30</v>
      </c>
      <c r="Y11" s="314">
        <v>2</v>
      </c>
      <c r="Z11" s="314">
        <v>29.5</v>
      </c>
      <c r="AA11" s="313"/>
      <c r="AB11" s="313"/>
      <c r="AC11" s="314">
        <v>4</v>
      </c>
      <c r="AD11" s="314">
        <v>29.5</v>
      </c>
    </row>
    <row r="12" spans="1:30" ht="13" x14ac:dyDescent="0.25">
      <c r="A12" s="265" t="s">
        <v>3</v>
      </c>
      <c r="B12" s="266">
        <v>140</v>
      </c>
      <c r="C12" s="267">
        <v>140</v>
      </c>
      <c r="D12" s="267">
        <v>140</v>
      </c>
      <c r="E12" s="267">
        <v>140</v>
      </c>
      <c r="F12" s="267">
        <v>140</v>
      </c>
      <c r="G12" s="267">
        <v>140</v>
      </c>
      <c r="H12" s="267">
        <v>140</v>
      </c>
      <c r="I12" s="267">
        <v>140</v>
      </c>
      <c r="J12" s="268">
        <v>140</v>
      </c>
      <c r="K12" s="266">
        <v>140</v>
      </c>
      <c r="L12" s="267">
        <v>140</v>
      </c>
      <c r="M12" s="267">
        <v>140</v>
      </c>
      <c r="N12" s="268">
        <v>140</v>
      </c>
      <c r="O12" s="269">
        <v>140</v>
      </c>
      <c r="P12" s="267">
        <v>140</v>
      </c>
      <c r="Q12" s="267">
        <v>140</v>
      </c>
      <c r="R12" s="267">
        <v>140</v>
      </c>
      <c r="S12" s="270">
        <v>140</v>
      </c>
      <c r="W12" s="232">
        <v>3</v>
      </c>
      <c r="X12" s="232">
        <v>28.5</v>
      </c>
      <c r="Y12" s="310">
        <v>3</v>
      </c>
      <c r="Z12" s="310">
        <v>28.5</v>
      </c>
      <c r="AC12" s="314">
        <v>5</v>
      </c>
      <c r="AD12" s="314">
        <v>29</v>
      </c>
    </row>
    <row r="13" spans="1:30" x14ac:dyDescent="0.25">
      <c r="A13" s="271" t="s">
        <v>6</v>
      </c>
      <c r="B13" s="272">
        <v>122.88571428571429</v>
      </c>
      <c r="C13" s="273">
        <v>131</v>
      </c>
      <c r="D13" s="273">
        <v>128.28395061728395</v>
      </c>
      <c r="E13" s="273">
        <v>133.98901098901098</v>
      </c>
      <c r="F13" s="273">
        <v>141.77894736842106</v>
      </c>
      <c r="G13" s="273">
        <v>146.0204081632653</v>
      </c>
      <c r="H13" s="273">
        <v>149.64705882352942</v>
      </c>
      <c r="I13" s="273">
        <v>153.74074074074073</v>
      </c>
      <c r="J13" s="274">
        <v>163.52941176470588</v>
      </c>
      <c r="K13" s="272">
        <v>142.58108108108109</v>
      </c>
      <c r="L13" s="273">
        <v>149.70270270270271</v>
      </c>
      <c r="M13" s="273">
        <v>144.875</v>
      </c>
      <c r="N13" s="274">
        <v>145.21621621621622</v>
      </c>
      <c r="O13" s="275">
        <v>140.82432432432432</v>
      </c>
      <c r="P13" s="275">
        <v>142.38666666666666</v>
      </c>
      <c r="Q13" s="275">
        <v>140.82894736842104</v>
      </c>
      <c r="R13" s="273">
        <v>142.37974683544303</v>
      </c>
      <c r="S13" s="276">
        <v>141.88084112149534</v>
      </c>
      <c r="W13" s="232">
        <v>4</v>
      </c>
      <c r="X13" s="232">
        <v>28</v>
      </c>
      <c r="Y13" s="310">
        <v>4</v>
      </c>
      <c r="Z13" s="310">
        <v>27.5</v>
      </c>
      <c r="AC13" s="314">
        <v>6</v>
      </c>
      <c r="AD13" s="314">
        <v>28.5</v>
      </c>
    </row>
    <row r="14" spans="1:30" x14ac:dyDescent="0.25">
      <c r="A14" s="255" t="s">
        <v>7</v>
      </c>
      <c r="B14" s="277">
        <v>90</v>
      </c>
      <c r="C14" s="278">
        <v>98.360655737704917</v>
      </c>
      <c r="D14" s="278">
        <v>100</v>
      </c>
      <c r="E14" s="278">
        <v>98.901098901098905</v>
      </c>
      <c r="F14" s="278">
        <v>100</v>
      </c>
      <c r="G14" s="278">
        <v>100</v>
      </c>
      <c r="H14" s="278">
        <v>100</v>
      </c>
      <c r="I14" s="278">
        <v>100</v>
      </c>
      <c r="J14" s="279">
        <v>100</v>
      </c>
      <c r="K14" s="277">
        <v>72.972972972972968</v>
      </c>
      <c r="L14" s="278">
        <v>79.729729729729726</v>
      </c>
      <c r="M14" s="278">
        <v>77.777777777777771</v>
      </c>
      <c r="N14" s="279">
        <v>70.270270270270274</v>
      </c>
      <c r="O14" s="280">
        <v>71.621621621621628</v>
      </c>
      <c r="P14" s="280">
        <v>69.333333333333329</v>
      </c>
      <c r="Q14" s="280">
        <v>75</v>
      </c>
      <c r="R14" s="278">
        <v>64.556962025316452</v>
      </c>
      <c r="S14" s="281">
        <v>73.130841121495322</v>
      </c>
      <c r="U14" s="228"/>
      <c r="V14" s="228"/>
      <c r="AC14" s="314">
        <v>7</v>
      </c>
      <c r="AD14" s="314">
        <v>28</v>
      </c>
    </row>
    <row r="15" spans="1:30" x14ac:dyDescent="0.25">
      <c r="A15" s="255" t="s">
        <v>8</v>
      </c>
      <c r="B15" s="282">
        <v>6.8631641002037932E-2</v>
      </c>
      <c r="C15" s="283">
        <v>3.3687750130158262E-2</v>
      </c>
      <c r="D15" s="283">
        <v>3.623784753792602E-2</v>
      </c>
      <c r="E15" s="283">
        <v>3.6621001917271911E-2</v>
      </c>
      <c r="F15" s="283">
        <v>2.6135140267195607E-2</v>
      </c>
      <c r="G15" s="283">
        <v>2.883986283147625E-2</v>
      </c>
      <c r="H15" s="283">
        <v>2.8768644109600616E-2</v>
      </c>
      <c r="I15" s="283">
        <v>2.9838301749961871E-2</v>
      </c>
      <c r="J15" s="284">
        <v>3.4087360404265868E-2</v>
      </c>
      <c r="K15" s="282">
        <v>8.960247221652537E-2</v>
      </c>
      <c r="L15" s="283">
        <v>8.4450112627801124E-2</v>
      </c>
      <c r="M15" s="283">
        <v>8.255745184076102E-2</v>
      </c>
      <c r="N15" s="284">
        <v>9.2467323960015946E-2</v>
      </c>
      <c r="O15" s="285">
        <v>8.7410152778717679E-2</v>
      </c>
      <c r="P15" s="285">
        <v>8.7349914231950543E-2</v>
      </c>
      <c r="Q15" s="285">
        <v>8.6717699422890038E-2</v>
      </c>
      <c r="R15" s="283">
        <v>8.6845370865585414E-2</v>
      </c>
      <c r="S15" s="286">
        <v>8.989782811953928E-2</v>
      </c>
      <c r="U15" s="228"/>
      <c r="V15" s="228"/>
      <c r="AC15" s="314">
        <v>8</v>
      </c>
      <c r="AD15" s="314">
        <v>27.5</v>
      </c>
    </row>
    <row r="16" spans="1:30" x14ac:dyDescent="0.25">
      <c r="A16" s="271" t="s">
        <v>1</v>
      </c>
      <c r="B16" s="287">
        <f>B13/B12*100-100</f>
        <v>-12.224489795918373</v>
      </c>
      <c r="C16" s="288">
        <f t="shared" ref="C16:E16" si="0">C13/C12*100-100</f>
        <v>-6.4285714285714306</v>
      </c>
      <c r="D16" s="288">
        <f t="shared" si="0"/>
        <v>-8.3686067019400383</v>
      </c>
      <c r="E16" s="288">
        <f t="shared" si="0"/>
        <v>-4.2935635792778726</v>
      </c>
      <c r="F16" s="288">
        <f>F13/F12*100-100</f>
        <v>1.2706766917293351</v>
      </c>
      <c r="G16" s="288">
        <f t="shared" ref="G16:J16" si="1">G13/G12*100-100</f>
        <v>4.300291545189495</v>
      </c>
      <c r="H16" s="288">
        <f t="shared" si="1"/>
        <v>6.8907563025210123</v>
      </c>
      <c r="I16" s="288">
        <f t="shared" si="1"/>
        <v>9.8148148148148096</v>
      </c>
      <c r="J16" s="289">
        <f t="shared" si="1"/>
        <v>16.806722689075642</v>
      </c>
      <c r="K16" s="287">
        <f>K13/K12*100-100</f>
        <v>1.8436293436293596</v>
      </c>
      <c r="L16" s="288">
        <f t="shared" ref="L16:M16" si="2">L13/L12*100-100</f>
        <v>6.9305019305019329</v>
      </c>
      <c r="M16" s="288">
        <f t="shared" si="2"/>
        <v>3.4821428571428612</v>
      </c>
      <c r="N16" s="289">
        <f t="shared" ref="N16:S16" si="3">N13/N12*100-100</f>
        <v>3.725868725868736</v>
      </c>
      <c r="O16" s="290">
        <f t="shared" ref="O16:R16" si="4">O13/O12*100-100</f>
        <v>0.58880308880308974</v>
      </c>
      <c r="P16" s="288">
        <f t="shared" ref="P16:Q16" si="5">P13/P12*100-100</f>
        <v>1.7047619047618952</v>
      </c>
      <c r="Q16" s="288">
        <f t="shared" si="5"/>
        <v>0.59210526315789025</v>
      </c>
      <c r="R16" s="288">
        <f t="shared" si="4"/>
        <v>1.6998191681735904</v>
      </c>
      <c r="S16" s="291">
        <f t="shared" si="3"/>
        <v>1.3434579439252303</v>
      </c>
      <c r="U16" s="228"/>
      <c r="V16" s="228"/>
      <c r="W16" s="228"/>
      <c r="X16" s="228"/>
      <c r="Y16" s="228"/>
    </row>
    <row r="17" spans="1:25" ht="13" thickBot="1" x14ac:dyDescent="0.3">
      <c r="A17" s="292" t="s">
        <v>27</v>
      </c>
      <c r="B17" s="293">
        <f>B13-B6</f>
        <v>86.085714285714289</v>
      </c>
      <c r="C17" s="294">
        <f t="shared" ref="C17:J17" si="6">C13-C6</f>
        <v>94.2</v>
      </c>
      <c r="D17" s="294">
        <f t="shared" si="6"/>
        <v>91.483950617283952</v>
      </c>
      <c r="E17" s="294">
        <f t="shared" si="6"/>
        <v>97.189010989010981</v>
      </c>
      <c r="F17" s="294">
        <f t="shared" si="6"/>
        <v>104.97894736842106</v>
      </c>
      <c r="G17" s="294">
        <f t="shared" si="6"/>
        <v>109.2204081632653</v>
      </c>
      <c r="H17" s="294">
        <f t="shared" si="6"/>
        <v>112.84705882352942</v>
      </c>
      <c r="I17" s="294">
        <f t="shared" si="6"/>
        <v>116.94074074074074</v>
      </c>
      <c r="J17" s="295">
        <f t="shared" si="6"/>
        <v>126.72941176470589</v>
      </c>
      <c r="K17" s="293">
        <f t="shared" ref="K17:S17" si="7">K13-K6</f>
        <v>106.08108108108109</v>
      </c>
      <c r="L17" s="294">
        <f t="shared" si="7"/>
        <v>113.20270270270271</v>
      </c>
      <c r="M17" s="294">
        <f t="shared" si="7"/>
        <v>108.375</v>
      </c>
      <c r="N17" s="295">
        <f t="shared" si="7"/>
        <v>108.71621621621622</v>
      </c>
      <c r="O17" s="296">
        <f t="shared" si="7"/>
        <v>104.32432432432432</v>
      </c>
      <c r="P17" s="297">
        <f t="shared" si="7"/>
        <v>105.88666666666666</v>
      </c>
      <c r="Q17" s="297">
        <f t="shared" si="7"/>
        <v>104.32894736842104</v>
      </c>
      <c r="R17" s="297">
        <f t="shared" si="7"/>
        <v>105.87974683544303</v>
      </c>
      <c r="S17" s="298">
        <f t="shared" si="7"/>
        <v>105.18084112149533</v>
      </c>
      <c r="U17" s="228"/>
      <c r="V17" s="228"/>
      <c r="W17" s="228"/>
    </row>
    <row r="18" spans="1:25" x14ac:dyDescent="0.25">
      <c r="A18" s="299" t="s">
        <v>51</v>
      </c>
      <c r="B18" s="300">
        <v>806</v>
      </c>
      <c r="C18" s="301">
        <v>615</v>
      </c>
      <c r="D18" s="301">
        <v>830</v>
      </c>
      <c r="E18" s="301">
        <v>830</v>
      </c>
      <c r="F18" s="301">
        <v>945</v>
      </c>
      <c r="G18" s="301">
        <v>968</v>
      </c>
      <c r="H18" s="301">
        <v>761</v>
      </c>
      <c r="I18" s="301">
        <v>532</v>
      </c>
      <c r="J18" s="302">
        <v>511</v>
      </c>
      <c r="K18" s="300">
        <v>733</v>
      </c>
      <c r="L18" s="301">
        <v>735</v>
      </c>
      <c r="M18" s="301">
        <v>735</v>
      </c>
      <c r="N18" s="302">
        <v>736</v>
      </c>
      <c r="O18" s="303">
        <v>425</v>
      </c>
      <c r="P18" s="303">
        <v>843</v>
      </c>
      <c r="Q18" s="303">
        <v>945</v>
      </c>
      <c r="R18" s="301">
        <v>650</v>
      </c>
      <c r="S18" s="304">
        <f>SUM(B18:R18)</f>
        <v>12600</v>
      </c>
      <c r="T18" s="228" t="s">
        <v>56</v>
      </c>
      <c r="U18" s="305">
        <f>B4-S18</f>
        <v>210</v>
      </c>
      <c r="V18" s="306">
        <f>U18/B4</f>
        <v>1.6393442622950821E-2</v>
      </c>
      <c r="W18" s="369" t="s">
        <v>73</v>
      </c>
      <c r="Y18" s="228"/>
    </row>
    <row r="19" spans="1:25" x14ac:dyDescent="0.25">
      <c r="A19" s="307" t="s">
        <v>28</v>
      </c>
      <c r="B19" s="246">
        <v>31.5</v>
      </c>
      <c r="C19" s="244">
        <v>31</v>
      </c>
      <c r="D19" s="244">
        <v>31</v>
      </c>
      <c r="E19" s="244">
        <v>30.5</v>
      </c>
      <c r="F19" s="244">
        <v>30</v>
      </c>
      <c r="G19" s="244">
        <v>29.5</v>
      </c>
      <c r="H19" s="244">
        <v>29</v>
      </c>
      <c r="I19" s="244">
        <v>28</v>
      </c>
      <c r="J19" s="247">
        <v>27.5</v>
      </c>
      <c r="K19" s="246">
        <v>30.5</v>
      </c>
      <c r="L19" s="244">
        <v>29.5</v>
      </c>
      <c r="M19" s="244">
        <v>28.5</v>
      </c>
      <c r="N19" s="247">
        <v>27.5</v>
      </c>
      <c r="O19" s="248">
        <v>30.5</v>
      </c>
      <c r="P19" s="248">
        <v>29.5</v>
      </c>
      <c r="Q19" s="248">
        <v>28.5</v>
      </c>
      <c r="R19" s="244">
        <v>27.5</v>
      </c>
      <c r="S19" s="237"/>
      <c r="T19" s="228" t="s">
        <v>57</v>
      </c>
      <c r="U19" s="228">
        <v>24.59</v>
      </c>
      <c r="V19" s="228"/>
      <c r="X19" s="228"/>
      <c r="Y19" s="228"/>
    </row>
    <row r="20" spans="1:25" ht="13" thickBot="1" x14ac:dyDescent="0.3">
      <c r="A20" s="308" t="s">
        <v>26</v>
      </c>
      <c r="B20" s="249">
        <f>B19-B7</f>
        <v>8</v>
      </c>
      <c r="C20" s="245">
        <f t="shared" ref="C20:J20" si="8">C19-C7</f>
        <v>7.5</v>
      </c>
      <c r="D20" s="245">
        <f t="shared" si="8"/>
        <v>7.5</v>
      </c>
      <c r="E20" s="245">
        <f t="shared" si="8"/>
        <v>7</v>
      </c>
      <c r="F20" s="245">
        <f t="shared" si="8"/>
        <v>6.5</v>
      </c>
      <c r="G20" s="245">
        <f t="shared" si="8"/>
        <v>6</v>
      </c>
      <c r="H20" s="245">
        <f t="shared" si="8"/>
        <v>5.5</v>
      </c>
      <c r="I20" s="245">
        <f t="shared" si="8"/>
        <v>4.5</v>
      </c>
      <c r="J20" s="250">
        <f t="shared" si="8"/>
        <v>4</v>
      </c>
      <c r="K20" s="249">
        <f t="shared" ref="K20:R20" si="9">K19-K7</f>
        <v>7</v>
      </c>
      <c r="L20" s="245">
        <f t="shared" si="9"/>
        <v>6</v>
      </c>
      <c r="M20" s="245">
        <f t="shared" si="9"/>
        <v>5</v>
      </c>
      <c r="N20" s="250">
        <f t="shared" si="9"/>
        <v>4</v>
      </c>
      <c r="O20" s="251">
        <f t="shared" si="9"/>
        <v>7</v>
      </c>
      <c r="P20" s="245">
        <f t="shared" si="9"/>
        <v>6</v>
      </c>
      <c r="Q20" s="245">
        <f t="shared" si="9"/>
        <v>5</v>
      </c>
      <c r="R20" s="245">
        <f t="shared" si="9"/>
        <v>4</v>
      </c>
      <c r="S20" s="238"/>
      <c r="T20" s="228" t="s">
        <v>26</v>
      </c>
      <c r="U20" s="228"/>
      <c r="V20" s="228"/>
      <c r="W20" s="228"/>
      <c r="X20" s="228"/>
      <c r="Y20" s="228"/>
    </row>
    <row r="21" spans="1:25" x14ac:dyDescent="0.25">
      <c r="B21" s="241">
        <v>31.5</v>
      </c>
      <c r="C21" s="241">
        <v>31</v>
      </c>
      <c r="D21" s="241">
        <v>31</v>
      </c>
      <c r="E21" s="241">
        <v>30.5</v>
      </c>
      <c r="F21" s="241">
        <v>30</v>
      </c>
      <c r="G21" s="241">
        <v>29.5</v>
      </c>
      <c r="H21" s="241">
        <v>29</v>
      </c>
      <c r="I21" s="241">
        <v>28</v>
      </c>
      <c r="J21" s="241">
        <v>27.5</v>
      </c>
      <c r="K21" s="241">
        <v>30.5</v>
      </c>
      <c r="L21" s="241">
        <v>29.5</v>
      </c>
      <c r="M21" s="241">
        <v>28.5</v>
      </c>
      <c r="N21" s="228">
        <v>27.5</v>
      </c>
      <c r="O21" s="372">
        <v>30.5</v>
      </c>
      <c r="P21" s="372">
        <v>29.5</v>
      </c>
      <c r="Q21" s="372">
        <v>28.5</v>
      </c>
      <c r="R21" s="228">
        <v>27.5</v>
      </c>
    </row>
    <row r="22" spans="1:25" s="376" customFormat="1" x14ac:dyDescent="0.25">
      <c r="N22" s="228"/>
      <c r="R22" s="228"/>
    </row>
    <row r="23" spans="1:25" s="376" customFormat="1" x14ac:dyDescent="0.25">
      <c r="K23" s="376">
        <v>30.5</v>
      </c>
      <c r="L23" s="376">
        <v>29.5</v>
      </c>
      <c r="M23" s="376">
        <v>29.5</v>
      </c>
      <c r="N23" s="228">
        <v>28.5</v>
      </c>
      <c r="O23" s="376">
        <v>27.5</v>
      </c>
      <c r="P23" s="376">
        <v>30.5</v>
      </c>
      <c r="Q23" s="376">
        <v>29.5</v>
      </c>
      <c r="R23" s="228">
        <v>28.5</v>
      </c>
      <c r="S23" s="376">
        <v>27.5</v>
      </c>
    </row>
    <row r="24" spans="1:25" ht="13" thickBot="1" x14ac:dyDescent="0.3">
      <c r="C24" s="372"/>
      <c r="D24" s="372"/>
      <c r="E24" s="372"/>
      <c r="F24" s="372"/>
      <c r="G24" s="372"/>
      <c r="H24" s="372"/>
      <c r="I24" s="372"/>
      <c r="J24" s="372"/>
      <c r="K24" s="372">
        <v>145.6</v>
      </c>
      <c r="L24" s="376">
        <v>145.6</v>
      </c>
      <c r="M24" s="376">
        <v>145.6</v>
      </c>
      <c r="N24" s="376">
        <v>145.6</v>
      </c>
      <c r="O24" s="376">
        <v>145.6</v>
      </c>
      <c r="P24" s="372">
        <v>141.6</v>
      </c>
      <c r="Q24" s="376">
        <v>141.6</v>
      </c>
      <c r="R24" s="376">
        <v>141.6</v>
      </c>
      <c r="S24" s="376">
        <v>141.6</v>
      </c>
    </row>
    <row r="25" spans="1:25" ht="13.5" thickBot="1" x14ac:dyDescent="0.3">
      <c r="A25" s="254" t="s">
        <v>74</v>
      </c>
      <c r="B25" s="539" t="s">
        <v>68</v>
      </c>
      <c r="C25" s="540"/>
      <c r="D25" s="540"/>
      <c r="E25" s="540"/>
      <c r="F25" s="540"/>
      <c r="G25" s="540"/>
      <c r="H25" s="540"/>
      <c r="I25" s="540"/>
      <c r="J25" s="541"/>
      <c r="K25" s="539" t="s">
        <v>63</v>
      </c>
      <c r="L25" s="540"/>
      <c r="M25" s="540"/>
      <c r="N25" s="540"/>
      <c r="O25" s="541"/>
      <c r="P25" s="540" t="s">
        <v>64</v>
      </c>
      <c r="Q25" s="540"/>
      <c r="R25" s="540"/>
      <c r="S25" s="540"/>
      <c r="T25" s="316" t="s">
        <v>55</v>
      </c>
    </row>
    <row r="26" spans="1:25" x14ac:dyDescent="0.25">
      <c r="A26" s="255" t="s">
        <v>54</v>
      </c>
      <c r="B26" s="349">
        <v>1</v>
      </c>
      <c r="C26" s="260">
        <v>2</v>
      </c>
      <c r="D26" s="260">
        <v>3</v>
      </c>
      <c r="E26" s="260">
        <v>4</v>
      </c>
      <c r="F26" s="260">
        <v>5</v>
      </c>
      <c r="G26" s="260">
        <v>6</v>
      </c>
      <c r="H26" s="260">
        <v>7</v>
      </c>
      <c r="I26" s="260">
        <v>8</v>
      </c>
      <c r="J26" s="350">
        <v>9</v>
      </c>
      <c r="K26" s="256">
        <v>1</v>
      </c>
      <c r="L26" s="257">
        <v>2</v>
      </c>
      <c r="M26" s="257">
        <v>3</v>
      </c>
      <c r="N26" s="257">
        <v>4</v>
      </c>
      <c r="O26" s="258">
        <v>5</v>
      </c>
      <c r="P26" s="259">
        <v>1</v>
      </c>
      <c r="Q26" s="259">
        <v>2</v>
      </c>
      <c r="R26" s="259">
        <v>3</v>
      </c>
      <c r="S26" s="260">
        <v>4</v>
      </c>
      <c r="T26" s="315"/>
    </row>
    <row r="27" spans="1:25" x14ac:dyDescent="0.25">
      <c r="A27" s="255" t="s">
        <v>2</v>
      </c>
      <c r="B27" s="261">
        <v>1</v>
      </c>
      <c r="C27" s="370">
        <v>2</v>
      </c>
      <c r="D27" s="262">
        <v>3</v>
      </c>
      <c r="E27" s="262">
        <v>3</v>
      </c>
      <c r="F27" s="351">
        <v>4</v>
      </c>
      <c r="G27" s="374">
        <v>5</v>
      </c>
      <c r="H27" s="373">
        <v>6</v>
      </c>
      <c r="I27" s="264">
        <v>7</v>
      </c>
      <c r="J27" s="371">
        <v>8</v>
      </c>
      <c r="K27" s="261">
        <v>1</v>
      </c>
      <c r="L27" s="370">
        <v>2</v>
      </c>
      <c r="M27" s="370">
        <v>2</v>
      </c>
      <c r="N27" s="262">
        <v>3</v>
      </c>
      <c r="O27" s="377">
        <v>4</v>
      </c>
      <c r="P27" s="263">
        <v>1</v>
      </c>
      <c r="Q27" s="370">
        <v>2</v>
      </c>
      <c r="R27" s="262">
        <v>3</v>
      </c>
      <c r="S27" s="351">
        <v>4</v>
      </c>
      <c r="T27" s="227" t="s">
        <v>0</v>
      </c>
    </row>
    <row r="28" spans="1:25" ht="13" x14ac:dyDescent="0.25">
      <c r="A28" s="265" t="s">
        <v>3</v>
      </c>
      <c r="B28" s="266">
        <v>270</v>
      </c>
      <c r="C28" s="267">
        <v>270</v>
      </c>
      <c r="D28" s="267">
        <v>270</v>
      </c>
      <c r="E28" s="267">
        <v>270</v>
      </c>
      <c r="F28" s="267">
        <v>270</v>
      </c>
      <c r="G28" s="267">
        <v>270</v>
      </c>
      <c r="H28" s="267">
        <v>270</v>
      </c>
      <c r="I28" s="267">
        <v>270</v>
      </c>
      <c r="J28" s="268">
        <v>270</v>
      </c>
      <c r="K28" s="266">
        <v>270</v>
      </c>
      <c r="L28" s="267">
        <v>270</v>
      </c>
      <c r="M28" s="267">
        <v>270</v>
      </c>
      <c r="N28" s="267">
        <v>270</v>
      </c>
      <c r="O28" s="268">
        <v>270</v>
      </c>
      <c r="P28" s="269">
        <v>270</v>
      </c>
      <c r="Q28" s="267">
        <v>270</v>
      </c>
      <c r="R28" s="267">
        <v>270</v>
      </c>
      <c r="S28" s="267">
        <v>270</v>
      </c>
      <c r="T28" s="270">
        <v>270</v>
      </c>
    </row>
    <row r="29" spans="1:25" x14ac:dyDescent="0.25">
      <c r="A29" s="271" t="s">
        <v>6</v>
      </c>
      <c r="B29" s="272">
        <v>241.47540983606558</v>
      </c>
      <c r="C29" s="273">
        <v>304</v>
      </c>
      <c r="D29" s="273">
        <v>277.41176470588238</v>
      </c>
      <c r="E29" s="273">
        <v>280.95238095238096</v>
      </c>
      <c r="F29" s="273">
        <v>278.57142857142856</v>
      </c>
      <c r="G29" s="273">
        <v>278.65979381443299</v>
      </c>
      <c r="H29" s="273">
        <v>278.64197530864197</v>
      </c>
      <c r="I29" s="273">
        <v>281.48148148148147</v>
      </c>
      <c r="J29" s="274">
        <v>289.01960784313724</v>
      </c>
      <c r="K29" s="272">
        <v>257.86885245901641</v>
      </c>
      <c r="L29" s="273">
        <v>270.38461538461536</v>
      </c>
      <c r="M29" s="273">
        <v>271.37931034482756</v>
      </c>
      <c r="N29" s="273">
        <v>271.36986301369865</v>
      </c>
      <c r="O29" s="274">
        <v>275.3488372093023</v>
      </c>
      <c r="P29" s="275">
        <v>254.66666666666666</v>
      </c>
      <c r="Q29" s="275">
        <v>256.41304347826087</v>
      </c>
      <c r="R29" s="275">
        <v>267.29166666666669</v>
      </c>
      <c r="S29" s="273">
        <v>267.57575757575756</v>
      </c>
      <c r="T29" s="276">
        <v>272.99921691464368</v>
      </c>
    </row>
    <row r="30" spans="1:25" x14ac:dyDescent="0.25">
      <c r="A30" s="255" t="s">
        <v>7</v>
      </c>
      <c r="B30" s="277">
        <v>81.967213114754102</v>
      </c>
      <c r="C30" s="278">
        <v>78.75</v>
      </c>
      <c r="D30" s="278">
        <v>72.941176470588232</v>
      </c>
      <c r="E30" s="278">
        <v>79.761904761904759</v>
      </c>
      <c r="F30" s="278">
        <v>68.367346938775512</v>
      </c>
      <c r="G30" s="278">
        <v>76.288659793814432</v>
      </c>
      <c r="H30" s="278">
        <v>65.432098765432102</v>
      </c>
      <c r="I30" s="278">
        <v>79.629629629629633</v>
      </c>
      <c r="J30" s="279">
        <v>82.352941176470594</v>
      </c>
      <c r="K30" s="277">
        <v>59.016393442622949</v>
      </c>
      <c r="L30" s="278">
        <v>73.07692307692308</v>
      </c>
      <c r="M30" s="278">
        <v>84.482758620689651</v>
      </c>
      <c r="N30" s="278">
        <v>82.191780821917803</v>
      </c>
      <c r="O30" s="279">
        <v>81.395348837209298</v>
      </c>
      <c r="P30" s="280">
        <v>77.777777777777771</v>
      </c>
      <c r="Q30" s="280">
        <v>71.739130434782609</v>
      </c>
      <c r="R30" s="280">
        <v>78.125</v>
      </c>
      <c r="S30" s="278">
        <v>66.666666666666671</v>
      </c>
      <c r="T30" s="281">
        <v>73.296789350039148</v>
      </c>
    </row>
    <row r="31" spans="1:25" x14ac:dyDescent="0.25">
      <c r="A31" s="255" t="s">
        <v>8</v>
      </c>
      <c r="B31" s="282">
        <v>7.9652816286022082E-2</v>
      </c>
      <c r="C31" s="283">
        <v>8.8663368236470752E-2</v>
      </c>
      <c r="D31" s="283">
        <v>0.10122835452305838</v>
      </c>
      <c r="E31" s="283">
        <v>7.4015612070841022E-2</v>
      </c>
      <c r="F31" s="283">
        <v>9.7705430170552054E-2</v>
      </c>
      <c r="G31" s="283">
        <v>8.2387204313254109E-2</v>
      </c>
      <c r="H31" s="283">
        <v>0.10224942338896398</v>
      </c>
      <c r="I31" s="283">
        <v>9.5328924666736439E-2</v>
      </c>
      <c r="J31" s="284">
        <v>6.9623835064681547E-2</v>
      </c>
      <c r="K31" s="282">
        <v>9.8083566265240188E-2</v>
      </c>
      <c r="L31" s="283">
        <v>7.9772830115561327E-2</v>
      </c>
      <c r="M31" s="283">
        <v>6.3621284712173709E-2</v>
      </c>
      <c r="N31" s="283">
        <v>7.2764139102988304E-2</v>
      </c>
      <c r="O31" s="284">
        <v>7.8850946060701282E-2</v>
      </c>
      <c r="P31" s="285">
        <v>9.2775105479944234E-2</v>
      </c>
      <c r="Q31" s="285">
        <v>9.0294486979203684E-2</v>
      </c>
      <c r="R31" s="285">
        <v>6.7765011489191118E-2</v>
      </c>
      <c r="S31" s="283">
        <v>9.6727941284639282E-2</v>
      </c>
      <c r="T31" s="286">
        <v>9.954099779786689E-2</v>
      </c>
    </row>
    <row r="32" spans="1:25" x14ac:dyDescent="0.25">
      <c r="A32" s="271" t="s">
        <v>1</v>
      </c>
      <c r="B32" s="287">
        <f>B29/B28*100-100</f>
        <v>-10.564663023679415</v>
      </c>
      <c r="C32" s="288">
        <f t="shared" ref="C32:E32" si="10">C29/C28*100-100</f>
        <v>12.592592592592595</v>
      </c>
      <c r="D32" s="288">
        <f t="shared" si="10"/>
        <v>2.7450980392157049</v>
      </c>
      <c r="E32" s="288">
        <f t="shared" si="10"/>
        <v>4.0564373897707355</v>
      </c>
      <c r="F32" s="288">
        <f>F29/F28*100-100</f>
        <v>3.1746031746031633</v>
      </c>
      <c r="G32" s="288">
        <f t="shared" ref="G32:J32" si="11">G29/G28*100-100</f>
        <v>3.2073310423825774</v>
      </c>
      <c r="H32" s="288">
        <f t="shared" si="11"/>
        <v>3.2007315957933287</v>
      </c>
      <c r="I32" s="288">
        <f t="shared" si="11"/>
        <v>4.2524005486968406</v>
      </c>
      <c r="J32" s="289">
        <f t="shared" si="11"/>
        <v>7.0442992011619481</v>
      </c>
      <c r="K32" s="287">
        <f>K29/K28*100-100</f>
        <v>-4.493017607771705</v>
      </c>
      <c r="L32" s="288">
        <f t="shared" ref="L32:T32" si="12">L29/L28*100-100</f>
        <v>0.1424501424501301</v>
      </c>
      <c r="M32" s="288">
        <f t="shared" si="12"/>
        <v>0.51085568326946884</v>
      </c>
      <c r="N32" s="288">
        <f t="shared" si="12"/>
        <v>0.50735667174024002</v>
      </c>
      <c r="O32" s="289">
        <f t="shared" si="12"/>
        <v>1.9810508182601154</v>
      </c>
      <c r="P32" s="290">
        <f t="shared" si="12"/>
        <v>-5.6790123456790127</v>
      </c>
      <c r="Q32" s="288">
        <f t="shared" si="12"/>
        <v>-5.0322061191626375</v>
      </c>
      <c r="R32" s="288">
        <f t="shared" si="12"/>
        <v>-1.0030864197530747</v>
      </c>
      <c r="S32" s="288">
        <f t="shared" si="12"/>
        <v>-0.89786756453423777</v>
      </c>
      <c r="T32" s="291">
        <f t="shared" si="12"/>
        <v>1.1108210794976685</v>
      </c>
      <c r="X32" s="379" t="s">
        <v>76</v>
      </c>
    </row>
    <row r="33" spans="1:33" ht="13" thickBot="1" x14ac:dyDescent="0.3">
      <c r="A33" s="292" t="s">
        <v>27</v>
      </c>
      <c r="B33" s="293">
        <f t="shared" ref="B33:J33" si="13">B29-B13</f>
        <v>118.58969555035129</v>
      </c>
      <c r="C33" s="294">
        <f t="shared" si="13"/>
        <v>173</v>
      </c>
      <c r="D33" s="294">
        <f t="shared" si="13"/>
        <v>149.12781408859843</v>
      </c>
      <c r="E33" s="294">
        <f t="shared" si="13"/>
        <v>146.96336996336998</v>
      </c>
      <c r="F33" s="294">
        <f t="shared" si="13"/>
        <v>136.7924812030075</v>
      </c>
      <c r="G33" s="294">
        <f t="shared" si="13"/>
        <v>132.63938565116769</v>
      </c>
      <c r="H33" s="294">
        <f t="shared" si="13"/>
        <v>128.99491648511255</v>
      </c>
      <c r="I33" s="294">
        <f t="shared" si="13"/>
        <v>127.74074074074073</v>
      </c>
      <c r="J33" s="295">
        <f t="shared" si="13"/>
        <v>125.49019607843135</v>
      </c>
      <c r="K33" s="293">
        <f>K29-K24</f>
        <v>112.26885245901641</v>
      </c>
      <c r="L33" s="294">
        <f t="shared" ref="L33:O33" si="14">L29-L24</f>
        <v>124.78461538461536</v>
      </c>
      <c r="M33" s="294">
        <f t="shared" si="14"/>
        <v>125.77931034482756</v>
      </c>
      <c r="N33" s="294">
        <f t="shared" si="14"/>
        <v>125.76986301369865</v>
      </c>
      <c r="O33" s="295">
        <f t="shared" si="14"/>
        <v>129.74883720930231</v>
      </c>
      <c r="P33" s="296">
        <f>P29-P13</f>
        <v>112.28</v>
      </c>
      <c r="Q33" s="297">
        <f>Q29-Q13</f>
        <v>115.58409610983983</v>
      </c>
      <c r="R33" s="297">
        <f>R29-R13</f>
        <v>124.91191983122366</v>
      </c>
      <c r="S33" s="297">
        <f>S29-S13</f>
        <v>125.69491645426223</v>
      </c>
      <c r="T33" s="298">
        <f>T29-S13</f>
        <v>131.11837579314835</v>
      </c>
      <c r="X33" s="380" t="s">
        <v>77</v>
      </c>
    </row>
    <row r="34" spans="1:33" x14ac:dyDescent="0.25">
      <c r="A34" s="299" t="s">
        <v>51</v>
      </c>
      <c r="B34" s="300">
        <v>788</v>
      </c>
      <c r="C34" s="301">
        <v>608</v>
      </c>
      <c r="D34" s="301">
        <v>823</v>
      </c>
      <c r="E34" s="301">
        <v>828</v>
      </c>
      <c r="F34" s="301">
        <v>940</v>
      </c>
      <c r="G34" s="301">
        <v>966</v>
      </c>
      <c r="H34" s="301">
        <v>760</v>
      </c>
      <c r="I34" s="301">
        <v>531</v>
      </c>
      <c r="J34" s="302">
        <v>511</v>
      </c>
      <c r="K34" s="300">
        <v>688</v>
      </c>
      <c r="L34" s="301">
        <v>521</v>
      </c>
      <c r="M34" s="301">
        <v>520</v>
      </c>
      <c r="N34" s="301">
        <v>724</v>
      </c>
      <c r="O34" s="302">
        <v>470</v>
      </c>
      <c r="P34" s="303">
        <v>424</v>
      </c>
      <c r="Q34" s="303">
        <v>841</v>
      </c>
      <c r="R34" s="303">
        <v>943</v>
      </c>
      <c r="S34" s="301">
        <v>646</v>
      </c>
      <c r="T34" s="304">
        <f>SUM(B34:S34)</f>
        <v>12532</v>
      </c>
      <c r="U34" s="228" t="s">
        <v>56</v>
      </c>
      <c r="V34" s="305">
        <f>S18-T34</f>
        <v>68</v>
      </c>
      <c r="W34" s="306">
        <f>V34/S18</f>
        <v>5.3968253968253973E-3</v>
      </c>
      <c r="X34" s="563" t="s">
        <v>78</v>
      </c>
      <c r="Y34" s="563"/>
      <c r="Z34" s="563"/>
      <c r="AA34" s="563"/>
      <c r="AB34" s="563"/>
      <c r="AC34" s="563"/>
      <c r="AD34" s="563"/>
      <c r="AE34" s="563"/>
      <c r="AF34" s="563"/>
      <c r="AG34" s="563"/>
    </row>
    <row r="35" spans="1:33" x14ac:dyDescent="0.25">
      <c r="A35" s="307" t="s">
        <v>28</v>
      </c>
      <c r="B35" s="246">
        <v>37</v>
      </c>
      <c r="C35" s="244">
        <v>34</v>
      </c>
      <c r="D35" s="244">
        <v>35</v>
      </c>
      <c r="E35" s="244">
        <v>34.5</v>
      </c>
      <c r="F35" s="244">
        <v>34</v>
      </c>
      <c r="G35" s="244">
        <v>34</v>
      </c>
      <c r="H35" s="244">
        <v>33.5</v>
      </c>
      <c r="I35" s="244">
        <v>32.5</v>
      </c>
      <c r="J35" s="247">
        <v>32</v>
      </c>
      <c r="K35" s="246">
        <v>35.5</v>
      </c>
      <c r="L35" s="244">
        <v>34</v>
      </c>
      <c r="M35" s="244">
        <v>34</v>
      </c>
      <c r="N35" s="244">
        <v>33.5</v>
      </c>
      <c r="O35" s="247">
        <v>32.5</v>
      </c>
      <c r="P35" s="248">
        <v>36</v>
      </c>
      <c r="Q35" s="248">
        <v>35</v>
      </c>
      <c r="R35" s="248">
        <v>34</v>
      </c>
      <c r="S35" s="244">
        <v>32.5</v>
      </c>
      <c r="T35" s="237"/>
      <c r="U35" s="228" t="s">
        <v>57</v>
      </c>
      <c r="V35" s="228">
        <v>29.64</v>
      </c>
      <c r="W35" s="228"/>
      <c r="X35" s="563"/>
      <c r="Y35" s="563"/>
      <c r="Z35" s="563"/>
      <c r="AA35" s="563"/>
      <c r="AB35" s="563"/>
      <c r="AC35" s="563"/>
      <c r="AD35" s="563"/>
      <c r="AE35" s="563"/>
      <c r="AF35" s="563"/>
      <c r="AG35" s="563"/>
    </row>
    <row r="36" spans="1:33" ht="13" thickBot="1" x14ac:dyDescent="0.3">
      <c r="A36" s="308" t="s">
        <v>26</v>
      </c>
      <c r="B36" s="249">
        <f>B35-B19</f>
        <v>5.5</v>
      </c>
      <c r="C36" s="245">
        <f t="shared" ref="C36:J36" si="15">C35-C19</f>
        <v>3</v>
      </c>
      <c r="D36" s="245">
        <f t="shared" si="15"/>
        <v>4</v>
      </c>
      <c r="E36" s="245">
        <f t="shared" si="15"/>
        <v>4</v>
      </c>
      <c r="F36" s="245">
        <f t="shared" si="15"/>
        <v>4</v>
      </c>
      <c r="G36" s="245">
        <f t="shared" si="15"/>
        <v>4.5</v>
      </c>
      <c r="H36" s="245">
        <f t="shared" si="15"/>
        <v>4.5</v>
      </c>
      <c r="I36" s="245">
        <f t="shared" si="15"/>
        <v>4.5</v>
      </c>
      <c r="J36" s="250">
        <f t="shared" si="15"/>
        <v>4.5</v>
      </c>
      <c r="K36" s="249">
        <f>K35-K23</f>
        <v>5</v>
      </c>
      <c r="L36" s="245">
        <f t="shared" ref="L36:S36" si="16">L35-L23</f>
        <v>4.5</v>
      </c>
      <c r="M36" s="245">
        <f t="shared" si="16"/>
        <v>4.5</v>
      </c>
      <c r="N36" s="245">
        <f t="shared" si="16"/>
        <v>5</v>
      </c>
      <c r="O36" s="250">
        <f t="shared" si="16"/>
        <v>5</v>
      </c>
      <c r="P36" s="251">
        <f t="shared" si="16"/>
        <v>5.5</v>
      </c>
      <c r="Q36" s="245">
        <f t="shared" si="16"/>
        <v>5.5</v>
      </c>
      <c r="R36" s="245">
        <f t="shared" si="16"/>
        <v>5.5</v>
      </c>
      <c r="S36" s="245">
        <f t="shared" si="16"/>
        <v>5</v>
      </c>
      <c r="T36" s="238"/>
      <c r="U36" s="228" t="s">
        <v>26</v>
      </c>
      <c r="V36" s="228">
        <f>V35-U19</f>
        <v>5.0500000000000007</v>
      </c>
      <c r="W36" s="228"/>
      <c r="X36" s="563"/>
      <c r="Y36" s="563"/>
      <c r="Z36" s="563"/>
      <c r="AA36" s="563"/>
      <c r="AB36" s="563"/>
      <c r="AC36" s="563"/>
      <c r="AD36" s="563"/>
      <c r="AE36" s="563"/>
      <c r="AF36" s="563"/>
      <c r="AG36" s="563"/>
    </row>
    <row r="37" spans="1:33" x14ac:dyDescent="0.25">
      <c r="B37" s="241" t="s">
        <v>75</v>
      </c>
      <c r="C37" s="241" t="s">
        <v>75</v>
      </c>
      <c r="K37" s="241">
        <v>35.5</v>
      </c>
    </row>
    <row r="38" spans="1:33" ht="13" thickBot="1" x14ac:dyDescent="0.3"/>
    <row r="39" spans="1:33" s="381" customFormat="1" ht="13.5" thickBot="1" x14ac:dyDescent="0.3">
      <c r="A39" s="254" t="s">
        <v>79</v>
      </c>
      <c r="B39" s="539" t="s">
        <v>68</v>
      </c>
      <c r="C39" s="540"/>
      <c r="D39" s="540"/>
      <c r="E39" s="540"/>
      <c r="F39" s="540"/>
      <c r="G39" s="540"/>
      <c r="H39" s="540"/>
      <c r="I39" s="540"/>
      <c r="J39" s="541"/>
      <c r="K39" s="539" t="s">
        <v>63</v>
      </c>
      <c r="L39" s="540"/>
      <c r="M39" s="540"/>
      <c r="N39" s="540"/>
      <c r="O39" s="541"/>
      <c r="P39" s="540" t="s">
        <v>64</v>
      </c>
      <c r="Q39" s="540"/>
      <c r="R39" s="540"/>
      <c r="S39" s="540"/>
      <c r="T39" s="316" t="s">
        <v>55</v>
      </c>
    </row>
    <row r="40" spans="1:33" s="381" customFormat="1" x14ac:dyDescent="0.25">
      <c r="A40" s="255" t="s">
        <v>54</v>
      </c>
      <c r="B40" s="349">
        <v>1</v>
      </c>
      <c r="C40" s="260">
        <v>2</v>
      </c>
      <c r="D40" s="260">
        <v>3</v>
      </c>
      <c r="E40" s="260">
        <v>4</v>
      </c>
      <c r="F40" s="260">
        <v>5</v>
      </c>
      <c r="G40" s="260">
        <v>6</v>
      </c>
      <c r="H40" s="260">
        <v>7</v>
      </c>
      <c r="I40" s="260">
        <v>8</v>
      </c>
      <c r="J40" s="350">
        <v>9</v>
      </c>
      <c r="K40" s="256">
        <v>1</v>
      </c>
      <c r="L40" s="257">
        <v>2</v>
      </c>
      <c r="M40" s="257">
        <v>3</v>
      </c>
      <c r="N40" s="257">
        <v>4</v>
      </c>
      <c r="O40" s="258">
        <v>5</v>
      </c>
      <c r="P40" s="259">
        <v>1</v>
      </c>
      <c r="Q40" s="259">
        <v>2</v>
      </c>
      <c r="R40" s="259">
        <v>3</v>
      </c>
      <c r="S40" s="260">
        <v>4</v>
      </c>
      <c r="T40" s="315"/>
    </row>
    <row r="41" spans="1:33" s="381" customFormat="1" x14ac:dyDescent="0.25">
      <c r="A41" s="255" t="s">
        <v>2</v>
      </c>
      <c r="B41" s="261">
        <v>1</v>
      </c>
      <c r="C41" s="370">
        <v>2</v>
      </c>
      <c r="D41" s="262">
        <v>3</v>
      </c>
      <c r="E41" s="262">
        <v>3</v>
      </c>
      <c r="F41" s="351">
        <v>4</v>
      </c>
      <c r="G41" s="374">
        <v>5</v>
      </c>
      <c r="H41" s="373">
        <v>6</v>
      </c>
      <c r="I41" s="264">
        <v>7</v>
      </c>
      <c r="J41" s="371">
        <v>8</v>
      </c>
      <c r="K41" s="261">
        <v>1</v>
      </c>
      <c r="L41" s="370">
        <v>2</v>
      </c>
      <c r="M41" s="370">
        <v>2</v>
      </c>
      <c r="N41" s="262">
        <v>3</v>
      </c>
      <c r="O41" s="377">
        <v>4</v>
      </c>
      <c r="P41" s="263">
        <v>1</v>
      </c>
      <c r="Q41" s="370">
        <v>2</v>
      </c>
      <c r="R41" s="262">
        <v>3</v>
      </c>
      <c r="S41" s="351">
        <v>4</v>
      </c>
      <c r="T41" s="227" t="s">
        <v>0</v>
      </c>
    </row>
    <row r="42" spans="1:33" s="381" customFormat="1" ht="13" x14ac:dyDescent="0.25">
      <c r="A42" s="265" t="s">
        <v>3</v>
      </c>
      <c r="B42" s="266">
        <v>400</v>
      </c>
      <c r="C42" s="267">
        <v>400</v>
      </c>
      <c r="D42" s="267">
        <v>400</v>
      </c>
      <c r="E42" s="267">
        <v>400</v>
      </c>
      <c r="F42" s="267">
        <v>400</v>
      </c>
      <c r="G42" s="267">
        <v>400</v>
      </c>
      <c r="H42" s="267">
        <v>400</v>
      </c>
      <c r="I42" s="267">
        <v>400</v>
      </c>
      <c r="J42" s="268">
        <v>400</v>
      </c>
      <c r="K42" s="266">
        <v>400</v>
      </c>
      <c r="L42" s="267">
        <v>400</v>
      </c>
      <c r="M42" s="267">
        <v>400</v>
      </c>
      <c r="N42" s="267">
        <v>400</v>
      </c>
      <c r="O42" s="268">
        <v>400</v>
      </c>
      <c r="P42" s="269">
        <v>400</v>
      </c>
      <c r="Q42" s="267">
        <v>400</v>
      </c>
      <c r="R42" s="267">
        <v>400</v>
      </c>
      <c r="S42" s="267">
        <v>400</v>
      </c>
      <c r="T42" s="270">
        <v>400</v>
      </c>
    </row>
    <row r="43" spans="1:33" s="381" customFormat="1" x14ac:dyDescent="0.25">
      <c r="A43" s="271" t="s">
        <v>6</v>
      </c>
      <c r="B43" s="272">
        <v>400</v>
      </c>
      <c r="C43" s="273">
        <v>399.84126984126982</v>
      </c>
      <c r="D43" s="273">
        <v>382.96703296703299</v>
      </c>
      <c r="E43" s="273">
        <v>395.58139534883719</v>
      </c>
      <c r="F43" s="273">
        <v>396.33663366336634</v>
      </c>
      <c r="G43" s="273">
        <v>402.21238938053096</v>
      </c>
      <c r="H43" s="273">
        <v>416.29213483146066</v>
      </c>
      <c r="I43" s="273">
        <v>397.09677419354841</v>
      </c>
      <c r="J43" s="274">
        <v>445.89285714285717</v>
      </c>
      <c r="K43" s="272">
        <v>402.31884057971013</v>
      </c>
      <c r="L43" s="273">
        <v>397</v>
      </c>
      <c r="M43" s="273">
        <v>383.29896907216494</v>
      </c>
      <c r="N43" s="273">
        <v>400.80459770114942</v>
      </c>
      <c r="O43" s="274">
        <v>407.11538461538464</v>
      </c>
      <c r="P43" s="275">
        <v>410.22727272727275</v>
      </c>
      <c r="Q43" s="275">
        <v>424.09090909090907</v>
      </c>
      <c r="R43" s="275">
        <v>397.55102040816325</v>
      </c>
      <c r="S43" s="273">
        <v>415.77464788732397</v>
      </c>
      <c r="T43" s="276">
        <v>402.82087447108603</v>
      </c>
    </row>
    <row r="44" spans="1:33" s="381" customFormat="1" x14ac:dyDescent="0.25">
      <c r="A44" s="255" t="s">
        <v>7</v>
      </c>
      <c r="B44" s="277">
        <v>56.790123456790127</v>
      </c>
      <c r="C44" s="278">
        <v>66.666666666666671</v>
      </c>
      <c r="D44" s="278">
        <v>74.72527472527473</v>
      </c>
      <c r="E44" s="278">
        <v>61.627906976744185</v>
      </c>
      <c r="F44" s="278">
        <v>80.198019801980195</v>
      </c>
      <c r="G44" s="278">
        <v>74.336283185840713</v>
      </c>
      <c r="H44" s="278">
        <v>74.157303370786522</v>
      </c>
      <c r="I44" s="278">
        <v>77.41935483870968</v>
      </c>
      <c r="J44" s="279">
        <v>76.785714285714292</v>
      </c>
      <c r="K44" s="277">
        <v>72.463768115942031</v>
      </c>
      <c r="L44" s="278">
        <v>78.571428571428569</v>
      </c>
      <c r="M44" s="278">
        <v>85.567010309278345</v>
      </c>
      <c r="N44" s="278">
        <v>80.459770114942529</v>
      </c>
      <c r="O44" s="279">
        <v>69.230769230769226</v>
      </c>
      <c r="P44" s="280">
        <v>84.090909090909093</v>
      </c>
      <c r="Q44" s="280">
        <v>67.045454545454547</v>
      </c>
      <c r="R44" s="280">
        <v>82.65306122448979</v>
      </c>
      <c r="S44" s="278">
        <v>74.647887323943664</v>
      </c>
      <c r="T44" s="281">
        <v>68.194640338504939</v>
      </c>
    </row>
    <row r="45" spans="1:33" s="381" customFormat="1" x14ac:dyDescent="0.25">
      <c r="A45" s="255" t="s">
        <v>8</v>
      </c>
      <c r="B45" s="282">
        <v>0.11173436311732647</v>
      </c>
      <c r="C45" s="283">
        <v>0.10008852158080926</v>
      </c>
      <c r="D45" s="283">
        <v>9.398808312645858E-2</v>
      </c>
      <c r="E45" s="283">
        <v>0.10348524797086918</v>
      </c>
      <c r="F45" s="283">
        <v>8.4820864676226113E-2</v>
      </c>
      <c r="G45" s="283">
        <v>9.0628235187870151E-2</v>
      </c>
      <c r="H45" s="283">
        <v>8.7939513883079121E-2</v>
      </c>
      <c r="I45" s="283">
        <v>7.8780974209153615E-2</v>
      </c>
      <c r="J45" s="284">
        <v>7.4595890634883241E-2</v>
      </c>
      <c r="K45" s="282">
        <v>9.8441195070342394E-2</v>
      </c>
      <c r="L45" s="283">
        <v>7.8201634125699165E-2</v>
      </c>
      <c r="M45" s="283">
        <v>8.5731760697625004E-2</v>
      </c>
      <c r="N45" s="283">
        <v>7.8463407105876987E-2</v>
      </c>
      <c r="O45" s="284">
        <v>9.4193018304060808E-2</v>
      </c>
      <c r="P45" s="285">
        <v>8.2254211607859243E-2</v>
      </c>
      <c r="Q45" s="285">
        <v>8.5952321486991917E-2</v>
      </c>
      <c r="R45" s="285">
        <v>7.6402525764455123E-2</v>
      </c>
      <c r="S45" s="283">
        <v>8.1102966133579563E-2</v>
      </c>
      <c r="T45" s="286">
        <v>9.5021560358114793E-2</v>
      </c>
    </row>
    <row r="46" spans="1:33" s="381" customFormat="1" x14ac:dyDescent="0.25">
      <c r="A46" s="271" t="s">
        <v>1</v>
      </c>
      <c r="B46" s="287">
        <f>B43/B42*100-100</f>
        <v>0</v>
      </c>
      <c r="C46" s="288">
        <f t="shared" ref="C46:E46" si="17">C43/C42*100-100</f>
        <v>-3.9682539682544871E-2</v>
      </c>
      <c r="D46" s="288">
        <f t="shared" si="17"/>
        <v>-4.258241758241752</v>
      </c>
      <c r="E46" s="288">
        <f t="shared" si="17"/>
        <v>-1.1046511627907023</v>
      </c>
      <c r="F46" s="288">
        <f>F43/F42*100-100</f>
        <v>-0.91584158415841443</v>
      </c>
      <c r="G46" s="288">
        <f t="shared" ref="G46:J46" si="18">G43/G42*100-100</f>
        <v>0.55309734513274122</v>
      </c>
      <c r="H46" s="288">
        <f t="shared" si="18"/>
        <v>4.0730337078651644</v>
      </c>
      <c r="I46" s="288">
        <f t="shared" si="18"/>
        <v>-0.72580645161289681</v>
      </c>
      <c r="J46" s="289">
        <f t="shared" si="18"/>
        <v>11.473214285714278</v>
      </c>
      <c r="K46" s="287">
        <f>K43/K42*100-100</f>
        <v>0.5797101449275317</v>
      </c>
      <c r="L46" s="288">
        <f t="shared" ref="L46:T46" si="19">L43/L42*100-100</f>
        <v>-0.75</v>
      </c>
      <c r="M46" s="288">
        <f t="shared" si="19"/>
        <v>-4.1752577319587658</v>
      </c>
      <c r="N46" s="288">
        <f t="shared" si="19"/>
        <v>0.20114942528735469</v>
      </c>
      <c r="O46" s="289">
        <f t="shared" si="19"/>
        <v>1.7788461538461604</v>
      </c>
      <c r="P46" s="290">
        <f t="shared" si="19"/>
        <v>2.556818181818187</v>
      </c>
      <c r="Q46" s="288">
        <f t="shared" si="19"/>
        <v>6.0227272727272521</v>
      </c>
      <c r="R46" s="288">
        <f t="shared" si="19"/>
        <v>-0.61224489795918657</v>
      </c>
      <c r="S46" s="288">
        <f t="shared" si="19"/>
        <v>3.9436619718309771</v>
      </c>
      <c r="T46" s="291">
        <f t="shared" si="19"/>
        <v>0.70521861777150718</v>
      </c>
    </row>
    <row r="47" spans="1:33" s="381" customFormat="1" ht="13" thickBot="1" x14ac:dyDescent="0.3">
      <c r="A47" s="292" t="s">
        <v>27</v>
      </c>
      <c r="B47" s="293">
        <f>B43-B29</f>
        <v>158.52459016393442</v>
      </c>
      <c r="C47" s="294">
        <f t="shared" ref="C47:T47" si="20">C43-C29</f>
        <v>95.841269841269821</v>
      </c>
      <c r="D47" s="294">
        <f t="shared" si="20"/>
        <v>105.55526826115062</v>
      </c>
      <c r="E47" s="294">
        <f t="shared" si="20"/>
        <v>114.62901439645623</v>
      </c>
      <c r="F47" s="294">
        <f t="shared" si="20"/>
        <v>117.76520509193779</v>
      </c>
      <c r="G47" s="294">
        <f t="shared" si="20"/>
        <v>123.55259556609798</v>
      </c>
      <c r="H47" s="294">
        <f t="shared" si="20"/>
        <v>137.65015952281868</v>
      </c>
      <c r="I47" s="294">
        <f t="shared" si="20"/>
        <v>115.61529271206695</v>
      </c>
      <c r="J47" s="295">
        <f t="shared" si="20"/>
        <v>156.87324929971993</v>
      </c>
      <c r="K47" s="293">
        <f t="shared" si="20"/>
        <v>144.44998812069372</v>
      </c>
      <c r="L47" s="294">
        <f t="shared" si="20"/>
        <v>126.61538461538464</v>
      </c>
      <c r="M47" s="294">
        <f t="shared" si="20"/>
        <v>111.91965872733738</v>
      </c>
      <c r="N47" s="294">
        <f t="shared" si="20"/>
        <v>129.43473468745077</v>
      </c>
      <c r="O47" s="295">
        <f t="shared" si="20"/>
        <v>131.76654740608234</v>
      </c>
      <c r="P47" s="296">
        <f t="shared" si="20"/>
        <v>155.56060606060609</v>
      </c>
      <c r="Q47" s="297">
        <f t="shared" si="20"/>
        <v>167.67786561264819</v>
      </c>
      <c r="R47" s="297">
        <f t="shared" si="20"/>
        <v>130.25935374149657</v>
      </c>
      <c r="S47" s="297">
        <f t="shared" si="20"/>
        <v>148.1988903115664</v>
      </c>
      <c r="T47" s="298">
        <f t="shared" si="20"/>
        <v>129.82165755644235</v>
      </c>
    </row>
    <row r="48" spans="1:33" s="381" customFormat="1" x14ac:dyDescent="0.25">
      <c r="A48" s="299" t="s">
        <v>51</v>
      </c>
      <c r="B48" s="300">
        <v>786</v>
      </c>
      <c r="C48" s="301">
        <v>607</v>
      </c>
      <c r="D48" s="301">
        <v>820</v>
      </c>
      <c r="E48" s="301">
        <v>822</v>
      </c>
      <c r="F48" s="301">
        <v>939</v>
      </c>
      <c r="G48" s="301">
        <v>966</v>
      </c>
      <c r="H48" s="301">
        <v>760</v>
      </c>
      <c r="I48" s="301">
        <v>531</v>
      </c>
      <c r="J48" s="302">
        <v>508</v>
      </c>
      <c r="K48" s="300">
        <v>687</v>
      </c>
      <c r="L48" s="301">
        <v>521</v>
      </c>
      <c r="M48" s="301">
        <v>519</v>
      </c>
      <c r="N48" s="301">
        <v>723</v>
      </c>
      <c r="O48" s="302">
        <v>470</v>
      </c>
      <c r="P48" s="303">
        <v>421</v>
      </c>
      <c r="Q48" s="303">
        <v>840</v>
      </c>
      <c r="R48" s="303">
        <v>942</v>
      </c>
      <c r="S48" s="301">
        <v>646</v>
      </c>
      <c r="T48" s="304">
        <f>SUM(B48:S48)</f>
        <v>12508</v>
      </c>
      <c r="U48" s="228" t="s">
        <v>56</v>
      </c>
      <c r="V48" s="305">
        <f>T34-T48</f>
        <v>24</v>
      </c>
      <c r="W48" s="306">
        <f>V48/T34</f>
        <v>1.915097350781998E-3</v>
      </c>
    </row>
    <row r="49" spans="1:23" s="381" customFormat="1" x14ac:dyDescent="0.25">
      <c r="A49" s="307" t="s">
        <v>28</v>
      </c>
      <c r="B49" s="246">
        <v>40.5</v>
      </c>
      <c r="C49" s="244">
        <v>38</v>
      </c>
      <c r="D49" s="244">
        <v>39</v>
      </c>
      <c r="E49" s="244">
        <v>38.5</v>
      </c>
      <c r="F49" s="244">
        <v>38</v>
      </c>
      <c r="G49" s="244">
        <v>38</v>
      </c>
      <c r="H49" s="244">
        <v>37</v>
      </c>
      <c r="I49" s="244">
        <v>36.5</v>
      </c>
      <c r="J49" s="247">
        <v>35.5</v>
      </c>
      <c r="K49" s="246">
        <v>39</v>
      </c>
      <c r="L49" s="244">
        <v>38</v>
      </c>
      <c r="M49" s="244">
        <v>38</v>
      </c>
      <c r="N49" s="244">
        <v>37.5</v>
      </c>
      <c r="O49" s="247">
        <v>36.5</v>
      </c>
      <c r="P49" s="248">
        <v>39.5</v>
      </c>
      <c r="Q49" s="248">
        <v>38.5</v>
      </c>
      <c r="R49" s="248">
        <v>38</v>
      </c>
      <c r="S49" s="244">
        <v>36</v>
      </c>
      <c r="T49" s="237"/>
      <c r="U49" s="228" t="s">
        <v>57</v>
      </c>
      <c r="V49" s="228">
        <v>34.24</v>
      </c>
      <c r="W49" s="228"/>
    </row>
    <row r="50" spans="1:23" s="381" customFormat="1" ht="13" thickBot="1" x14ac:dyDescent="0.3">
      <c r="A50" s="308" t="s">
        <v>26</v>
      </c>
      <c r="B50" s="249">
        <f>B49-B35</f>
        <v>3.5</v>
      </c>
      <c r="C50" s="245">
        <f t="shared" ref="C50:S50" si="21">C49-C35</f>
        <v>4</v>
      </c>
      <c r="D50" s="245">
        <f t="shared" si="21"/>
        <v>4</v>
      </c>
      <c r="E50" s="245">
        <f t="shared" si="21"/>
        <v>4</v>
      </c>
      <c r="F50" s="245">
        <f t="shared" si="21"/>
        <v>4</v>
      </c>
      <c r="G50" s="245">
        <f t="shared" si="21"/>
        <v>4</v>
      </c>
      <c r="H50" s="245">
        <f t="shared" si="21"/>
        <v>3.5</v>
      </c>
      <c r="I50" s="245">
        <f t="shared" si="21"/>
        <v>4</v>
      </c>
      <c r="J50" s="250">
        <f t="shared" si="21"/>
        <v>3.5</v>
      </c>
      <c r="K50" s="249">
        <f t="shared" si="21"/>
        <v>3.5</v>
      </c>
      <c r="L50" s="245">
        <f t="shared" si="21"/>
        <v>4</v>
      </c>
      <c r="M50" s="245">
        <f t="shared" si="21"/>
        <v>4</v>
      </c>
      <c r="N50" s="245">
        <f t="shared" si="21"/>
        <v>4</v>
      </c>
      <c r="O50" s="250">
        <f t="shared" si="21"/>
        <v>4</v>
      </c>
      <c r="P50" s="251">
        <f t="shared" si="21"/>
        <v>3.5</v>
      </c>
      <c r="Q50" s="245">
        <f t="shared" si="21"/>
        <v>3.5</v>
      </c>
      <c r="R50" s="245">
        <f t="shared" si="21"/>
        <v>4</v>
      </c>
      <c r="S50" s="245">
        <f t="shared" si="21"/>
        <v>3.5</v>
      </c>
      <c r="T50" s="238"/>
      <c r="U50" s="228" t="s">
        <v>26</v>
      </c>
      <c r="V50" s="228">
        <f>V49-V35</f>
        <v>4.6000000000000014</v>
      </c>
      <c r="W50" s="228"/>
    </row>
    <row r="51" spans="1:23" x14ac:dyDescent="0.25">
      <c r="B51" s="565" t="s">
        <v>82</v>
      </c>
      <c r="C51" s="565"/>
      <c r="H51" s="241" t="s">
        <v>75</v>
      </c>
      <c r="I51" s="241" t="s">
        <v>75</v>
      </c>
      <c r="L51" s="241" t="s">
        <v>75</v>
      </c>
      <c r="M51" s="241" t="s">
        <v>75</v>
      </c>
      <c r="Q51" s="241" t="s">
        <v>75</v>
      </c>
    </row>
    <row r="52" spans="1:23" ht="13" thickBot="1" x14ac:dyDescent="0.3"/>
    <row r="53" spans="1:23" s="387" customFormat="1" ht="13.5" thickBot="1" x14ac:dyDescent="0.3">
      <c r="A53" s="254" t="s">
        <v>80</v>
      </c>
      <c r="B53" s="539" t="s">
        <v>68</v>
      </c>
      <c r="C53" s="540"/>
      <c r="D53" s="540"/>
      <c r="E53" s="540"/>
      <c r="F53" s="540"/>
      <c r="G53" s="540"/>
      <c r="H53" s="540"/>
      <c r="I53" s="540"/>
      <c r="J53" s="541"/>
      <c r="K53" s="539" t="s">
        <v>63</v>
      </c>
      <c r="L53" s="540"/>
      <c r="M53" s="540"/>
      <c r="N53" s="540"/>
      <c r="O53" s="541"/>
      <c r="P53" s="540" t="s">
        <v>64</v>
      </c>
      <c r="Q53" s="540"/>
      <c r="R53" s="540"/>
      <c r="S53" s="540"/>
      <c r="T53" s="316" t="s">
        <v>55</v>
      </c>
    </row>
    <row r="54" spans="1:23" s="387" customFormat="1" x14ac:dyDescent="0.25">
      <c r="A54" s="255" t="s">
        <v>54</v>
      </c>
      <c r="B54" s="349">
        <v>1</v>
      </c>
      <c r="C54" s="260">
        <v>2</v>
      </c>
      <c r="D54" s="260">
        <v>3</v>
      </c>
      <c r="E54" s="260">
        <v>4</v>
      </c>
      <c r="F54" s="260">
        <v>5</v>
      </c>
      <c r="G54" s="260">
        <v>6</v>
      </c>
      <c r="H54" s="260">
        <v>7</v>
      </c>
      <c r="I54" s="260">
        <v>8</v>
      </c>
      <c r="J54" s="350">
        <v>9</v>
      </c>
      <c r="K54" s="256">
        <v>1</v>
      </c>
      <c r="L54" s="257">
        <v>2</v>
      </c>
      <c r="M54" s="257">
        <v>3</v>
      </c>
      <c r="N54" s="257">
        <v>4</v>
      </c>
      <c r="O54" s="258">
        <v>5</v>
      </c>
      <c r="P54" s="259">
        <v>1</v>
      </c>
      <c r="Q54" s="259">
        <v>2</v>
      </c>
      <c r="R54" s="259">
        <v>3</v>
      </c>
      <c r="S54" s="260">
        <v>4</v>
      </c>
      <c r="T54" s="315"/>
    </row>
    <row r="55" spans="1:23" s="387" customFormat="1" x14ac:dyDescent="0.25">
      <c r="A55" s="255" t="s">
        <v>2</v>
      </c>
      <c r="B55" s="261">
        <v>1</v>
      </c>
      <c r="C55" s="370">
        <v>2</v>
      </c>
      <c r="D55" s="262">
        <v>3</v>
      </c>
      <c r="E55" s="262">
        <v>3</v>
      </c>
      <c r="F55" s="351">
        <v>4</v>
      </c>
      <c r="G55" s="374">
        <v>5</v>
      </c>
      <c r="H55" s="373">
        <v>6</v>
      </c>
      <c r="I55" s="264">
        <v>7</v>
      </c>
      <c r="J55" s="371">
        <v>8</v>
      </c>
      <c r="K55" s="261">
        <v>1</v>
      </c>
      <c r="L55" s="370">
        <v>2</v>
      </c>
      <c r="M55" s="370">
        <v>2</v>
      </c>
      <c r="N55" s="262">
        <v>3</v>
      </c>
      <c r="O55" s="377">
        <v>4</v>
      </c>
      <c r="P55" s="263">
        <v>1</v>
      </c>
      <c r="Q55" s="370">
        <v>2</v>
      </c>
      <c r="R55" s="262">
        <v>3</v>
      </c>
      <c r="S55" s="351">
        <v>4</v>
      </c>
      <c r="T55" s="227" t="s">
        <v>0</v>
      </c>
    </row>
    <row r="56" spans="1:23" s="387" customFormat="1" ht="13" x14ac:dyDescent="0.25">
      <c r="A56" s="265" t="s">
        <v>3</v>
      </c>
      <c r="B56" s="266">
        <v>520</v>
      </c>
      <c r="C56" s="267">
        <v>520</v>
      </c>
      <c r="D56" s="267">
        <v>520</v>
      </c>
      <c r="E56" s="267">
        <v>520</v>
      </c>
      <c r="F56" s="267">
        <v>520</v>
      </c>
      <c r="G56" s="267">
        <v>520</v>
      </c>
      <c r="H56" s="267">
        <v>520</v>
      </c>
      <c r="I56" s="267">
        <v>520</v>
      </c>
      <c r="J56" s="268">
        <v>520</v>
      </c>
      <c r="K56" s="266">
        <v>520</v>
      </c>
      <c r="L56" s="267">
        <v>520</v>
      </c>
      <c r="M56" s="267">
        <v>520</v>
      </c>
      <c r="N56" s="267">
        <v>520</v>
      </c>
      <c r="O56" s="268">
        <v>520</v>
      </c>
      <c r="P56" s="269">
        <v>520</v>
      </c>
      <c r="Q56" s="267">
        <v>520</v>
      </c>
      <c r="R56" s="267">
        <v>520</v>
      </c>
      <c r="S56" s="267">
        <v>520</v>
      </c>
      <c r="T56" s="270">
        <v>520</v>
      </c>
    </row>
    <row r="57" spans="1:23" s="387" customFormat="1" x14ac:dyDescent="0.25">
      <c r="A57" s="271" t="s">
        <v>6</v>
      </c>
      <c r="B57" s="272">
        <v>520.43478260869563</v>
      </c>
      <c r="C57" s="273">
        <v>556.70886075949363</v>
      </c>
      <c r="D57" s="273">
        <v>542.5</v>
      </c>
      <c r="E57" s="273">
        <v>546.1</v>
      </c>
      <c r="F57" s="273">
        <v>554.66101694915255</v>
      </c>
      <c r="G57" s="273">
        <v>534.18367346938771</v>
      </c>
      <c r="H57" s="273">
        <v>553.16326530612241</v>
      </c>
      <c r="I57" s="273">
        <v>518.07017543859649</v>
      </c>
      <c r="J57" s="274">
        <v>552.13114754098365</v>
      </c>
      <c r="K57" s="272">
        <v>532.56756756756761</v>
      </c>
      <c r="L57" s="273">
        <v>530.70175438596493</v>
      </c>
      <c r="M57" s="273">
        <v>523.03571428571433</v>
      </c>
      <c r="N57" s="273">
        <v>543.73493975903614</v>
      </c>
      <c r="O57" s="274">
        <v>567.45098039215691</v>
      </c>
      <c r="P57" s="275">
        <v>505.86956521739131</v>
      </c>
      <c r="Q57" s="275">
        <v>542.5</v>
      </c>
      <c r="R57" s="275">
        <v>522.56880733944956</v>
      </c>
      <c r="S57" s="273">
        <v>543.88888888888891</v>
      </c>
      <c r="T57" s="276">
        <v>539.30817610062888</v>
      </c>
    </row>
    <row r="58" spans="1:23" s="387" customFormat="1" x14ac:dyDescent="0.25">
      <c r="A58" s="255" t="s">
        <v>7</v>
      </c>
      <c r="B58" s="277">
        <v>77.173913043478265</v>
      </c>
      <c r="C58" s="278">
        <v>83.544303797468359</v>
      </c>
      <c r="D58" s="278">
        <v>72.61904761904762</v>
      </c>
      <c r="E58" s="278">
        <v>75</v>
      </c>
      <c r="F58" s="278">
        <v>77.966101694915253</v>
      </c>
      <c r="G58" s="278">
        <v>78.571428571428569</v>
      </c>
      <c r="H58" s="278">
        <v>72.448979591836732</v>
      </c>
      <c r="I58" s="278">
        <v>71.929824561403507</v>
      </c>
      <c r="J58" s="279">
        <v>70.491803278688522</v>
      </c>
      <c r="K58" s="277">
        <v>74.324324324324323</v>
      </c>
      <c r="L58" s="278">
        <v>75.438596491228068</v>
      </c>
      <c r="M58" s="278">
        <v>82.142857142857139</v>
      </c>
      <c r="N58" s="278">
        <v>79.518072289156621</v>
      </c>
      <c r="O58" s="279">
        <v>68.627450980392155</v>
      </c>
      <c r="P58" s="280">
        <v>76.086956521739125</v>
      </c>
      <c r="Q58" s="280">
        <v>77.083333333333329</v>
      </c>
      <c r="R58" s="280">
        <v>75.22935779816514</v>
      </c>
      <c r="S58" s="278">
        <v>76.388888888888886</v>
      </c>
      <c r="T58" s="281">
        <v>75.890985324947593</v>
      </c>
    </row>
    <row r="59" spans="1:23" s="387" customFormat="1" x14ac:dyDescent="0.25">
      <c r="A59" s="255" t="s">
        <v>8</v>
      </c>
      <c r="B59" s="282">
        <v>8.3077235812482914E-2</v>
      </c>
      <c r="C59" s="283">
        <v>6.5219292183892802E-2</v>
      </c>
      <c r="D59" s="283">
        <v>8.8579555110891911E-2</v>
      </c>
      <c r="E59" s="283">
        <v>8.5728908442245719E-2</v>
      </c>
      <c r="F59" s="283">
        <v>8.3206850378668248E-2</v>
      </c>
      <c r="G59" s="283">
        <v>7.2252023345942898E-2</v>
      </c>
      <c r="H59" s="283">
        <v>8.9819155606274306E-2</v>
      </c>
      <c r="I59" s="283">
        <v>8.2326118875182139E-2</v>
      </c>
      <c r="J59" s="284">
        <v>9.4942262204984751E-2</v>
      </c>
      <c r="K59" s="282">
        <v>9.6934030786057279E-2</v>
      </c>
      <c r="L59" s="283">
        <v>9.6006738829572849E-2</v>
      </c>
      <c r="M59" s="283">
        <v>7.5438467826997563E-2</v>
      </c>
      <c r="N59" s="283">
        <v>8.0531603883947228E-2</v>
      </c>
      <c r="O59" s="284">
        <v>9.1792115235794419E-2</v>
      </c>
      <c r="P59" s="285">
        <v>8.4531741910008729E-2</v>
      </c>
      <c r="Q59" s="285">
        <v>9.0303769319195509E-2</v>
      </c>
      <c r="R59" s="285">
        <v>8.3850931818826191E-2</v>
      </c>
      <c r="S59" s="283">
        <v>9.1395560605791987E-2</v>
      </c>
      <c r="T59" s="286">
        <v>8.9412177154265832E-2</v>
      </c>
    </row>
    <row r="60" spans="1:23" s="387" customFormat="1" x14ac:dyDescent="0.25">
      <c r="A60" s="271" t="s">
        <v>1</v>
      </c>
      <c r="B60" s="287">
        <f>B57/B56*100-100</f>
        <v>8.3612040133786536E-2</v>
      </c>
      <c r="C60" s="288">
        <f t="shared" ref="C60:E60" si="22">C57/C56*100-100</f>
        <v>7.0593962999026161</v>
      </c>
      <c r="D60" s="288">
        <f t="shared" si="22"/>
        <v>4.3269230769230802</v>
      </c>
      <c r="E60" s="288">
        <f t="shared" si="22"/>
        <v>5.0192307692307594</v>
      </c>
      <c r="F60" s="288">
        <f>F57/F56*100-100</f>
        <v>6.6655801825293395</v>
      </c>
      <c r="G60" s="288">
        <f t="shared" ref="G60:J60" si="23">G57/G56*100-100</f>
        <v>2.7276295133437998</v>
      </c>
      <c r="H60" s="288">
        <f t="shared" si="23"/>
        <v>6.3775510204081627</v>
      </c>
      <c r="I60" s="288">
        <f t="shared" si="23"/>
        <v>-0.37112010796221284</v>
      </c>
      <c r="J60" s="289">
        <f t="shared" si="23"/>
        <v>6.1790668348045585</v>
      </c>
      <c r="K60" s="287">
        <f>K57/K56*100-100</f>
        <v>2.4168399168399191</v>
      </c>
      <c r="L60" s="288">
        <f t="shared" ref="L60:T60" si="24">L57/L56*100-100</f>
        <v>2.0580296896086452</v>
      </c>
      <c r="M60" s="288">
        <f t="shared" si="24"/>
        <v>0.5837912087912116</v>
      </c>
      <c r="N60" s="288">
        <f t="shared" si="24"/>
        <v>4.5644114921223462</v>
      </c>
      <c r="O60" s="289">
        <f t="shared" si="24"/>
        <v>9.1251885369532602</v>
      </c>
      <c r="P60" s="290">
        <f t="shared" si="24"/>
        <v>-2.7173913043478279</v>
      </c>
      <c r="Q60" s="288">
        <f t="shared" si="24"/>
        <v>4.3269230769230802</v>
      </c>
      <c r="R60" s="288">
        <f t="shared" si="24"/>
        <v>0.49400141143260612</v>
      </c>
      <c r="S60" s="288">
        <f t="shared" si="24"/>
        <v>4.5940170940171043</v>
      </c>
      <c r="T60" s="291">
        <f t="shared" si="24"/>
        <v>3.713110788582469</v>
      </c>
    </row>
    <row r="61" spans="1:23" s="387" customFormat="1" ht="13" thickBot="1" x14ac:dyDescent="0.3">
      <c r="A61" s="292" t="s">
        <v>27</v>
      </c>
      <c r="B61" s="293">
        <f>B57-B43</f>
        <v>120.43478260869563</v>
      </c>
      <c r="C61" s="294">
        <f t="shared" ref="C61:T61" si="25">C57-C43</f>
        <v>156.86759091822381</v>
      </c>
      <c r="D61" s="294">
        <f t="shared" si="25"/>
        <v>159.53296703296701</v>
      </c>
      <c r="E61" s="294">
        <f t="shared" si="25"/>
        <v>150.51860465116283</v>
      </c>
      <c r="F61" s="294">
        <f t="shared" si="25"/>
        <v>158.32438328578621</v>
      </c>
      <c r="G61" s="294">
        <f t="shared" si="25"/>
        <v>131.97128408885675</v>
      </c>
      <c r="H61" s="294">
        <f t="shared" si="25"/>
        <v>136.87113047466175</v>
      </c>
      <c r="I61" s="294">
        <f t="shared" si="25"/>
        <v>120.97340124504808</v>
      </c>
      <c r="J61" s="295">
        <f t="shared" si="25"/>
        <v>106.23829039812648</v>
      </c>
      <c r="K61" s="293">
        <f t="shared" si="25"/>
        <v>130.24872698785748</v>
      </c>
      <c r="L61" s="294">
        <f t="shared" si="25"/>
        <v>133.70175438596493</v>
      </c>
      <c r="M61" s="294">
        <f t="shared" si="25"/>
        <v>139.7367452135494</v>
      </c>
      <c r="N61" s="294">
        <f t="shared" si="25"/>
        <v>142.93034205788672</v>
      </c>
      <c r="O61" s="295">
        <f t="shared" si="25"/>
        <v>160.33559577677227</v>
      </c>
      <c r="P61" s="296">
        <f t="shared" si="25"/>
        <v>95.642292490118564</v>
      </c>
      <c r="Q61" s="297">
        <f t="shared" si="25"/>
        <v>118.40909090909093</v>
      </c>
      <c r="R61" s="297">
        <f t="shared" si="25"/>
        <v>125.01778693128631</v>
      </c>
      <c r="S61" s="297">
        <f t="shared" si="25"/>
        <v>128.11424100156495</v>
      </c>
      <c r="T61" s="298">
        <f t="shared" si="25"/>
        <v>136.48730162954286</v>
      </c>
    </row>
    <row r="62" spans="1:23" s="387" customFormat="1" x14ac:dyDescent="0.25">
      <c r="A62" s="299" t="s">
        <v>51</v>
      </c>
      <c r="B62" s="300">
        <v>783</v>
      </c>
      <c r="C62" s="301">
        <v>606</v>
      </c>
      <c r="D62" s="301">
        <v>820</v>
      </c>
      <c r="E62" s="301">
        <v>820</v>
      </c>
      <c r="F62" s="301">
        <v>939</v>
      </c>
      <c r="G62" s="301">
        <v>963</v>
      </c>
      <c r="H62" s="301">
        <v>759</v>
      </c>
      <c r="I62" s="301">
        <v>531</v>
      </c>
      <c r="J62" s="302">
        <v>508</v>
      </c>
      <c r="K62" s="300">
        <v>685</v>
      </c>
      <c r="L62" s="301">
        <v>520</v>
      </c>
      <c r="M62" s="301">
        <v>518</v>
      </c>
      <c r="N62" s="301">
        <v>722</v>
      </c>
      <c r="O62" s="302">
        <v>469</v>
      </c>
      <c r="P62" s="303">
        <v>420</v>
      </c>
      <c r="Q62" s="303">
        <v>838</v>
      </c>
      <c r="R62" s="303">
        <v>942</v>
      </c>
      <c r="S62" s="301">
        <v>646</v>
      </c>
      <c r="T62" s="304">
        <f>SUM(B62:S62)</f>
        <v>12489</v>
      </c>
      <c r="U62" s="228" t="s">
        <v>56</v>
      </c>
      <c r="V62" s="305">
        <f>T48-T62</f>
        <v>19</v>
      </c>
      <c r="W62" s="306">
        <f>V62/T48</f>
        <v>1.519027822193796E-3</v>
      </c>
    </row>
    <row r="63" spans="1:23" s="387" customFormat="1" x14ac:dyDescent="0.25">
      <c r="A63" s="307" t="s">
        <v>28</v>
      </c>
      <c r="B63" s="246">
        <v>43.5</v>
      </c>
      <c r="C63" s="244">
        <v>41</v>
      </c>
      <c r="D63" s="244">
        <v>42</v>
      </c>
      <c r="E63" s="244">
        <v>41.5</v>
      </c>
      <c r="F63" s="244">
        <v>41</v>
      </c>
      <c r="G63" s="244">
        <v>41</v>
      </c>
      <c r="H63" s="244">
        <v>40</v>
      </c>
      <c r="I63" s="244">
        <v>40</v>
      </c>
      <c r="J63" s="247">
        <v>39</v>
      </c>
      <c r="K63" s="246">
        <v>42</v>
      </c>
      <c r="L63" s="244">
        <v>41</v>
      </c>
      <c r="M63" s="244">
        <v>41</v>
      </c>
      <c r="N63" s="244">
        <v>40</v>
      </c>
      <c r="O63" s="247">
        <v>39</v>
      </c>
      <c r="P63" s="248">
        <v>42.5</v>
      </c>
      <c r="Q63" s="248">
        <v>41.5</v>
      </c>
      <c r="R63" s="248">
        <v>41</v>
      </c>
      <c r="S63" s="244">
        <v>39</v>
      </c>
      <c r="T63" s="237"/>
      <c r="U63" s="228" t="s">
        <v>57</v>
      </c>
      <c r="V63" s="228">
        <v>38.04</v>
      </c>
      <c r="W63" s="228"/>
    </row>
    <row r="64" spans="1:23" s="387" customFormat="1" ht="13" thickBot="1" x14ac:dyDescent="0.3">
      <c r="A64" s="308" t="s">
        <v>26</v>
      </c>
      <c r="B64" s="249">
        <f>B63-B49</f>
        <v>3</v>
      </c>
      <c r="C64" s="245">
        <f t="shared" ref="C64:S64" si="26">C63-C49</f>
        <v>3</v>
      </c>
      <c r="D64" s="245">
        <f t="shared" si="26"/>
        <v>3</v>
      </c>
      <c r="E64" s="245">
        <f t="shared" si="26"/>
        <v>3</v>
      </c>
      <c r="F64" s="245">
        <f t="shared" si="26"/>
        <v>3</v>
      </c>
      <c r="G64" s="245">
        <f t="shared" si="26"/>
        <v>3</v>
      </c>
      <c r="H64" s="245">
        <f t="shared" si="26"/>
        <v>3</v>
      </c>
      <c r="I64" s="245">
        <f t="shared" si="26"/>
        <v>3.5</v>
      </c>
      <c r="J64" s="250">
        <f t="shared" si="26"/>
        <v>3.5</v>
      </c>
      <c r="K64" s="249">
        <f t="shared" si="26"/>
        <v>3</v>
      </c>
      <c r="L64" s="245">
        <f t="shared" si="26"/>
        <v>3</v>
      </c>
      <c r="M64" s="245">
        <f t="shared" si="26"/>
        <v>3</v>
      </c>
      <c r="N64" s="245">
        <f t="shared" si="26"/>
        <v>2.5</v>
      </c>
      <c r="O64" s="250">
        <f t="shared" si="26"/>
        <v>2.5</v>
      </c>
      <c r="P64" s="251">
        <f t="shared" si="26"/>
        <v>3</v>
      </c>
      <c r="Q64" s="245">
        <f t="shared" si="26"/>
        <v>3</v>
      </c>
      <c r="R64" s="245">
        <f t="shared" si="26"/>
        <v>3</v>
      </c>
      <c r="S64" s="245">
        <f t="shared" si="26"/>
        <v>3</v>
      </c>
      <c r="T64" s="238"/>
      <c r="U64" s="228" t="s">
        <v>26</v>
      </c>
      <c r="V64" s="228">
        <f>V63-V49</f>
        <v>3.7999999999999972</v>
      </c>
      <c r="W64" s="228"/>
    </row>
    <row r="66" spans="1:29" s="402" customFormat="1" x14ac:dyDescent="0.25">
      <c r="B66" s="402">
        <v>41.02</v>
      </c>
      <c r="C66" s="402">
        <v>41.02</v>
      </c>
      <c r="D66" s="402">
        <v>41.02</v>
      </c>
      <c r="E66" s="402">
        <v>41.02</v>
      </c>
      <c r="F66" s="402">
        <v>41.02</v>
      </c>
      <c r="G66" s="402">
        <v>41.02</v>
      </c>
      <c r="H66" s="402">
        <v>41.02</v>
      </c>
      <c r="I66" s="402">
        <v>41.02</v>
      </c>
      <c r="J66" s="402">
        <v>41.02</v>
      </c>
      <c r="K66" s="402">
        <v>41.02</v>
      </c>
      <c r="L66" s="402">
        <v>41.02</v>
      </c>
      <c r="M66" s="402">
        <v>41.02</v>
      </c>
      <c r="N66" s="402">
        <v>41.02</v>
      </c>
      <c r="O66" s="402">
        <v>41.02</v>
      </c>
      <c r="P66" s="402">
        <v>41.02</v>
      </c>
      <c r="Q66" s="402">
        <v>41.02</v>
      </c>
      <c r="R66" s="402">
        <v>41.02</v>
      </c>
      <c r="S66" s="402">
        <v>41.02</v>
      </c>
      <c r="T66" s="402">
        <v>41.02</v>
      </c>
      <c r="U66" s="402">
        <v>41.02</v>
      </c>
      <c r="V66" s="402">
        <v>41.02</v>
      </c>
      <c r="W66" s="402">
        <v>41.02</v>
      </c>
      <c r="X66" s="402">
        <v>41.02</v>
      </c>
      <c r="Y66" s="402">
        <v>41.02</v>
      </c>
    </row>
    <row r="67" spans="1:29" ht="13" thickBot="1" x14ac:dyDescent="0.3">
      <c r="B67" s="243">
        <v>539.30817610062888</v>
      </c>
      <c r="C67" s="243">
        <v>539.30817610062888</v>
      </c>
      <c r="D67" s="243">
        <v>539.30817610062888</v>
      </c>
      <c r="E67" s="243">
        <v>539.30817610062888</v>
      </c>
      <c r="F67" s="243">
        <v>539.30817610062888</v>
      </c>
      <c r="G67" s="243">
        <v>539.30817610062888</v>
      </c>
      <c r="H67" s="243">
        <v>539.30817610062888</v>
      </c>
      <c r="I67" s="243">
        <v>539.30817610062888</v>
      </c>
      <c r="J67" s="243">
        <v>539.30817610062888</v>
      </c>
      <c r="K67" s="243">
        <v>539.30817610062888</v>
      </c>
      <c r="L67" s="243">
        <v>539.30817610062888</v>
      </c>
      <c r="M67" s="243">
        <v>539.30817610062888</v>
      </c>
      <c r="N67" s="243">
        <v>539.30817610062888</v>
      </c>
      <c r="O67" s="243">
        <v>539.30817610062888</v>
      </c>
      <c r="P67" s="243">
        <v>539.30817610062888</v>
      </c>
      <c r="Q67" s="243">
        <v>539.30817610062888</v>
      </c>
      <c r="R67" s="243">
        <v>539.30817610062888</v>
      </c>
      <c r="S67" s="243">
        <v>539.30817610062888</v>
      </c>
      <c r="T67" s="243">
        <v>539.30817610062888</v>
      </c>
      <c r="U67" s="243">
        <v>539.30817610062888</v>
      </c>
      <c r="V67" s="243">
        <v>539.30817610062888</v>
      </c>
      <c r="W67" s="243">
        <v>539.30817610062888</v>
      </c>
      <c r="X67" s="243">
        <v>539.30817610062888</v>
      </c>
      <c r="Y67" s="243">
        <v>539.30817610062888</v>
      </c>
      <c r="Z67" s="243">
        <v>539.30817610062888</v>
      </c>
    </row>
    <row r="68" spans="1:29" s="402" customFormat="1" ht="13.5" thickBot="1" x14ac:dyDescent="0.3">
      <c r="A68" s="254" t="s">
        <v>83</v>
      </c>
      <c r="B68" s="539" t="s">
        <v>68</v>
      </c>
      <c r="C68" s="540"/>
      <c r="D68" s="540"/>
      <c r="E68" s="540"/>
      <c r="F68" s="540"/>
      <c r="G68" s="540"/>
      <c r="H68" s="540"/>
      <c r="I68" s="540"/>
      <c r="J68" s="540"/>
      <c r="K68" s="540"/>
      <c r="L68" s="540"/>
      <c r="M68" s="541"/>
      <c r="N68" s="539" t="s">
        <v>63</v>
      </c>
      <c r="O68" s="540"/>
      <c r="P68" s="540"/>
      <c r="Q68" s="540"/>
      <c r="R68" s="540"/>
      <c r="S68" s="541"/>
      <c r="T68" s="539" t="s">
        <v>64</v>
      </c>
      <c r="U68" s="540"/>
      <c r="V68" s="540"/>
      <c r="W68" s="540"/>
      <c r="X68" s="540"/>
      <c r="Y68" s="541"/>
      <c r="Z68" s="316" t="s">
        <v>55</v>
      </c>
    </row>
    <row r="69" spans="1:29" s="402" customFormat="1" x14ac:dyDescent="0.25">
      <c r="A69" s="255" t="s">
        <v>54</v>
      </c>
      <c r="B69" s="349">
        <v>1</v>
      </c>
      <c r="C69" s="260">
        <v>2</v>
      </c>
      <c r="D69" s="260">
        <v>3</v>
      </c>
      <c r="E69" s="260">
        <v>4</v>
      </c>
      <c r="F69" s="260">
        <v>5</v>
      </c>
      <c r="G69" s="260">
        <v>6</v>
      </c>
      <c r="H69" s="260">
        <v>7</v>
      </c>
      <c r="I69" s="260">
        <v>8</v>
      </c>
      <c r="J69" s="260">
        <v>9</v>
      </c>
      <c r="K69" s="260">
        <v>10</v>
      </c>
      <c r="L69" s="260">
        <v>11</v>
      </c>
      <c r="M69" s="350">
        <v>12</v>
      </c>
      <c r="N69" s="349">
        <v>1</v>
      </c>
      <c r="O69" s="260">
        <v>2</v>
      </c>
      <c r="P69" s="260">
        <v>3</v>
      </c>
      <c r="Q69" s="260">
        <v>4</v>
      </c>
      <c r="R69" s="403">
        <v>56</v>
      </c>
      <c r="S69" s="350">
        <v>5</v>
      </c>
      <c r="T69" s="259">
        <v>1</v>
      </c>
      <c r="U69" s="259">
        <v>2</v>
      </c>
      <c r="V69" s="259">
        <v>3</v>
      </c>
      <c r="W69" s="259">
        <v>4</v>
      </c>
      <c r="X69" s="259">
        <v>5</v>
      </c>
      <c r="Y69" s="260">
        <v>6</v>
      </c>
      <c r="Z69" s="315"/>
    </row>
    <row r="70" spans="1:29" s="402" customFormat="1" x14ac:dyDescent="0.25">
      <c r="A70" s="255" t="s">
        <v>2</v>
      </c>
      <c r="B70" s="261">
        <v>1</v>
      </c>
      <c r="C70" s="370">
        <v>2</v>
      </c>
      <c r="D70" s="370">
        <v>2</v>
      </c>
      <c r="E70" s="262">
        <v>3</v>
      </c>
      <c r="F70" s="262">
        <v>3</v>
      </c>
      <c r="G70" s="351">
        <v>4</v>
      </c>
      <c r="H70" s="351">
        <v>4</v>
      </c>
      <c r="I70" s="374">
        <v>5</v>
      </c>
      <c r="J70" s="374">
        <v>5</v>
      </c>
      <c r="K70" s="373">
        <v>6</v>
      </c>
      <c r="L70" s="264">
        <v>7</v>
      </c>
      <c r="M70" s="371">
        <v>8</v>
      </c>
      <c r="N70" s="261">
        <v>1</v>
      </c>
      <c r="O70" s="370">
        <v>2</v>
      </c>
      <c r="P70" s="262">
        <v>3</v>
      </c>
      <c r="Q70" s="351">
        <v>4</v>
      </c>
      <c r="R70" s="374">
        <v>5</v>
      </c>
      <c r="S70" s="404">
        <v>6</v>
      </c>
      <c r="T70" s="261">
        <v>1</v>
      </c>
      <c r="U70" s="370">
        <v>2</v>
      </c>
      <c r="V70" s="262">
        <v>3</v>
      </c>
      <c r="W70" s="351">
        <v>4</v>
      </c>
      <c r="X70" s="374">
        <v>5</v>
      </c>
      <c r="Y70" s="404">
        <v>6</v>
      </c>
      <c r="Z70" s="227" t="s">
        <v>0</v>
      </c>
    </row>
    <row r="71" spans="1:29" s="402" customFormat="1" ht="13" x14ac:dyDescent="0.25">
      <c r="A71" s="265" t="s">
        <v>3</v>
      </c>
      <c r="B71" s="266">
        <v>620</v>
      </c>
      <c r="C71" s="267">
        <v>620</v>
      </c>
      <c r="D71" s="267">
        <v>620</v>
      </c>
      <c r="E71" s="267">
        <v>620</v>
      </c>
      <c r="F71" s="267">
        <v>620</v>
      </c>
      <c r="G71" s="267">
        <v>620</v>
      </c>
      <c r="H71" s="267">
        <v>620</v>
      </c>
      <c r="I71" s="267">
        <v>620</v>
      </c>
      <c r="J71" s="267">
        <v>620</v>
      </c>
      <c r="K71" s="267">
        <v>620</v>
      </c>
      <c r="L71" s="267">
        <v>620</v>
      </c>
      <c r="M71" s="268">
        <v>620</v>
      </c>
      <c r="N71" s="266">
        <v>620</v>
      </c>
      <c r="O71" s="267">
        <v>620</v>
      </c>
      <c r="P71" s="267">
        <v>620</v>
      </c>
      <c r="Q71" s="267">
        <v>620</v>
      </c>
      <c r="R71" s="389">
        <v>620</v>
      </c>
      <c r="S71" s="268">
        <v>620</v>
      </c>
      <c r="T71" s="269">
        <v>620</v>
      </c>
      <c r="U71" s="267">
        <v>620</v>
      </c>
      <c r="V71" s="267">
        <v>620</v>
      </c>
      <c r="W71" s="267">
        <v>620</v>
      </c>
      <c r="X71" s="267">
        <v>620</v>
      </c>
      <c r="Y71" s="267">
        <v>620</v>
      </c>
      <c r="Z71" s="270">
        <v>620</v>
      </c>
    </row>
    <row r="72" spans="1:29" s="402" customFormat="1" x14ac:dyDescent="0.25">
      <c r="A72" s="271" t="s">
        <v>6</v>
      </c>
      <c r="B72" s="272">
        <v>529.64912280701753</v>
      </c>
      <c r="C72" s="273">
        <v>571.79999999999995</v>
      </c>
      <c r="D72" s="273">
        <v>574.4</v>
      </c>
      <c r="E72" s="273">
        <v>594.9019607843137</v>
      </c>
      <c r="F72" s="273">
        <v>595.61403508771934</v>
      </c>
      <c r="G72" s="273">
        <v>625.09433962264154</v>
      </c>
      <c r="H72" s="273">
        <v>630</v>
      </c>
      <c r="I72" s="273">
        <v>642.22222222222217</v>
      </c>
      <c r="J72" s="273">
        <v>646.66666666666663</v>
      </c>
      <c r="K72" s="273">
        <v>673.01886792452831</v>
      </c>
      <c r="L72" s="273">
        <v>702.41379310344826</v>
      </c>
      <c r="M72" s="274">
        <v>755.21739130434787</v>
      </c>
      <c r="N72" s="272">
        <v>562.85714285714289</v>
      </c>
      <c r="O72" s="273">
        <v>593.44827586206895</v>
      </c>
      <c r="P72" s="273">
        <v>621.18644067796606</v>
      </c>
      <c r="Q72" s="273">
        <v>664.28571428571433</v>
      </c>
      <c r="R72" s="330">
        <v>675.16129032258061</v>
      </c>
      <c r="S72" s="274">
        <v>722.08333333333337</v>
      </c>
      <c r="T72" s="275">
        <v>520.76923076923072</v>
      </c>
      <c r="U72" s="275">
        <v>573.33333333333337</v>
      </c>
      <c r="V72" s="275">
        <v>614.82142857142856</v>
      </c>
      <c r="W72" s="275">
        <v>631.53846153846155</v>
      </c>
      <c r="X72" s="275">
        <v>661.31578947368416</v>
      </c>
      <c r="Y72" s="273">
        <v>697.5</v>
      </c>
      <c r="Z72" s="276">
        <v>621.65848871442586</v>
      </c>
    </row>
    <row r="73" spans="1:29" s="402" customFormat="1" x14ac:dyDescent="0.25">
      <c r="A73" s="255" t="s">
        <v>7</v>
      </c>
      <c r="B73" s="277">
        <v>91.228070175438603</v>
      </c>
      <c r="C73" s="278">
        <v>100</v>
      </c>
      <c r="D73" s="278">
        <v>100</v>
      </c>
      <c r="E73" s="278">
        <v>98.039215686274517</v>
      </c>
      <c r="F73" s="278">
        <v>100</v>
      </c>
      <c r="G73" s="278">
        <v>100</v>
      </c>
      <c r="H73" s="278">
        <v>100</v>
      </c>
      <c r="I73" s="278">
        <v>100</v>
      </c>
      <c r="J73" s="278">
        <v>100</v>
      </c>
      <c r="K73" s="278">
        <v>100</v>
      </c>
      <c r="L73" s="278">
        <v>100</v>
      </c>
      <c r="M73" s="279">
        <v>95.652173913043484</v>
      </c>
      <c r="N73" s="277">
        <v>100</v>
      </c>
      <c r="O73" s="278">
        <v>93.103448275862064</v>
      </c>
      <c r="P73" s="278">
        <v>100</v>
      </c>
      <c r="Q73" s="278">
        <v>100</v>
      </c>
      <c r="R73" s="333">
        <v>100</v>
      </c>
      <c r="S73" s="279">
        <v>95.833333333333329</v>
      </c>
      <c r="T73" s="280">
        <v>96.15384615384616</v>
      </c>
      <c r="U73" s="280">
        <v>100</v>
      </c>
      <c r="V73" s="280">
        <v>89.285714285714292</v>
      </c>
      <c r="W73" s="280">
        <v>97.435897435897431</v>
      </c>
      <c r="X73" s="280">
        <v>97.368421052631575</v>
      </c>
      <c r="Y73" s="278">
        <v>92.857142857142861</v>
      </c>
      <c r="Z73" s="281">
        <v>76.741903827281646</v>
      </c>
    </row>
    <row r="74" spans="1:29" s="402" customFormat="1" x14ac:dyDescent="0.25">
      <c r="A74" s="255" t="s">
        <v>8</v>
      </c>
      <c r="B74" s="282">
        <v>6.3655846884990472E-2</v>
      </c>
      <c r="C74" s="283">
        <v>3.7783541681690791E-2</v>
      </c>
      <c r="D74" s="283">
        <v>3.8641182169930594E-2</v>
      </c>
      <c r="E74" s="283">
        <v>3.4007730823783618E-2</v>
      </c>
      <c r="F74" s="283">
        <v>3.8519768858250474E-2</v>
      </c>
      <c r="G74" s="283">
        <v>3.4830961030490257E-2</v>
      </c>
      <c r="H74" s="283">
        <v>3.0149719360877271E-2</v>
      </c>
      <c r="I74" s="283">
        <v>3.1122639199678649E-2</v>
      </c>
      <c r="J74" s="283">
        <v>3.5499177594090173E-2</v>
      </c>
      <c r="K74" s="283">
        <v>3.208725299203681E-2</v>
      </c>
      <c r="L74" s="283">
        <v>2.5262013412407493E-2</v>
      </c>
      <c r="M74" s="284">
        <v>5.7235640859581362E-2</v>
      </c>
      <c r="N74" s="282">
        <v>3.4738519742213737E-2</v>
      </c>
      <c r="O74" s="283">
        <v>5.2597743091845339E-2</v>
      </c>
      <c r="P74" s="283">
        <v>3.7734456294615852E-2</v>
      </c>
      <c r="Q74" s="283">
        <v>3.2042289087636837E-2</v>
      </c>
      <c r="R74" s="336">
        <v>3.2114701150130827E-2</v>
      </c>
      <c r="S74" s="284">
        <v>4.6274388890573663E-2</v>
      </c>
      <c r="T74" s="285">
        <v>5.4812334757102857E-2</v>
      </c>
      <c r="U74" s="285">
        <v>4.7943088669972794E-2</v>
      </c>
      <c r="V74" s="285">
        <v>5.0506432081712439E-2</v>
      </c>
      <c r="W74" s="285">
        <v>4.8842722669338236E-2</v>
      </c>
      <c r="X74" s="285">
        <v>3.771115722466712E-2</v>
      </c>
      <c r="Y74" s="283">
        <v>5.2345177954007692E-2</v>
      </c>
      <c r="Z74" s="286">
        <v>9.2453714201208723E-2</v>
      </c>
    </row>
    <row r="75" spans="1:29" s="402" customFormat="1" x14ac:dyDescent="0.25">
      <c r="A75" s="271" t="s">
        <v>1</v>
      </c>
      <c r="B75" s="287">
        <f>B72/B71*100-100</f>
        <v>-14.572722127900391</v>
      </c>
      <c r="C75" s="288">
        <f t="shared" ref="C75:E75" si="27">C72/C71*100-100</f>
        <v>-7.7741935483871032</v>
      </c>
      <c r="D75" s="288">
        <f t="shared" si="27"/>
        <v>-7.3548387096774235</v>
      </c>
      <c r="E75" s="288">
        <f t="shared" si="27"/>
        <v>-4.0480708412397206</v>
      </c>
      <c r="F75" s="288">
        <f>F72/F71*100-100</f>
        <v>-3.9332201471420376</v>
      </c>
      <c r="G75" s="288">
        <f t="shared" ref="G75:M75" si="28">G72/G71*100-100</f>
        <v>0.82166768107121868</v>
      </c>
      <c r="H75" s="288">
        <f t="shared" ref="H75:J75" si="29">H72/H71*100-100</f>
        <v>1.6129032258064484</v>
      </c>
      <c r="I75" s="288">
        <f t="shared" si="29"/>
        <v>3.5842293906809886</v>
      </c>
      <c r="J75" s="288">
        <f t="shared" si="29"/>
        <v>4.3010752688172005</v>
      </c>
      <c r="K75" s="288">
        <f t="shared" si="28"/>
        <v>8.5514303104077953</v>
      </c>
      <c r="L75" s="288">
        <f t="shared" si="28"/>
        <v>13.292547274749708</v>
      </c>
      <c r="M75" s="289">
        <f t="shared" si="28"/>
        <v>21.809256661991583</v>
      </c>
      <c r="N75" s="287">
        <f>N72/N71*100-100</f>
        <v>-9.2165898617511459</v>
      </c>
      <c r="O75" s="288">
        <f t="shared" ref="O75:Z75" si="30">O72/O71*100-100</f>
        <v>-4.2825361512792028</v>
      </c>
      <c r="P75" s="288">
        <f t="shared" si="30"/>
        <v>0.19136139967194765</v>
      </c>
      <c r="Q75" s="288">
        <f t="shared" si="30"/>
        <v>7.1428571428571388</v>
      </c>
      <c r="R75" s="288">
        <f t="shared" ref="R75" si="31">R72/R71*100-100</f>
        <v>8.8969823100936338</v>
      </c>
      <c r="S75" s="289">
        <f t="shared" si="30"/>
        <v>16.465053763440878</v>
      </c>
      <c r="T75" s="290">
        <f t="shared" si="30"/>
        <v>-16.004962779156344</v>
      </c>
      <c r="U75" s="288">
        <f t="shared" si="30"/>
        <v>-7.5268817204300973</v>
      </c>
      <c r="V75" s="288">
        <f t="shared" ref="V75:W75" si="32">V72/V71*100-100</f>
        <v>-0.83525345622119573</v>
      </c>
      <c r="W75" s="288">
        <f t="shared" si="32"/>
        <v>1.8610421836228426</v>
      </c>
      <c r="X75" s="288">
        <f t="shared" si="30"/>
        <v>6.6638370118845387</v>
      </c>
      <c r="Y75" s="288">
        <f t="shared" si="30"/>
        <v>12.5</v>
      </c>
      <c r="Z75" s="291">
        <f t="shared" si="30"/>
        <v>0.26749817974609869</v>
      </c>
    </row>
    <row r="76" spans="1:29" s="402" customFormat="1" ht="13" thickBot="1" x14ac:dyDescent="0.3">
      <c r="A76" s="292" t="s">
        <v>27</v>
      </c>
      <c r="B76" s="293">
        <f>B72-B67</f>
        <v>-9.6590532936113505</v>
      </c>
      <c r="C76" s="294">
        <f t="shared" ref="C76:Z76" si="33">C72-C67</f>
        <v>32.49182389937107</v>
      </c>
      <c r="D76" s="294">
        <f t="shared" si="33"/>
        <v>35.091823899371093</v>
      </c>
      <c r="E76" s="294">
        <f t="shared" si="33"/>
        <v>55.593784683684817</v>
      </c>
      <c r="F76" s="294">
        <f t="shared" si="33"/>
        <v>56.30585898709046</v>
      </c>
      <c r="G76" s="294">
        <f t="shared" si="33"/>
        <v>85.786163522012657</v>
      </c>
      <c r="H76" s="294">
        <f t="shared" si="33"/>
        <v>90.691823899371116</v>
      </c>
      <c r="I76" s="294">
        <f t="shared" si="33"/>
        <v>102.91404612159329</v>
      </c>
      <c r="J76" s="294">
        <f t="shared" si="33"/>
        <v>107.35849056603774</v>
      </c>
      <c r="K76" s="294">
        <f t="shared" si="33"/>
        <v>133.71069182389942</v>
      </c>
      <c r="L76" s="294">
        <f t="shared" si="33"/>
        <v>163.10561700281937</v>
      </c>
      <c r="M76" s="295">
        <f t="shared" si="33"/>
        <v>215.90921520371899</v>
      </c>
      <c r="N76" s="293">
        <f t="shared" si="33"/>
        <v>23.548966756514005</v>
      </c>
      <c r="O76" s="294">
        <f t="shared" si="33"/>
        <v>54.140099761440069</v>
      </c>
      <c r="P76" s="294">
        <f t="shared" si="33"/>
        <v>81.878264577337177</v>
      </c>
      <c r="Q76" s="294">
        <f t="shared" si="33"/>
        <v>124.97753818508545</v>
      </c>
      <c r="R76" s="294">
        <f t="shared" si="33"/>
        <v>135.85311422195173</v>
      </c>
      <c r="S76" s="295">
        <f t="shared" si="33"/>
        <v>182.77515723270449</v>
      </c>
      <c r="T76" s="296">
        <f t="shared" si="33"/>
        <v>-18.538945331398168</v>
      </c>
      <c r="U76" s="297">
        <f t="shared" si="33"/>
        <v>34.025157232704487</v>
      </c>
      <c r="V76" s="297">
        <f t="shared" si="33"/>
        <v>75.513252470799671</v>
      </c>
      <c r="W76" s="297">
        <f t="shared" si="33"/>
        <v>92.230285437832663</v>
      </c>
      <c r="X76" s="297">
        <f t="shared" si="33"/>
        <v>122.00761337305528</v>
      </c>
      <c r="Y76" s="297">
        <f t="shared" si="33"/>
        <v>158.19182389937112</v>
      </c>
      <c r="Z76" s="298">
        <f t="shared" si="33"/>
        <v>82.350312613796973</v>
      </c>
    </row>
    <row r="77" spans="1:29" s="402" customFormat="1" x14ac:dyDescent="0.25">
      <c r="A77" s="299" t="s">
        <v>51</v>
      </c>
      <c r="B77" s="300">
        <v>710</v>
      </c>
      <c r="C77" s="301">
        <v>585</v>
      </c>
      <c r="D77" s="301">
        <v>585</v>
      </c>
      <c r="E77" s="301">
        <v>649</v>
      </c>
      <c r="F77" s="301">
        <v>649</v>
      </c>
      <c r="G77" s="301">
        <v>641</v>
      </c>
      <c r="H77" s="301">
        <v>641</v>
      </c>
      <c r="I77" s="301">
        <v>515</v>
      </c>
      <c r="J77" s="301">
        <v>515</v>
      </c>
      <c r="K77" s="301">
        <v>657</v>
      </c>
      <c r="L77" s="301">
        <v>320</v>
      </c>
      <c r="M77" s="302">
        <v>252</v>
      </c>
      <c r="N77" s="300">
        <v>273</v>
      </c>
      <c r="O77" s="301">
        <v>766</v>
      </c>
      <c r="P77" s="301">
        <v>631</v>
      </c>
      <c r="Q77" s="301">
        <v>561</v>
      </c>
      <c r="R77" s="301">
        <v>372</v>
      </c>
      <c r="S77" s="302">
        <v>307</v>
      </c>
      <c r="T77" s="303">
        <v>341</v>
      </c>
      <c r="U77" s="303">
        <v>484</v>
      </c>
      <c r="V77" s="303">
        <v>766</v>
      </c>
      <c r="W77" s="303">
        <v>522</v>
      </c>
      <c r="X77" s="303">
        <v>435</v>
      </c>
      <c r="Y77" s="301">
        <v>298</v>
      </c>
      <c r="Z77" s="304">
        <f>SUM(B77:Y77)</f>
        <v>12475</v>
      </c>
      <c r="AA77" s="228" t="s">
        <v>56</v>
      </c>
      <c r="AB77" s="305">
        <f>T62-Z77</f>
        <v>14</v>
      </c>
      <c r="AC77" s="306">
        <f>AB77/T62</f>
        <v>1.1209864680919209E-3</v>
      </c>
    </row>
    <row r="78" spans="1:29" s="402" customFormat="1" x14ac:dyDescent="0.25">
      <c r="A78" s="307" t="s">
        <v>28</v>
      </c>
      <c r="B78" s="246">
        <v>45</v>
      </c>
      <c r="C78" s="244">
        <v>44</v>
      </c>
      <c r="D78" s="244">
        <v>44</v>
      </c>
      <c r="E78" s="244">
        <v>43.5</v>
      </c>
      <c r="F78" s="244">
        <v>43.5</v>
      </c>
      <c r="G78" s="244">
        <v>42.5</v>
      </c>
      <c r="H78" s="244">
        <v>42.5</v>
      </c>
      <c r="I78" s="244">
        <v>42</v>
      </c>
      <c r="J78" s="244">
        <v>42</v>
      </c>
      <c r="K78" s="244">
        <v>42</v>
      </c>
      <c r="L78" s="244">
        <v>42</v>
      </c>
      <c r="M78" s="247">
        <v>41.5</v>
      </c>
      <c r="N78" s="246">
        <v>44.5</v>
      </c>
      <c r="O78" s="244">
        <v>43.5</v>
      </c>
      <c r="P78" s="244">
        <v>42.5</v>
      </c>
      <c r="Q78" s="244">
        <v>42</v>
      </c>
      <c r="R78" s="244">
        <v>42</v>
      </c>
      <c r="S78" s="247">
        <v>41.5</v>
      </c>
      <c r="T78" s="248">
        <v>45</v>
      </c>
      <c r="U78" s="248">
        <v>44</v>
      </c>
      <c r="V78" s="248">
        <v>43</v>
      </c>
      <c r="W78" s="248">
        <v>42.5</v>
      </c>
      <c r="X78" s="248">
        <v>42</v>
      </c>
      <c r="Y78" s="244">
        <v>42</v>
      </c>
      <c r="Z78" s="237"/>
      <c r="AA78" s="228" t="s">
        <v>57</v>
      </c>
      <c r="AB78" s="228">
        <v>41.02</v>
      </c>
      <c r="AC78" s="228"/>
    </row>
    <row r="79" spans="1:29" s="402" customFormat="1" ht="13" thickBot="1" x14ac:dyDescent="0.3">
      <c r="A79" s="308" t="s">
        <v>26</v>
      </c>
      <c r="B79" s="249">
        <f>B78-B66</f>
        <v>3.9799999999999969</v>
      </c>
      <c r="C79" s="245">
        <f t="shared" ref="C79:Y79" si="34">C78-C66</f>
        <v>2.9799999999999969</v>
      </c>
      <c r="D79" s="245">
        <f t="shared" si="34"/>
        <v>2.9799999999999969</v>
      </c>
      <c r="E79" s="245">
        <f t="shared" si="34"/>
        <v>2.4799999999999969</v>
      </c>
      <c r="F79" s="245">
        <f t="shared" si="34"/>
        <v>2.4799999999999969</v>
      </c>
      <c r="G79" s="245">
        <f t="shared" si="34"/>
        <v>1.4799999999999969</v>
      </c>
      <c r="H79" s="245">
        <f t="shared" si="34"/>
        <v>1.4799999999999969</v>
      </c>
      <c r="I79" s="245">
        <f t="shared" si="34"/>
        <v>0.97999999999999687</v>
      </c>
      <c r="J79" s="245">
        <f t="shared" si="34"/>
        <v>0.97999999999999687</v>
      </c>
      <c r="K79" s="245">
        <f t="shared" si="34"/>
        <v>0.97999999999999687</v>
      </c>
      <c r="L79" s="245">
        <f t="shared" si="34"/>
        <v>0.97999999999999687</v>
      </c>
      <c r="M79" s="250">
        <f t="shared" si="34"/>
        <v>0.47999999999999687</v>
      </c>
      <c r="N79" s="249">
        <f t="shared" si="34"/>
        <v>3.4799999999999969</v>
      </c>
      <c r="O79" s="245">
        <f t="shared" si="34"/>
        <v>2.4799999999999969</v>
      </c>
      <c r="P79" s="245">
        <f t="shared" si="34"/>
        <v>1.4799999999999969</v>
      </c>
      <c r="Q79" s="245">
        <f t="shared" si="34"/>
        <v>0.97999999999999687</v>
      </c>
      <c r="R79" s="245">
        <f t="shared" si="34"/>
        <v>0.97999999999999687</v>
      </c>
      <c r="S79" s="250">
        <f t="shared" si="34"/>
        <v>0.47999999999999687</v>
      </c>
      <c r="T79" s="251">
        <f t="shared" si="34"/>
        <v>3.9799999999999969</v>
      </c>
      <c r="U79" s="245">
        <f t="shared" si="34"/>
        <v>2.9799999999999969</v>
      </c>
      <c r="V79" s="245">
        <f t="shared" si="34"/>
        <v>1.9799999999999969</v>
      </c>
      <c r="W79" s="245">
        <f t="shared" si="34"/>
        <v>1.4799999999999969</v>
      </c>
      <c r="X79" s="245">
        <f t="shared" si="34"/>
        <v>0.97999999999999687</v>
      </c>
      <c r="Y79" s="245">
        <f t="shared" si="34"/>
        <v>0.97999999999999687</v>
      </c>
      <c r="Z79" s="238"/>
      <c r="AA79" s="228" t="s">
        <v>26</v>
      </c>
      <c r="AB79" s="228">
        <f>AB78-V63</f>
        <v>2.980000000000004</v>
      </c>
      <c r="AC79" s="228"/>
    </row>
    <row r="80" spans="1:29" x14ac:dyDescent="0.25">
      <c r="K80" s="241">
        <v>42</v>
      </c>
      <c r="L80" s="241">
        <v>42</v>
      </c>
      <c r="M80" s="241">
        <v>41.5</v>
      </c>
      <c r="Y80" s="241">
        <v>42</v>
      </c>
    </row>
    <row r="81" spans="1:29" ht="13" thickBot="1" x14ac:dyDescent="0.3">
      <c r="L81" s="405"/>
      <c r="M81" s="405"/>
      <c r="N81" s="405"/>
      <c r="O81" s="405"/>
      <c r="P81" s="405"/>
      <c r="Q81" s="405"/>
      <c r="R81" s="405"/>
      <c r="S81" s="405"/>
      <c r="T81" s="405"/>
      <c r="U81" s="405"/>
      <c r="V81" s="405"/>
      <c r="W81" s="405"/>
      <c r="X81" s="405"/>
      <c r="Y81" s="405"/>
    </row>
    <row r="82" spans="1:29" s="407" customFormat="1" ht="13.5" thickBot="1" x14ac:dyDescent="0.3">
      <c r="A82" s="254" t="s">
        <v>86</v>
      </c>
      <c r="B82" s="539" t="s">
        <v>68</v>
      </c>
      <c r="C82" s="540"/>
      <c r="D82" s="540"/>
      <c r="E82" s="540"/>
      <c r="F82" s="540"/>
      <c r="G82" s="540"/>
      <c r="H82" s="540"/>
      <c r="I82" s="540"/>
      <c r="J82" s="540"/>
      <c r="K82" s="540"/>
      <c r="L82" s="540"/>
      <c r="M82" s="541"/>
      <c r="N82" s="539" t="s">
        <v>63</v>
      </c>
      <c r="O82" s="540"/>
      <c r="P82" s="540"/>
      <c r="Q82" s="540"/>
      <c r="R82" s="540"/>
      <c r="S82" s="541"/>
      <c r="T82" s="539" t="s">
        <v>64</v>
      </c>
      <c r="U82" s="540"/>
      <c r="V82" s="540"/>
      <c r="W82" s="540"/>
      <c r="X82" s="540"/>
      <c r="Y82" s="541"/>
      <c r="Z82" s="316" t="s">
        <v>55</v>
      </c>
    </row>
    <row r="83" spans="1:29" s="407" customFormat="1" x14ac:dyDescent="0.25">
      <c r="A83" s="255" t="s">
        <v>54</v>
      </c>
      <c r="B83" s="349">
        <v>1</v>
      </c>
      <c r="C83" s="260">
        <v>2</v>
      </c>
      <c r="D83" s="260">
        <v>3</v>
      </c>
      <c r="E83" s="260">
        <v>4</v>
      </c>
      <c r="F83" s="260">
        <v>5</v>
      </c>
      <c r="G83" s="260">
        <v>6</v>
      </c>
      <c r="H83" s="260">
        <v>7</v>
      </c>
      <c r="I83" s="260">
        <v>8</v>
      </c>
      <c r="J83" s="260">
        <v>9</v>
      </c>
      <c r="K83" s="260">
        <v>10</v>
      </c>
      <c r="L83" s="260">
        <v>11</v>
      </c>
      <c r="M83" s="350">
        <v>12</v>
      </c>
      <c r="N83" s="349">
        <v>1</v>
      </c>
      <c r="O83" s="260">
        <v>2</v>
      </c>
      <c r="P83" s="260">
        <v>3</v>
      </c>
      <c r="Q83" s="260">
        <v>4</v>
      </c>
      <c r="R83" s="403">
        <v>56</v>
      </c>
      <c r="S83" s="350">
        <v>5</v>
      </c>
      <c r="T83" s="259">
        <v>1</v>
      </c>
      <c r="U83" s="259">
        <v>2</v>
      </c>
      <c r="V83" s="259">
        <v>3</v>
      </c>
      <c r="W83" s="259">
        <v>4</v>
      </c>
      <c r="X83" s="259">
        <v>5</v>
      </c>
      <c r="Y83" s="260">
        <v>6</v>
      </c>
      <c r="Z83" s="315"/>
    </row>
    <row r="84" spans="1:29" s="407" customFormat="1" x14ac:dyDescent="0.25">
      <c r="A84" s="255" t="s">
        <v>2</v>
      </c>
      <c r="B84" s="261">
        <v>1</v>
      </c>
      <c r="C84" s="370">
        <v>2</v>
      </c>
      <c r="D84" s="370">
        <v>2</v>
      </c>
      <c r="E84" s="262">
        <v>3</v>
      </c>
      <c r="F84" s="262">
        <v>3</v>
      </c>
      <c r="G84" s="351">
        <v>4</v>
      </c>
      <c r="H84" s="351">
        <v>4</v>
      </c>
      <c r="I84" s="374">
        <v>5</v>
      </c>
      <c r="J84" s="374">
        <v>5</v>
      </c>
      <c r="K84" s="373">
        <v>6</v>
      </c>
      <c r="L84" s="264">
        <v>7</v>
      </c>
      <c r="M84" s="371">
        <v>8</v>
      </c>
      <c r="N84" s="261">
        <v>1</v>
      </c>
      <c r="O84" s="370">
        <v>2</v>
      </c>
      <c r="P84" s="262">
        <v>3</v>
      </c>
      <c r="Q84" s="351">
        <v>4</v>
      </c>
      <c r="R84" s="374">
        <v>5</v>
      </c>
      <c r="S84" s="404">
        <v>6</v>
      </c>
      <c r="T84" s="261">
        <v>1</v>
      </c>
      <c r="U84" s="370">
        <v>2</v>
      </c>
      <c r="V84" s="262">
        <v>3</v>
      </c>
      <c r="W84" s="351">
        <v>4</v>
      </c>
      <c r="X84" s="374">
        <v>5</v>
      </c>
      <c r="Y84" s="404">
        <v>6</v>
      </c>
      <c r="Z84" s="227" t="s">
        <v>0</v>
      </c>
    </row>
    <row r="85" spans="1:29" s="407" customFormat="1" ht="13" x14ac:dyDescent="0.25">
      <c r="A85" s="265" t="s">
        <v>3</v>
      </c>
      <c r="B85" s="266">
        <v>720</v>
      </c>
      <c r="C85" s="267">
        <v>720</v>
      </c>
      <c r="D85" s="267">
        <v>720</v>
      </c>
      <c r="E85" s="267">
        <v>720</v>
      </c>
      <c r="F85" s="267">
        <v>720</v>
      </c>
      <c r="G85" s="267">
        <v>720</v>
      </c>
      <c r="H85" s="267">
        <v>720</v>
      </c>
      <c r="I85" s="267">
        <v>720</v>
      </c>
      <c r="J85" s="267">
        <v>720</v>
      </c>
      <c r="K85" s="267">
        <v>720</v>
      </c>
      <c r="L85" s="267">
        <v>720</v>
      </c>
      <c r="M85" s="268">
        <v>720</v>
      </c>
      <c r="N85" s="266">
        <v>720</v>
      </c>
      <c r="O85" s="267">
        <v>720</v>
      </c>
      <c r="P85" s="267">
        <v>720</v>
      </c>
      <c r="Q85" s="267">
        <v>720</v>
      </c>
      <c r="R85" s="389">
        <v>720</v>
      </c>
      <c r="S85" s="268">
        <v>720</v>
      </c>
      <c r="T85" s="269">
        <v>720</v>
      </c>
      <c r="U85" s="267">
        <v>720</v>
      </c>
      <c r="V85" s="267">
        <v>720</v>
      </c>
      <c r="W85" s="267">
        <v>720</v>
      </c>
      <c r="X85" s="267">
        <v>720</v>
      </c>
      <c r="Y85" s="267">
        <v>720</v>
      </c>
      <c r="Z85" s="270">
        <v>720</v>
      </c>
    </row>
    <row r="86" spans="1:29" s="407" customFormat="1" x14ac:dyDescent="0.25">
      <c r="A86" s="271" t="s">
        <v>6</v>
      </c>
      <c r="B86" s="272">
        <v>648.76923076923072</v>
      </c>
      <c r="C86" s="273">
        <v>681.81818181818187</v>
      </c>
      <c r="D86" s="273">
        <v>701.0204081632653</v>
      </c>
      <c r="E86" s="273">
        <v>715.49019607843138</v>
      </c>
      <c r="F86" s="273">
        <v>697.14285714285711</v>
      </c>
      <c r="G86" s="273">
        <v>718.07692307692309</v>
      </c>
      <c r="H86" s="273">
        <v>730.98039215686276</v>
      </c>
      <c r="I86" s="273">
        <v>732.5</v>
      </c>
      <c r="J86" s="273">
        <v>726.13636363636363</v>
      </c>
      <c r="K86" s="273">
        <v>765.55555555555554</v>
      </c>
      <c r="L86" s="273">
        <v>755.76923076923072</v>
      </c>
      <c r="M86" s="274">
        <v>785.5</v>
      </c>
      <c r="N86" s="272">
        <v>671.90476190476193</v>
      </c>
      <c r="O86" s="273">
        <v>717.11864406779659</v>
      </c>
      <c r="P86" s="273">
        <v>737.30769230769226</v>
      </c>
      <c r="Q86" s="273">
        <v>756.2</v>
      </c>
      <c r="R86" s="330">
        <v>766.36363636363637</v>
      </c>
      <c r="S86" s="274">
        <v>832.4</v>
      </c>
      <c r="T86" s="275">
        <v>639.25925925925924</v>
      </c>
      <c r="U86" s="275">
        <v>668.15789473684208</v>
      </c>
      <c r="V86" s="275">
        <v>709.62962962962968</v>
      </c>
      <c r="W86" s="275">
        <v>728.5</v>
      </c>
      <c r="X86" s="275">
        <v>750.90909090909088</v>
      </c>
      <c r="Y86" s="273">
        <v>798.33333333333337</v>
      </c>
      <c r="Z86" s="276">
        <v>721.78109452736317</v>
      </c>
    </row>
    <row r="87" spans="1:29" s="407" customFormat="1" x14ac:dyDescent="0.25">
      <c r="A87" s="255" t="s">
        <v>7</v>
      </c>
      <c r="B87" s="277">
        <v>92.307692307692307</v>
      </c>
      <c r="C87" s="278">
        <v>95.454545454545453</v>
      </c>
      <c r="D87" s="278">
        <v>93.877551020408163</v>
      </c>
      <c r="E87" s="278">
        <v>98.039215686274517</v>
      </c>
      <c r="F87" s="278">
        <v>79.591836734693871</v>
      </c>
      <c r="G87" s="278">
        <v>96.15384615384616</v>
      </c>
      <c r="H87" s="278">
        <v>96.078431372549019</v>
      </c>
      <c r="I87" s="278">
        <v>100</v>
      </c>
      <c r="J87" s="278">
        <v>93.181818181818187</v>
      </c>
      <c r="K87" s="278">
        <v>96.296296296296291</v>
      </c>
      <c r="L87" s="278">
        <v>100</v>
      </c>
      <c r="M87" s="279">
        <v>100</v>
      </c>
      <c r="N87" s="277">
        <v>100</v>
      </c>
      <c r="O87" s="278">
        <v>98.305084745762713</v>
      </c>
      <c r="P87" s="278">
        <v>94.230769230769226</v>
      </c>
      <c r="Q87" s="278">
        <v>100</v>
      </c>
      <c r="R87" s="333">
        <v>100</v>
      </c>
      <c r="S87" s="279">
        <v>96</v>
      </c>
      <c r="T87" s="280">
        <v>85.18518518518519</v>
      </c>
      <c r="U87" s="280">
        <v>100</v>
      </c>
      <c r="V87" s="280">
        <v>100</v>
      </c>
      <c r="W87" s="280">
        <v>100</v>
      </c>
      <c r="X87" s="280">
        <v>93.939393939393938</v>
      </c>
      <c r="Y87" s="278">
        <v>100</v>
      </c>
      <c r="Z87" s="281">
        <v>84.975124378109456</v>
      </c>
    </row>
    <row r="88" spans="1:29" s="407" customFormat="1" x14ac:dyDescent="0.25">
      <c r="A88" s="255" t="s">
        <v>8</v>
      </c>
      <c r="B88" s="282">
        <v>5.5903634247616019E-2</v>
      </c>
      <c r="C88" s="283">
        <v>4.5018514709691752E-2</v>
      </c>
      <c r="D88" s="283">
        <v>4.7986389832056532E-2</v>
      </c>
      <c r="E88" s="283">
        <v>4.6914210188056797E-2</v>
      </c>
      <c r="F88" s="283">
        <v>7.7436244375783544E-2</v>
      </c>
      <c r="G88" s="283">
        <v>5.260800360848672E-2</v>
      </c>
      <c r="H88" s="283">
        <v>4.5352453948090565E-2</v>
      </c>
      <c r="I88" s="283">
        <v>4.2590694171243365E-2</v>
      </c>
      <c r="J88" s="283">
        <v>5.0703259327338795E-2</v>
      </c>
      <c r="K88" s="283">
        <v>5.1926106879530295E-2</v>
      </c>
      <c r="L88" s="283">
        <v>4.7020807813925224E-2</v>
      </c>
      <c r="M88" s="284">
        <v>3.7436832469847518E-2</v>
      </c>
      <c r="N88" s="282">
        <v>4.2992915345437782E-2</v>
      </c>
      <c r="O88" s="283">
        <v>4.4841909333904417E-2</v>
      </c>
      <c r="P88" s="283">
        <v>4.977028853338647E-2</v>
      </c>
      <c r="Q88" s="283">
        <v>3.6922245057807265E-2</v>
      </c>
      <c r="R88" s="336">
        <v>5.2176566874517154E-2</v>
      </c>
      <c r="S88" s="284">
        <v>4.9156028265427858E-2</v>
      </c>
      <c r="T88" s="285">
        <v>6.5394906417253248E-2</v>
      </c>
      <c r="U88" s="285">
        <v>2.8697473386289293E-2</v>
      </c>
      <c r="V88" s="285">
        <v>4.505176156484697E-2</v>
      </c>
      <c r="W88" s="285">
        <v>4.3575948330404873E-2</v>
      </c>
      <c r="X88" s="285">
        <v>5.2594975583922579E-2</v>
      </c>
      <c r="Y88" s="283">
        <v>5.0060871850863865E-2</v>
      </c>
      <c r="Z88" s="286">
        <v>7.4974719500813081E-2</v>
      </c>
    </row>
    <row r="89" spans="1:29" s="407" customFormat="1" x14ac:dyDescent="0.25">
      <c r="A89" s="271" t="s">
        <v>1</v>
      </c>
      <c r="B89" s="287">
        <f>B86/B85*100-100</f>
        <v>-9.8931623931623989</v>
      </c>
      <c r="C89" s="288">
        <f t="shared" ref="C89:E89" si="35">C86/C85*100-100</f>
        <v>-5.3030303030302974</v>
      </c>
      <c r="D89" s="288">
        <f t="shared" si="35"/>
        <v>-2.636054421768705</v>
      </c>
      <c r="E89" s="288">
        <f t="shared" si="35"/>
        <v>-0.6263616557734224</v>
      </c>
      <c r="F89" s="288">
        <f>F86/F85*100-100</f>
        <v>-3.1746031746031775</v>
      </c>
      <c r="G89" s="288">
        <f t="shared" ref="G89:M89" si="36">G86/G85*100-100</f>
        <v>-0.26709401709400993</v>
      </c>
      <c r="H89" s="288">
        <f t="shared" si="36"/>
        <v>1.5250544662309409</v>
      </c>
      <c r="I89" s="288">
        <f t="shared" si="36"/>
        <v>1.7361111111111143</v>
      </c>
      <c r="J89" s="288">
        <f t="shared" si="36"/>
        <v>0.85227272727273373</v>
      </c>
      <c r="K89" s="288">
        <f t="shared" si="36"/>
        <v>6.3271604938271508</v>
      </c>
      <c r="L89" s="288">
        <f t="shared" si="36"/>
        <v>4.9679487179487012</v>
      </c>
      <c r="M89" s="289">
        <f t="shared" si="36"/>
        <v>9.0972222222222285</v>
      </c>
      <c r="N89" s="287">
        <f>N86/N85*100-100</f>
        <v>-6.6798941798941769</v>
      </c>
      <c r="O89" s="288">
        <f t="shared" ref="O89:Z89" si="37">O86/O85*100-100</f>
        <v>-0.40018832391713488</v>
      </c>
      <c r="P89" s="288">
        <f t="shared" si="37"/>
        <v>2.4038461538461462</v>
      </c>
      <c r="Q89" s="288">
        <f t="shared" si="37"/>
        <v>5.0277777777777857</v>
      </c>
      <c r="R89" s="288">
        <f t="shared" si="37"/>
        <v>6.4393939393939377</v>
      </c>
      <c r="S89" s="289">
        <f t="shared" si="37"/>
        <v>15.611111111111114</v>
      </c>
      <c r="T89" s="290">
        <f t="shared" si="37"/>
        <v>-11.21399176954732</v>
      </c>
      <c r="U89" s="288">
        <f t="shared" si="37"/>
        <v>-7.2002923976608173</v>
      </c>
      <c r="V89" s="288">
        <f t="shared" si="37"/>
        <v>-1.4403292181069958</v>
      </c>
      <c r="W89" s="288">
        <f t="shared" si="37"/>
        <v>1.1805555555555571</v>
      </c>
      <c r="X89" s="288">
        <f t="shared" si="37"/>
        <v>4.292929292929287</v>
      </c>
      <c r="Y89" s="288">
        <f t="shared" si="37"/>
        <v>10.879629629629633</v>
      </c>
      <c r="Z89" s="291">
        <f t="shared" si="37"/>
        <v>0.24737423991155083</v>
      </c>
    </row>
    <row r="90" spans="1:29" s="407" customFormat="1" ht="13" thickBot="1" x14ac:dyDescent="0.3">
      <c r="A90" s="292" t="s">
        <v>27</v>
      </c>
      <c r="B90" s="293">
        <f>B86-B72</f>
        <v>119.12010796221318</v>
      </c>
      <c r="C90" s="294">
        <f t="shared" ref="C90:Z90" si="38">C86-C72</f>
        <v>110.01818181818192</v>
      </c>
      <c r="D90" s="294">
        <f t="shared" si="38"/>
        <v>126.62040816326532</v>
      </c>
      <c r="E90" s="294">
        <f t="shared" si="38"/>
        <v>120.58823529411768</v>
      </c>
      <c r="F90" s="294">
        <f t="shared" si="38"/>
        <v>101.52882205513777</v>
      </c>
      <c r="G90" s="294">
        <f t="shared" si="38"/>
        <v>92.982583454281553</v>
      </c>
      <c r="H90" s="294">
        <f t="shared" si="38"/>
        <v>100.98039215686276</v>
      </c>
      <c r="I90" s="294">
        <f t="shared" si="38"/>
        <v>90.277777777777828</v>
      </c>
      <c r="J90" s="294">
        <f t="shared" si="38"/>
        <v>79.469696969696997</v>
      </c>
      <c r="K90" s="294">
        <f t="shared" si="38"/>
        <v>92.536687631027235</v>
      </c>
      <c r="L90" s="294">
        <f t="shared" si="38"/>
        <v>53.35543766578246</v>
      </c>
      <c r="M90" s="295">
        <f t="shared" si="38"/>
        <v>30.282608695652129</v>
      </c>
      <c r="N90" s="293">
        <f t="shared" si="38"/>
        <v>109.04761904761904</v>
      </c>
      <c r="O90" s="294">
        <f t="shared" si="38"/>
        <v>123.67036820572764</v>
      </c>
      <c r="P90" s="294">
        <f t="shared" si="38"/>
        <v>116.1212516297262</v>
      </c>
      <c r="Q90" s="294">
        <f t="shared" si="38"/>
        <v>91.914285714285711</v>
      </c>
      <c r="R90" s="294">
        <f t="shared" si="38"/>
        <v>91.202346041055762</v>
      </c>
      <c r="S90" s="295">
        <f t="shared" si="38"/>
        <v>110.31666666666661</v>
      </c>
      <c r="T90" s="296">
        <f t="shared" si="38"/>
        <v>118.49002849002852</v>
      </c>
      <c r="U90" s="297">
        <f t="shared" si="38"/>
        <v>94.82456140350871</v>
      </c>
      <c r="V90" s="297">
        <f t="shared" si="38"/>
        <v>94.808201058201121</v>
      </c>
      <c r="W90" s="297">
        <f t="shared" si="38"/>
        <v>96.961538461538453</v>
      </c>
      <c r="X90" s="297">
        <f t="shared" si="38"/>
        <v>89.593301435406715</v>
      </c>
      <c r="Y90" s="297">
        <f t="shared" si="38"/>
        <v>100.83333333333337</v>
      </c>
      <c r="Z90" s="298">
        <f t="shared" si="38"/>
        <v>100.12260581293731</v>
      </c>
    </row>
    <row r="91" spans="1:29" s="407" customFormat="1" x14ac:dyDescent="0.25">
      <c r="A91" s="299" t="s">
        <v>51</v>
      </c>
      <c r="B91" s="300">
        <v>705</v>
      </c>
      <c r="C91" s="301">
        <v>584</v>
      </c>
      <c r="D91" s="301">
        <v>584</v>
      </c>
      <c r="E91" s="301">
        <v>648</v>
      </c>
      <c r="F91" s="301">
        <v>648</v>
      </c>
      <c r="G91" s="301">
        <v>641</v>
      </c>
      <c r="H91" s="301">
        <v>641</v>
      </c>
      <c r="I91" s="301">
        <v>514</v>
      </c>
      <c r="J91" s="301">
        <v>514</v>
      </c>
      <c r="K91" s="301">
        <v>657</v>
      </c>
      <c r="L91" s="301">
        <v>319</v>
      </c>
      <c r="M91" s="302">
        <v>252</v>
      </c>
      <c r="N91" s="300">
        <v>271</v>
      </c>
      <c r="O91" s="301">
        <v>764</v>
      </c>
      <c r="P91" s="301">
        <v>631</v>
      </c>
      <c r="Q91" s="301">
        <v>561</v>
      </c>
      <c r="R91" s="301">
        <v>372</v>
      </c>
      <c r="S91" s="302">
        <v>307</v>
      </c>
      <c r="T91" s="303">
        <v>339</v>
      </c>
      <c r="U91" s="303">
        <v>484</v>
      </c>
      <c r="V91" s="303">
        <v>766</v>
      </c>
      <c r="W91" s="303">
        <v>522</v>
      </c>
      <c r="X91" s="303">
        <v>435</v>
      </c>
      <c r="Y91" s="301">
        <v>298</v>
      </c>
      <c r="Z91" s="304">
        <f>SUM(B91:Y91)</f>
        <v>12457</v>
      </c>
      <c r="AA91" s="228" t="s">
        <v>56</v>
      </c>
      <c r="AB91" s="305">
        <f>Z77-Z91</f>
        <v>18</v>
      </c>
      <c r="AC91" s="306">
        <f>AB91/Z77</f>
        <v>1.4428857715430862E-3</v>
      </c>
    </row>
    <row r="92" spans="1:29" s="407" customFormat="1" x14ac:dyDescent="0.25">
      <c r="A92" s="307" t="s">
        <v>28</v>
      </c>
      <c r="B92" s="246">
        <v>46.5</v>
      </c>
      <c r="C92" s="244">
        <v>45.5</v>
      </c>
      <c r="D92" s="244">
        <v>45.5</v>
      </c>
      <c r="E92" s="244">
        <v>45</v>
      </c>
      <c r="F92" s="244">
        <v>45.5</v>
      </c>
      <c r="G92" s="244">
        <v>44</v>
      </c>
      <c r="H92" s="244">
        <v>44</v>
      </c>
      <c r="I92" s="244">
        <v>43.5</v>
      </c>
      <c r="J92" s="244">
        <v>44</v>
      </c>
      <c r="K92" s="244">
        <v>43.5</v>
      </c>
      <c r="L92" s="244">
        <v>44</v>
      </c>
      <c r="M92" s="247">
        <v>43.5</v>
      </c>
      <c r="N92" s="246">
        <v>46</v>
      </c>
      <c r="O92" s="244">
        <v>45</v>
      </c>
      <c r="P92" s="244">
        <v>44</v>
      </c>
      <c r="Q92" s="244">
        <v>43.5</v>
      </c>
      <c r="R92" s="244">
        <v>43.5</v>
      </c>
      <c r="S92" s="247">
        <v>43</v>
      </c>
      <c r="T92" s="248">
        <v>47</v>
      </c>
      <c r="U92" s="248">
        <v>46</v>
      </c>
      <c r="V92" s="248">
        <v>45</v>
      </c>
      <c r="W92" s="248">
        <v>44</v>
      </c>
      <c r="X92" s="248">
        <v>43.5</v>
      </c>
      <c r="Y92" s="244">
        <v>43.5</v>
      </c>
      <c r="Z92" s="237"/>
      <c r="AA92" s="228" t="s">
        <v>57</v>
      </c>
      <c r="AB92" s="228">
        <v>43.02</v>
      </c>
      <c r="AC92" s="228"/>
    </row>
    <row r="93" spans="1:29" s="407" customFormat="1" ht="13" thickBot="1" x14ac:dyDescent="0.3">
      <c r="A93" s="308" t="s">
        <v>26</v>
      </c>
      <c r="B93" s="249">
        <f>B92-B78</f>
        <v>1.5</v>
      </c>
      <c r="C93" s="245">
        <f t="shared" ref="C93:Y93" si="39">C92-C78</f>
        <v>1.5</v>
      </c>
      <c r="D93" s="245">
        <f t="shared" si="39"/>
        <v>1.5</v>
      </c>
      <c r="E93" s="245">
        <f t="shared" si="39"/>
        <v>1.5</v>
      </c>
      <c r="F93" s="245">
        <f t="shared" si="39"/>
        <v>2</v>
      </c>
      <c r="G93" s="245">
        <f t="shared" si="39"/>
        <v>1.5</v>
      </c>
      <c r="H93" s="245">
        <f t="shared" si="39"/>
        <v>1.5</v>
      </c>
      <c r="I93" s="245">
        <f t="shared" si="39"/>
        <v>1.5</v>
      </c>
      <c r="J93" s="245">
        <f t="shared" si="39"/>
        <v>2</v>
      </c>
      <c r="K93" s="245">
        <f t="shared" si="39"/>
        <v>1.5</v>
      </c>
      <c r="L93" s="245">
        <f t="shared" si="39"/>
        <v>2</v>
      </c>
      <c r="M93" s="250">
        <f t="shared" si="39"/>
        <v>2</v>
      </c>
      <c r="N93" s="249">
        <f t="shared" si="39"/>
        <v>1.5</v>
      </c>
      <c r="O93" s="245">
        <f t="shared" si="39"/>
        <v>1.5</v>
      </c>
      <c r="P93" s="245">
        <f t="shared" si="39"/>
        <v>1.5</v>
      </c>
      <c r="Q93" s="245">
        <f t="shared" si="39"/>
        <v>1.5</v>
      </c>
      <c r="R93" s="245">
        <f t="shared" si="39"/>
        <v>1.5</v>
      </c>
      <c r="S93" s="250">
        <f t="shared" si="39"/>
        <v>1.5</v>
      </c>
      <c r="T93" s="251">
        <f t="shared" si="39"/>
        <v>2</v>
      </c>
      <c r="U93" s="245">
        <f t="shared" si="39"/>
        <v>2</v>
      </c>
      <c r="V93" s="245">
        <f t="shared" si="39"/>
        <v>2</v>
      </c>
      <c r="W93" s="245">
        <f t="shared" si="39"/>
        <v>1.5</v>
      </c>
      <c r="X93" s="245">
        <f t="shared" si="39"/>
        <v>1.5</v>
      </c>
      <c r="Y93" s="245">
        <f t="shared" si="39"/>
        <v>1.5</v>
      </c>
      <c r="Z93" s="238"/>
      <c r="AA93" s="228" t="s">
        <v>26</v>
      </c>
      <c r="AB93" s="228">
        <f>AB92-AB78</f>
        <v>2</v>
      </c>
      <c r="AC93" s="228"/>
    </row>
    <row r="94" spans="1:29" x14ac:dyDescent="0.25">
      <c r="E94" s="241" t="s">
        <v>75</v>
      </c>
      <c r="F94" s="241" t="s">
        <v>75</v>
      </c>
      <c r="I94" s="241">
        <v>43.5</v>
      </c>
    </row>
    <row r="95" spans="1:29" ht="13" thickBot="1" x14ac:dyDescent="0.3"/>
    <row r="96" spans="1:29" s="411" customFormat="1" ht="13.5" thickBot="1" x14ac:dyDescent="0.3">
      <c r="A96" s="254" t="s">
        <v>88</v>
      </c>
      <c r="B96" s="539" t="s">
        <v>53</v>
      </c>
      <c r="C96" s="540"/>
      <c r="D96" s="541"/>
      <c r="E96" s="540" t="s">
        <v>68</v>
      </c>
      <c r="F96" s="540"/>
      <c r="G96" s="540"/>
      <c r="H96" s="540"/>
      <c r="I96" s="540"/>
      <c r="J96" s="540"/>
      <c r="K96" s="540"/>
      <c r="L96" s="540"/>
      <c r="M96" s="541"/>
      <c r="N96" s="539" t="s">
        <v>63</v>
      </c>
      <c r="O96" s="540"/>
      <c r="P96" s="540"/>
      <c r="Q96" s="540"/>
      <c r="R96" s="540"/>
      <c r="S96" s="541"/>
      <c r="T96" s="539" t="s">
        <v>64</v>
      </c>
      <c r="U96" s="540"/>
      <c r="V96" s="540"/>
      <c r="W96" s="540"/>
      <c r="X96" s="540"/>
      <c r="Y96" s="541"/>
      <c r="Z96" s="316" t="s">
        <v>55</v>
      </c>
    </row>
    <row r="97" spans="1:34" s="411" customFormat="1" x14ac:dyDescent="0.25">
      <c r="A97" s="255" t="s">
        <v>54</v>
      </c>
      <c r="B97" s="349">
        <v>1</v>
      </c>
      <c r="C97" s="260">
        <v>2</v>
      </c>
      <c r="D97" s="350">
        <v>3</v>
      </c>
      <c r="E97" s="259">
        <v>4</v>
      </c>
      <c r="F97" s="260">
        <v>5</v>
      </c>
      <c r="G97" s="260">
        <v>6</v>
      </c>
      <c r="H97" s="260">
        <v>7</v>
      </c>
      <c r="I97" s="260">
        <v>8</v>
      </c>
      <c r="J97" s="260">
        <v>9</v>
      </c>
      <c r="K97" s="260">
        <v>10</v>
      </c>
      <c r="L97" s="260">
        <v>11</v>
      </c>
      <c r="M97" s="350">
        <v>12</v>
      </c>
      <c r="N97" s="349">
        <v>1</v>
      </c>
      <c r="O97" s="260">
        <v>2</v>
      </c>
      <c r="P97" s="260">
        <v>3</v>
      </c>
      <c r="Q97" s="260">
        <v>4</v>
      </c>
      <c r="R97" s="403">
        <v>56</v>
      </c>
      <c r="S97" s="350">
        <v>5</v>
      </c>
      <c r="T97" s="259">
        <v>1</v>
      </c>
      <c r="U97" s="259">
        <v>2</v>
      </c>
      <c r="V97" s="259">
        <v>3</v>
      </c>
      <c r="W97" s="259">
        <v>4</v>
      </c>
      <c r="X97" s="259">
        <v>5</v>
      </c>
      <c r="Y97" s="260">
        <v>6</v>
      </c>
      <c r="Z97" s="315"/>
    </row>
    <row r="98" spans="1:34" s="411" customFormat="1" x14ac:dyDescent="0.25">
      <c r="A98" s="255" t="s">
        <v>2</v>
      </c>
      <c r="B98" s="261">
        <v>1</v>
      </c>
      <c r="C98" s="370">
        <v>2</v>
      </c>
      <c r="D98" s="414">
        <v>2</v>
      </c>
      <c r="E98" s="412">
        <v>3</v>
      </c>
      <c r="F98" s="262">
        <v>3</v>
      </c>
      <c r="G98" s="351">
        <v>4</v>
      </c>
      <c r="H98" s="351">
        <v>4</v>
      </c>
      <c r="I98" s="374">
        <v>5</v>
      </c>
      <c r="J98" s="374">
        <v>5</v>
      </c>
      <c r="K98" s="373">
        <v>6</v>
      </c>
      <c r="L98" s="264">
        <v>7</v>
      </c>
      <c r="M98" s="371">
        <v>8</v>
      </c>
      <c r="N98" s="261">
        <v>1</v>
      </c>
      <c r="O98" s="370">
        <v>2</v>
      </c>
      <c r="P98" s="262">
        <v>3</v>
      </c>
      <c r="Q98" s="351">
        <v>4</v>
      </c>
      <c r="R98" s="374">
        <v>5</v>
      </c>
      <c r="S98" s="404">
        <v>6</v>
      </c>
      <c r="T98" s="261">
        <v>1</v>
      </c>
      <c r="U98" s="370">
        <v>2</v>
      </c>
      <c r="V98" s="262">
        <v>3</v>
      </c>
      <c r="W98" s="351">
        <v>4</v>
      </c>
      <c r="X98" s="374">
        <v>5</v>
      </c>
      <c r="Y98" s="404">
        <v>6</v>
      </c>
      <c r="Z98" s="227" t="s">
        <v>0</v>
      </c>
    </row>
    <row r="99" spans="1:34" s="411" customFormat="1" ht="13" x14ac:dyDescent="0.25">
      <c r="A99" s="265" t="s">
        <v>3</v>
      </c>
      <c r="B99" s="266">
        <v>810</v>
      </c>
      <c r="C99" s="267">
        <v>810</v>
      </c>
      <c r="D99" s="268">
        <v>810</v>
      </c>
      <c r="E99" s="269">
        <v>810</v>
      </c>
      <c r="F99" s="267">
        <v>810</v>
      </c>
      <c r="G99" s="267">
        <v>810</v>
      </c>
      <c r="H99" s="267">
        <v>810</v>
      </c>
      <c r="I99" s="267">
        <v>810</v>
      </c>
      <c r="J99" s="267">
        <v>810</v>
      </c>
      <c r="K99" s="267">
        <v>810</v>
      </c>
      <c r="L99" s="267">
        <v>810</v>
      </c>
      <c r="M99" s="268">
        <v>810</v>
      </c>
      <c r="N99" s="266">
        <v>810</v>
      </c>
      <c r="O99" s="267">
        <v>810</v>
      </c>
      <c r="P99" s="267">
        <v>810</v>
      </c>
      <c r="Q99" s="267">
        <v>810</v>
      </c>
      <c r="R99" s="389">
        <v>810</v>
      </c>
      <c r="S99" s="268">
        <v>810</v>
      </c>
      <c r="T99" s="269">
        <v>810</v>
      </c>
      <c r="U99" s="267">
        <v>810</v>
      </c>
      <c r="V99" s="267">
        <v>810</v>
      </c>
      <c r="W99" s="267">
        <v>810</v>
      </c>
      <c r="X99" s="267">
        <v>810</v>
      </c>
      <c r="Y99" s="267">
        <v>810</v>
      </c>
      <c r="Z99" s="270">
        <v>810</v>
      </c>
    </row>
    <row r="100" spans="1:34" s="411" customFormat="1" x14ac:dyDescent="0.25">
      <c r="A100" s="271" t="s">
        <v>6</v>
      </c>
      <c r="B100" s="272">
        <v>771.56862745098044</v>
      </c>
      <c r="C100" s="273">
        <v>786.04651162790697</v>
      </c>
      <c r="D100" s="274">
        <v>804.18604651162786</v>
      </c>
      <c r="E100" s="275">
        <v>803.46938775510205</v>
      </c>
      <c r="F100" s="273">
        <v>801.39534883720933</v>
      </c>
      <c r="G100" s="273">
        <v>820.6</v>
      </c>
      <c r="H100" s="273">
        <v>811.63265306122446</v>
      </c>
      <c r="I100" s="273">
        <v>800.52631578947364</v>
      </c>
      <c r="J100" s="273">
        <v>811.31578947368416</v>
      </c>
      <c r="K100" s="273">
        <v>820.40816326530614</v>
      </c>
      <c r="L100" s="273">
        <v>856.08695652173913</v>
      </c>
      <c r="M100" s="274">
        <v>856.66666666666663</v>
      </c>
      <c r="N100" s="272">
        <v>794.61538461538464</v>
      </c>
      <c r="O100" s="273">
        <v>807.93650793650795</v>
      </c>
      <c r="P100" s="273">
        <v>815.10204081632651</v>
      </c>
      <c r="Q100" s="273">
        <v>830.46511627906978</v>
      </c>
      <c r="R100" s="330">
        <v>814.375</v>
      </c>
      <c r="S100" s="274">
        <v>868.4</v>
      </c>
      <c r="T100" s="275">
        <v>750.68965517241384</v>
      </c>
      <c r="U100" s="275">
        <v>768.68421052631584</v>
      </c>
      <c r="V100" s="275">
        <v>805</v>
      </c>
      <c r="W100" s="275">
        <v>822</v>
      </c>
      <c r="X100" s="275">
        <v>852.5</v>
      </c>
      <c r="Y100" s="273">
        <v>859.13043478260875</v>
      </c>
      <c r="Z100" s="276">
        <v>810.33264033264038</v>
      </c>
    </row>
    <row r="101" spans="1:34" s="411" customFormat="1" x14ac:dyDescent="0.25">
      <c r="A101" s="255" t="s">
        <v>7</v>
      </c>
      <c r="B101" s="277">
        <v>92.156862745098039</v>
      </c>
      <c r="C101" s="278">
        <v>90.697674418604649</v>
      </c>
      <c r="D101" s="279">
        <v>95.348837209302332</v>
      </c>
      <c r="E101" s="280">
        <v>87.755102040816325</v>
      </c>
      <c r="F101" s="278">
        <v>90.697674418604649</v>
      </c>
      <c r="G101" s="278">
        <v>96</v>
      </c>
      <c r="H101" s="278">
        <v>85.714285714285708</v>
      </c>
      <c r="I101" s="278">
        <v>78.94736842105263</v>
      </c>
      <c r="J101" s="278">
        <v>94.736842105263165</v>
      </c>
      <c r="K101" s="278">
        <v>89.795918367346943</v>
      </c>
      <c r="L101" s="278">
        <v>100</v>
      </c>
      <c r="M101" s="279">
        <v>100</v>
      </c>
      <c r="N101" s="277">
        <v>100</v>
      </c>
      <c r="O101" s="278">
        <v>96.825396825396822</v>
      </c>
      <c r="P101" s="278">
        <v>100</v>
      </c>
      <c r="Q101" s="278">
        <v>100</v>
      </c>
      <c r="R101" s="333">
        <v>100</v>
      </c>
      <c r="S101" s="279">
        <v>100</v>
      </c>
      <c r="T101" s="280">
        <v>86.206896551724142</v>
      </c>
      <c r="U101" s="280">
        <v>94.736842105263165</v>
      </c>
      <c r="V101" s="280">
        <v>100</v>
      </c>
      <c r="W101" s="280">
        <v>100</v>
      </c>
      <c r="X101" s="280">
        <v>96.875</v>
      </c>
      <c r="Y101" s="278">
        <v>100</v>
      </c>
      <c r="Z101" s="281">
        <v>91.995841995842</v>
      </c>
    </row>
    <row r="102" spans="1:34" s="411" customFormat="1" x14ac:dyDescent="0.25">
      <c r="A102" s="255" t="s">
        <v>8</v>
      </c>
      <c r="B102" s="282">
        <v>6.3149033937741988E-2</v>
      </c>
      <c r="C102" s="283">
        <v>6.0680466160250558E-2</v>
      </c>
      <c r="D102" s="284">
        <v>4.9756544161951188E-2</v>
      </c>
      <c r="E102" s="285">
        <v>6.23849240722422E-2</v>
      </c>
      <c r="F102" s="283">
        <v>6.0689587689964936E-2</v>
      </c>
      <c r="G102" s="283">
        <v>5.5866009413059629E-2</v>
      </c>
      <c r="H102" s="283">
        <v>5.7486034372739567E-2</v>
      </c>
      <c r="I102" s="283">
        <v>6.3044419869946855E-2</v>
      </c>
      <c r="J102" s="283">
        <v>4.5785255314606928E-2</v>
      </c>
      <c r="K102" s="283">
        <v>6.2150236641195171E-2</v>
      </c>
      <c r="L102" s="283">
        <v>3.7376068040577526E-2</v>
      </c>
      <c r="M102" s="284">
        <v>4.9524988565594771E-2</v>
      </c>
      <c r="N102" s="282">
        <v>3.6143571544229487E-2</v>
      </c>
      <c r="O102" s="283">
        <v>4.7716002586364076E-2</v>
      </c>
      <c r="P102" s="283">
        <v>4.4485192417652489E-2</v>
      </c>
      <c r="Q102" s="283">
        <v>4.391441228543904E-2</v>
      </c>
      <c r="R102" s="336">
        <v>3.7211904596778686E-2</v>
      </c>
      <c r="S102" s="284">
        <v>3.7090413890736793E-2</v>
      </c>
      <c r="T102" s="285">
        <v>7.5349830632064269E-2</v>
      </c>
      <c r="U102" s="285">
        <v>4.905628390667003E-2</v>
      </c>
      <c r="V102" s="285">
        <v>3.9542058495461274E-2</v>
      </c>
      <c r="W102" s="285">
        <v>4.0731554848620941E-2</v>
      </c>
      <c r="X102" s="285">
        <v>4.6088661717013812E-2</v>
      </c>
      <c r="Y102" s="283">
        <v>3.8053180560946399E-2</v>
      </c>
      <c r="Z102" s="286">
        <v>6.0234644698323514E-2</v>
      </c>
    </row>
    <row r="103" spans="1:34" s="411" customFormat="1" x14ac:dyDescent="0.25">
      <c r="A103" s="271" t="s">
        <v>1</v>
      </c>
      <c r="B103" s="287">
        <f>B100/B99*100-100</f>
        <v>-4.7446138949406844</v>
      </c>
      <c r="C103" s="288">
        <f t="shared" ref="C103:E103" si="40">C100/C99*100-100</f>
        <v>-2.9572207866781497</v>
      </c>
      <c r="D103" s="289">
        <f t="shared" si="40"/>
        <v>-0.71777203560149871</v>
      </c>
      <c r="E103" s="290">
        <f t="shared" si="40"/>
        <v>-0.80624842529604734</v>
      </c>
      <c r="F103" s="288">
        <f>F100/F99*100-100</f>
        <v>-1.0623026126902033</v>
      </c>
      <c r="G103" s="288">
        <f t="shared" ref="G103:M103" si="41">G100/G99*100-100</f>
        <v>1.308641975308646</v>
      </c>
      <c r="H103" s="288">
        <f t="shared" si="41"/>
        <v>0.20156210632400473</v>
      </c>
      <c r="I103" s="288">
        <f t="shared" si="41"/>
        <v>-1.1695906432748586</v>
      </c>
      <c r="J103" s="288">
        <f t="shared" si="41"/>
        <v>0.16244314489928513</v>
      </c>
      <c r="K103" s="288">
        <f t="shared" si="41"/>
        <v>1.2849584278155817</v>
      </c>
      <c r="L103" s="288">
        <f t="shared" si="41"/>
        <v>5.6897477187332299</v>
      </c>
      <c r="M103" s="289">
        <f t="shared" si="41"/>
        <v>5.7613168724279831</v>
      </c>
      <c r="N103" s="287">
        <f>N100/N99*100-100</f>
        <v>-1.8993352326685624</v>
      </c>
      <c r="O103" s="288">
        <f t="shared" ref="O103:Z103" si="42">O100/O99*100-100</f>
        <v>-0.25475210660395931</v>
      </c>
      <c r="P103" s="288">
        <f t="shared" si="42"/>
        <v>0.62988158226254143</v>
      </c>
      <c r="Q103" s="288">
        <f t="shared" si="42"/>
        <v>2.5265575653172618</v>
      </c>
      <c r="R103" s="288">
        <f t="shared" si="42"/>
        <v>0.54012345679012697</v>
      </c>
      <c r="S103" s="289">
        <f t="shared" si="42"/>
        <v>7.2098765432098872</v>
      </c>
      <c r="T103" s="290">
        <f t="shared" si="42"/>
        <v>-7.3222647935291576</v>
      </c>
      <c r="U103" s="288">
        <f t="shared" si="42"/>
        <v>-5.1007147498375502</v>
      </c>
      <c r="V103" s="288">
        <f t="shared" si="42"/>
        <v>-0.61728395061729202</v>
      </c>
      <c r="W103" s="288">
        <f t="shared" si="42"/>
        <v>1.481481481481481</v>
      </c>
      <c r="X103" s="288">
        <f t="shared" si="42"/>
        <v>5.2469135802469111</v>
      </c>
      <c r="Y103" s="288">
        <f t="shared" si="42"/>
        <v>6.0654857756307052</v>
      </c>
      <c r="Z103" s="291">
        <f t="shared" si="42"/>
        <v>4.1066707733378394E-2</v>
      </c>
    </row>
    <row r="104" spans="1:34" s="411" customFormat="1" ht="13" thickBot="1" x14ac:dyDescent="0.3">
      <c r="A104" s="292" t="s">
        <v>27</v>
      </c>
      <c r="B104" s="293">
        <f>B100-B86</f>
        <v>122.79939668174973</v>
      </c>
      <c r="C104" s="294">
        <f t="shared" ref="C104:Z104" si="43">C100-C86</f>
        <v>104.2283298097251</v>
      </c>
      <c r="D104" s="295">
        <f t="shared" si="43"/>
        <v>103.16563834836256</v>
      </c>
      <c r="E104" s="413">
        <f t="shared" si="43"/>
        <v>87.979191676670666</v>
      </c>
      <c r="F104" s="294">
        <f t="shared" si="43"/>
        <v>104.25249169435222</v>
      </c>
      <c r="G104" s="294">
        <f t="shared" si="43"/>
        <v>102.52307692307693</v>
      </c>
      <c r="H104" s="294">
        <f t="shared" si="43"/>
        <v>80.652260904361697</v>
      </c>
      <c r="I104" s="294">
        <f t="shared" si="43"/>
        <v>68.026315789473642</v>
      </c>
      <c r="J104" s="294">
        <f t="shared" si="43"/>
        <v>85.179425837320537</v>
      </c>
      <c r="K104" s="294">
        <f t="shared" si="43"/>
        <v>54.8526077097506</v>
      </c>
      <c r="L104" s="294">
        <f t="shared" si="43"/>
        <v>100.31772575250841</v>
      </c>
      <c r="M104" s="295">
        <f t="shared" si="43"/>
        <v>71.166666666666629</v>
      </c>
      <c r="N104" s="293">
        <f t="shared" si="43"/>
        <v>122.71062271062272</v>
      </c>
      <c r="O104" s="294">
        <f t="shared" si="43"/>
        <v>90.817863868711356</v>
      </c>
      <c r="P104" s="294">
        <f t="shared" si="43"/>
        <v>77.794348508634243</v>
      </c>
      <c r="Q104" s="294">
        <f t="shared" si="43"/>
        <v>74.26511627906973</v>
      </c>
      <c r="R104" s="294">
        <f t="shared" si="43"/>
        <v>48.011363636363626</v>
      </c>
      <c r="S104" s="295">
        <f t="shared" si="43"/>
        <v>36</v>
      </c>
      <c r="T104" s="296">
        <f t="shared" si="43"/>
        <v>111.4303959131546</v>
      </c>
      <c r="U104" s="297">
        <f t="shared" si="43"/>
        <v>100.52631578947376</v>
      </c>
      <c r="V104" s="297">
        <f t="shared" si="43"/>
        <v>95.370370370370324</v>
      </c>
      <c r="W104" s="297">
        <f t="shared" si="43"/>
        <v>93.5</v>
      </c>
      <c r="X104" s="297">
        <f t="shared" si="43"/>
        <v>101.59090909090912</v>
      </c>
      <c r="Y104" s="297">
        <f t="shared" si="43"/>
        <v>60.797101449275374</v>
      </c>
      <c r="Z104" s="298">
        <f t="shared" si="43"/>
        <v>88.551545805277215</v>
      </c>
    </row>
    <row r="105" spans="1:34" s="411" customFormat="1" x14ac:dyDescent="0.25">
      <c r="A105" s="299" t="s">
        <v>51</v>
      </c>
      <c r="B105" s="300">
        <v>704</v>
      </c>
      <c r="C105" s="301">
        <v>584</v>
      </c>
      <c r="D105" s="302">
        <v>583</v>
      </c>
      <c r="E105" s="303">
        <v>647</v>
      </c>
      <c r="F105" s="301">
        <v>648</v>
      </c>
      <c r="G105" s="301">
        <v>640</v>
      </c>
      <c r="H105" s="301">
        <v>641</v>
      </c>
      <c r="I105" s="301">
        <v>514</v>
      </c>
      <c r="J105" s="301">
        <v>514</v>
      </c>
      <c r="K105" s="301">
        <v>657</v>
      </c>
      <c r="L105" s="301">
        <v>319</v>
      </c>
      <c r="M105" s="302">
        <v>252</v>
      </c>
      <c r="N105" s="300">
        <v>271</v>
      </c>
      <c r="O105" s="301">
        <v>764</v>
      </c>
      <c r="P105" s="301">
        <v>631</v>
      </c>
      <c r="Q105" s="301">
        <v>561</v>
      </c>
      <c r="R105" s="301">
        <v>372</v>
      </c>
      <c r="S105" s="302">
        <v>307</v>
      </c>
      <c r="T105" s="303">
        <v>339</v>
      </c>
      <c r="U105" s="303">
        <v>484</v>
      </c>
      <c r="V105" s="303">
        <v>766</v>
      </c>
      <c r="W105" s="303">
        <v>522</v>
      </c>
      <c r="X105" s="303">
        <v>435</v>
      </c>
      <c r="Y105" s="301">
        <v>298</v>
      </c>
      <c r="Z105" s="304">
        <f>SUM(B105:Y105)</f>
        <v>12453</v>
      </c>
      <c r="AA105" s="228" t="s">
        <v>56</v>
      </c>
      <c r="AB105" s="305">
        <f>Z91-Z105</f>
        <v>4</v>
      </c>
      <c r="AC105" s="306">
        <f>AB105/Z91</f>
        <v>3.2110459982339246E-4</v>
      </c>
    </row>
    <row r="106" spans="1:34" s="411" customFormat="1" x14ac:dyDescent="0.25">
      <c r="A106" s="307" t="s">
        <v>28</v>
      </c>
      <c r="B106" s="246">
        <v>47.5</v>
      </c>
      <c r="C106" s="244">
        <v>47</v>
      </c>
      <c r="D106" s="247">
        <v>47</v>
      </c>
      <c r="E106" s="248">
        <v>46.5</v>
      </c>
      <c r="F106" s="244">
        <v>46.5</v>
      </c>
      <c r="G106" s="244">
        <v>45</v>
      </c>
      <c r="H106" s="244">
        <v>45.5</v>
      </c>
      <c r="I106" s="244">
        <v>45</v>
      </c>
      <c r="J106" s="244">
        <v>45.5</v>
      </c>
      <c r="K106" s="244">
        <v>45</v>
      </c>
      <c r="L106" s="244">
        <v>45</v>
      </c>
      <c r="M106" s="247">
        <v>45</v>
      </c>
      <c r="N106" s="246">
        <v>47</v>
      </c>
      <c r="O106" s="244">
        <v>46.5</v>
      </c>
      <c r="P106" s="244">
        <v>45.5</v>
      </c>
      <c r="Q106" s="244">
        <v>45</v>
      </c>
      <c r="R106" s="244">
        <v>45</v>
      </c>
      <c r="S106" s="247">
        <v>44.5</v>
      </c>
      <c r="T106" s="248">
        <v>48.5</v>
      </c>
      <c r="U106" s="248">
        <v>47.5</v>
      </c>
      <c r="V106" s="248">
        <v>46.5</v>
      </c>
      <c r="W106" s="248">
        <v>45.5</v>
      </c>
      <c r="X106" s="248">
        <v>45</v>
      </c>
      <c r="Y106" s="244">
        <v>45</v>
      </c>
      <c r="Z106" s="237"/>
      <c r="AA106" s="228" t="s">
        <v>57</v>
      </c>
      <c r="AB106" s="228">
        <v>44.6</v>
      </c>
      <c r="AC106" s="228"/>
    </row>
    <row r="107" spans="1:34" s="411" customFormat="1" ht="13" thickBot="1" x14ac:dyDescent="0.3">
      <c r="A107" s="308" t="s">
        <v>26</v>
      </c>
      <c r="B107" s="249">
        <f>B106-B92</f>
        <v>1</v>
      </c>
      <c r="C107" s="245">
        <f t="shared" ref="C107:Y107" si="44">C106-C92</f>
        <v>1.5</v>
      </c>
      <c r="D107" s="250">
        <f t="shared" si="44"/>
        <v>1.5</v>
      </c>
      <c r="E107" s="251">
        <f t="shared" si="44"/>
        <v>1.5</v>
      </c>
      <c r="F107" s="245">
        <f t="shared" si="44"/>
        <v>1</v>
      </c>
      <c r="G107" s="245">
        <f t="shared" si="44"/>
        <v>1</v>
      </c>
      <c r="H107" s="245">
        <f t="shared" si="44"/>
        <v>1.5</v>
      </c>
      <c r="I107" s="245">
        <f t="shared" si="44"/>
        <v>1.5</v>
      </c>
      <c r="J107" s="245">
        <f t="shared" si="44"/>
        <v>1.5</v>
      </c>
      <c r="K107" s="245">
        <f t="shared" si="44"/>
        <v>1.5</v>
      </c>
      <c r="L107" s="245">
        <f t="shared" si="44"/>
        <v>1</v>
      </c>
      <c r="M107" s="250">
        <f t="shared" si="44"/>
        <v>1.5</v>
      </c>
      <c r="N107" s="249">
        <f t="shared" si="44"/>
        <v>1</v>
      </c>
      <c r="O107" s="245">
        <f t="shared" si="44"/>
        <v>1.5</v>
      </c>
      <c r="P107" s="245">
        <f t="shared" si="44"/>
        <v>1.5</v>
      </c>
      <c r="Q107" s="245">
        <f t="shared" si="44"/>
        <v>1.5</v>
      </c>
      <c r="R107" s="245">
        <f t="shared" si="44"/>
        <v>1.5</v>
      </c>
      <c r="S107" s="250">
        <f t="shared" si="44"/>
        <v>1.5</v>
      </c>
      <c r="T107" s="251">
        <f t="shared" si="44"/>
        <v>1.5</v>
      </c>
      <c r="U107" s="245">
        <f t="shared" si="44"/>
        <v>1.5</v>
      </c>
      <c r="V107" s="245">
        <f t="shared" si="44"/>
        <v>1.5</v>
      </c>
      <c r="W107" s="245">
        <f t="shared" si="44"/>
        <v>1.5</v>
      </c>
      <c r="X107" s="245">
        <f t="shared" si="44"/>
        <v>1.5</v>
      </c>
      <c r="Y107" s="245">
        <f t="shared" si="44"/>
        <v>1.5</v>
      </c>
      <c r="Z107" s="238"/>
      <c r="AA107" s="228" t="s">
        <v>26</v>
      </c>
      <c r="AB107" s="228">
        <f>AB106-AB92</f>
        <v>1.5799999999999983</v>
      </c>
      <c r="AC107" s="228"/>
    </row>
    <row r="108" spans="1:34" x14ac:dyDescent="0.25">
      <c r="H108" s="241" t="s">
        <v>75</v>
      </c>
      <c r="I108" s="241" t="s">
        <v>75</v>
      </c>
      <c r="L108" s="241">
        <v>45</v>
      </c>
    </row>
    <row r="109" spans="1:34" ht="13" thickBot="1" x14ac:dyDescent="0.3"/>
    <row r="110" spans="1:34" s="417" customFormat="1" ht="13.5" thickBot="1" x14ac:dyDescent="0.3">
      <c r="A110" s="254" t="s">
        <v>90</v>
      </c>
      <c r="B110" s="539" t="s">
        <v>53</v>
      </c>
      <c r="C110" s="540"/>
      <c r="D110" s="541"/>
      <c r="E110" s="540" t="s">
        <v>68</v>
      </c>
      <c r="F110" s="540"/>
      <c r="G110" s="540"/>
      <c r="H110" s="540"/>
      <c r="I110" s="540"/>
      <c r="J110" s="540"/>
      <c r="K110" s="540"/>
      <c r="L110" s="540"/>
      <c r="M110" s="541"/>
      <c r="N110" s="539" t="s">
        <v>63</v>
      </c>
      <c r="O110" s="540"/>
      <c r="P110" s="540"/>
      <c r="Q110" s="540"/>
      <c r="R110" s="540"/>
      <c r="S110" s="541"/>
      <c r="T110" s="539" t="s">
        <v>64</v>
      </c>
      <c r="U110" s="540"/>
      <c r="V110" s="540"/>
      <c r="W110" s="540"/>
      <c r="X110" s="540"/>
      <c r="Y110" s="541"/>
      <c r="Z110" s="316" t="s">
        <v>55</v>
      </c>
      <c r="AD110" s="417" t="s">
        <v>65</v>
      </c>
      <c r="AE110" s="417" t="s">
        <v>91</v>
      </c>
      <c r="AF110" s="417" t="s">
        <v>92</v>
      </c>
      <c r="AG110" s="419" t="s">
        <v>92</v>
      </c>
      <c r="AH110" s="418" t="s">
        <v>93</v>
      </c>
    </row>
    <row r="111" spans="1:34" s="417" customFormat="1" x14ac:dyDescent="0.25">
      <c r="A111" s="255" t="s">
        <v>54</v>
      </c>
      <c r="B111" s="349">
        <v>1</v>
      </c>
      <c r="C111" s="260">
        <v>2</v>
      </c>
      <c r="D111" s="350">
        <v>3</v>
      </c>
      <c r="E111" s="259">
        <v>4</v>
      </c>
      <c r="F111" s="260">
        <v>5</v>
      </c>
      <c r="G111" s="260">
        <v>6</v>
      </c>
      <c r="H111" s="260">
        <v>7</v>
      </c>
      <c r="I111" s="260">
        <v>8</v>
      </c>
      <c r="J111" s="260">
        <v>9</v>
      </c>
      <c r="K111" s="260">
        <v>10</v>
      </c>
      <c r="L111" s="260">
        <v>11</v>
      </c>
      <c r="M111" s="350">
        <v>12</v>
      </c>
      <c r="N111" s="349">
        <v>1</v>
      </c>
      <c r="O111" s="260">
        <v>2</v>
      </c>
      <c r="P111" s="260">
        <v>3</v>
      </c>
      <c r="Q111" s="260">
        <v>4</v>
      </c>
      <c r="R111" s="403">
        <v>56</v>
      </c>
      <c r="S111" s="350">
        <v>5</v>
      </c>
      <c r="T111" s="259">
        <v>1</v>
      </c>
      <c r="U111" s="259">
        <v>2</v>
      </c>
      <c r="V111" s="259">
        <v>3</v>
      </c>
      <c r="W111" s="259">
        <v>4</v>
      </c>
      <c r="X111" s="259">
        <v>5</v>
      </c>
      <c r="Y111" s="260">
        <v>6</v>
      </c>
      <c r="Z111" s="315"/>
      <c r="AD111" s="417">
        <v>1</v>
      </c>
      <c r="AE111" s="417">
        <v>49</v>
      </c>
      <c r="AF111" s="417">
        <v>50</v>
      </c>
      <c r="AG111" s="421">
        <v>50.5</v>
      </c>
    </row>
    <row r="112" spans="1:34" s="417" customFormat="1" x14ac:dyDescent="0.25">
      <c r="A112" s="255" t="s">
        <v>2</v>
      </c>
      <c r="B112" s="261">
        <v>1</v>
      </c>
      <c r="C112" s="370">
        <v>2</v>
      </c>
      <c r="D112" s="414">
        <v>2</v>
      </c>
      <c r="E112" s="412">
        <v>3</v>
      </c>
      <c r="F112" s="262">
        <v>3</v>
      </c>
      <c r="G112" s="351">
        <v>4</v>
      </c>
      <c r="H112" s="351">
        <v>4</v>
      </c>
      <c r="I112" s="374">
        <v>5</v>
      </c>
      <c r="J112" s="374">
        <v>5</v>
      </c>
      <c r="K112" s="373">
        <v>6</v>
      </c>
      <c r="L112" s="264">
        <v>7</v>
      </c>
      <c r="M112" s="371">
        <v>8</v>
      </c>
      <c r="N112" s="261">
        <v>1</v>
      </c>
      <c r="O112" s="370">
        <v>2</v>
      </c>
      <c r="P112" s="262">
        <v>3</v>
      </c>
      <c r="Q112" s="351">
        <v>4</v>
      </c>
      <c r="R112" s="374">
        <v>5</v>
      </c>
      <c r="S112" s="404">
        <v>6</v>
      </c>
      <c r="T112" s="261">
        <v>1</v>
      </c>
      <c r="U112" s="370">
        <v>2</v>
      </c>
      <c r="V112" s="262">
        <v>3</v>
      </c>
      <c r="W112" s="351">
        <v>4</v>
      </c>
      <c r="X112" s="374">
        <v>5</v>
      </c>
      <c r="Y112" s="404">
        <v>6</v>
      </c>
      <c r="Z112" s="227" t="s">
        <v>0</v>
      </c>
      <c r="AD112" s="417">
        <v>2</v>
      </c>
      <c r="AE112" s="417">
        <v>48.5</v>
      </c>
      <c r="AF112" s="417">
        <v>49</v>
      </c>
      <c r="AG112" s="421">
        <v>49.5</v>
      </c>
    </row>
    <row r="113" spans="1:33" s="417" customFormat="1" ht="13" x14ac:dyDescent="0.25">
      <c r="A113" s="265" t="s">
        <v>3</v>
      </c>
      <c r="B113" s="266">
        <v>900</v>
      </c>
      <c r="C113" s="267">
        <v>900</v>
      </c>
      <c r="D113" s="268">
        <v>900</v>
      </c>
      <c r="E113" s="269">
        <v>900</v>
      </c>
      <c r="F113" s="267">
        <v>900</v>
      </c>
      <c r="G113" s="267">
        <v>900</v>
      </c>
      <c r="H113" s="267">
        <v>900</v>
      </c>
      <c r="I113" s="267">
        <v>900</v>
      </c>
      <c r="J113" s="267">
        <v>900</v>
      </c>
      <c r="K113" s="267">
        <v>900</v>
      </c>
      <c r="L113" s="267">
        <v>900</v>
      </c>
      <c r="M113" s="268">
        <v>900</v>
      </c>
      <c r="N113" s="266">
        <v>900</v>
      </c>
      <c r="O113" s="267">
        <v>900</v>
      </c>
      <c r="P113" s="267">
        <v>900</v>
      </c>
      <c r="Q113" s="267">
        <v>900</v>
      </c>
      <c r="R113" s="389">
        <v>900</v>
      </c>
      <c r="S113" s="268">
        <v>900</v>
      </c>
      <c r="T113" s="269">
        <v>900</v>
      </c>
      <c r="U113" s="267">
        <v>900</v>
      </c>
      <c r="V113" s="267">
        <v>900</v>
      </c>
      <c r="W113" s="267">
        <v>900</v>
      </c>
      <c r="X113" s="267">
        <v>900</v>
      </c>
      <c r="Y113" s="267">
        <v>900</v>
      </c>
      <c r="Z113" s="270">
        <v>900</v>
      </c>
      <c r="AD113" s="417">
        <v>3</v>
      </c>
      <c r="AE113" s="417">
        <v>48</v>
      </c>
      <c r="AF113" s="417">
        <v>48</v>
      </c>
      <c r="AG113" s="421">
        <v>48.5</v>
      </c>
    </row>
    <row r="114" spans="1:33" s="417" customFormat="1" x14ac:dyDescent="0.25">
      <c r="A114" s="271" t="s">
        <v>6</v>
      </c>
      <c r="B114" s="272">
        <v>818.88888888888891</v>
      </c>
      <c r="C114" s="273">
        <v>832.17391304347825</v>
      </c>
      <c r="D114" s="274">
        <v>868.04347826086962</v>
      </c>
      <c r="E114" s="275">
        <v>858.16326530612241</v>
      </c>
      <c r="F114" s="273">
        <v>849.2</v>
      </c>
      <c r="G114" s="273">
        <v>906.04166666666663</v>
      </c>
      <c r="H114" s="273">
        <v>884.6</v>
      </c>
      <c r="I114" s="273">
        <v>908.83720930232562</v>
      </c>
      <c r="J114" s="273">
        <v>902.14285714285711</v>
      </c>
      <c r="K114" s="273">
        <v>899.42307692307691</v>
      </c>
      <c r="L114" s="273">
        <v>926</v>
      </c>
      <c r="M114" s="274">
        <v>943.33333333333337</v>
      </c>
      <c r="N114" s="272">
        <v>840</v>
      </c>
      <c r="O114" s="273">
        <v>860.51724137931035</v>
      </c>
      <c r="P114" s="273">
        <v>866.59574468085111</v>
      </c>
      <c r="Q114" s="273">
        <v>895.23809523809518</v>
      </c>
      <c r="R114" s="330">
        <v>888.88888888888891</v>
      </c>
      <c r="S114" s="274">
        <v>965.2</v>
      </c>
      <c r="T114" s="275">
        <v>841.53846153846155</v>
      </c>
      <c r="U114" s="275">
        <v>875.1351351351351</v>
      </c>
      <c r="V114" s="275">
        <v>902.98507462686564</v>
      </c>
      <c r="W114" s="275">
        <v>911.8604651162791</v>
      </c>
      <c r="X114" s="275">
        <v>940.9375</v>
      </c>
      <c r="Y114" s="273">
        <v>918.63636363636363</v>
      </c>
      <c r="Z114" s="276">
        <v>883.59342915811089</v>
      </c>
      <c r="AD114" s="417">
        <v>4</v>
      </c>
      <c r="AE114" s="417">
        <v>47.5</v>
      </c>
      <c r="AF114" s="417">
        <v>47.5</v>
      </c>
    </row>
    <row r="115" spans="1:33" s="417" customFormat="1" x14ac:dyDescent="0.25">
      <c r="A115" s="255" t="s">
        <v>7</v>
      </c>
      <c r="B115" s="277">
        <v>94.444444444444443</v>
      </c>
      <c r="C115" s="278">
        <v>89.130434782608702</v>
      </c>
      <c r="D115" s="279">
        <v>73.913043478260875</v>
      </c>
      <c r="E115" s="280">
        <v>97.959183673469383</v>
      </c>
      <c r="F115" s="278">
        <v>86</v>
      </c>
      <c r="G115" s="278">
        <v>83.333333333333329</v>
      </c>
      <c r="H115" s="278">
        <v>84</v>
      </c>
      <c r="I115" s="278">
        <v>93.023255813953483</v>
      </c>
      <c r="J115" s="278">
        <v>80.952380952380949</v>
      </c>
      <c r="K115" s="278">
        <v>86.538461538461533</v>
      </c>
      <c r="L115" s="278">
        <v>86.666666666666671</v>
      </c>
      <c r="M115" s="279">
        <v>94.444444444444443</v>
      </c>
      <c r="N115" s="277">
        <v>65</v>
      </c>
      <c r="O115" s="278">
        <v>87.931034482758619</v>
      </c>
      <c r="P115" s="278">
        <v>97.872340425531917</v>
      </c>
      <c r="Q115" s="278">
        <v>97.61904761904762</v>
      </c>
      <c r="R115" s="333">
        <v>92.592592592592595</v>
      </c>
      <c r="S115" s="279">
        <v>88</v>
      </c>
      <c r="T115" s="280">
        <v>69.230769230769226</v>
      </c>
      <c r="U115" s="280">
        <v>75.675675675675677</v>
      </c>
      <c r="V115" s="280">
        <v>82.089552238805965</v>
      </c>
      <c r="W115" s="280">
        <v>100</v>
      </c>
      <c r="X115" s="280">
        <v>90.625</v>
      </c>
      <c r="Y115" s="278">
        <v>86.36363636363636</v>
      </c>
      <c r="Z115" s="281">
        <v>80.698151950718682</v>
      </c>
      <c r="AD115" s="417">
        <v>5</v>
      </c>
      <c r="AE115" s="417">
        <v>47</v>
      </c>
      <c r="AF115" s="417">
        <v>47</v>
      </c>
    </row>
    <row r="116" spans="1:33" s="417" customFormat="1" x14ac:dyDescent="0.25">
      <c r="A116" s="255" t="s">
        <v>8</v>
      </c>
      <c r="B116" s="282">
        <v>5.7837561698635916E-2</v>
      </c>
      <c r="C116" s="283">
        <v>6.7602340996783236E-2</v>
      </c>
      <c r="D116" s="284">
        <v>7.590923920916659E-2</v>
      </c>
      <c r="E116" s="285">
        <v>4.7124019929711929E-2</v>
      </c>
      <c r="F116" s="283">
        <v>6.217081294133632E-2</v>
      </c>
      <c r="G116" s="283">
        <v>6.2910190412785977E-2</v>
      </c>
      <c r="H116" s="283">
        <v>6.7608736817944423E-2</v>
      </c>
      <c r="I116" s="283">
        <v>6.3150309595478404E-2</v>
      </c>
      <c r="J116" s="283">
        <v>7.1368790092319445E-2</v>
      </c>
      <c r="K116" s="283">
        <v>6.3023139571147274E-2</v>
      </c>
      <c r="L116" s="283">
        <v>5.9254365280208068E-2</v>
      </c>
      <c r="M116" s="284">
        <v>5.0716254750555904E-2</v>
      </c>
      <c r="N116" s="282">
        <v>9.3738188976331085E-2</v>
      </c>
      <c r="O116" s="283">
        <v>6.267062037769433E-2</v>
      </c>
      <c r="P116" s="283">
        <v>4.7861776754343707E-2</v>
      </c>
      <c r="Q116" s="283">
        <v>5.0265253850755219E-2</v>
      </c>
      <c r="R116" s="336">
        <v>5.3238848597617683E-2</v>
      </c>
      <c r="S116" s="284">
        <v>6.3740187085720282E-2</v>
      </c>
      <c r="T116" s="285">
        <v>9.4243045109922846E-2</v>
      </c>
      <c r="U116" s="285">
        <v>8.2426492857336414E-2</v>
      </c>
      <c r="V116" s="285">
        <v>8.0679783786162557E-2</v>
      </c>
      <c r="W116" s="285">
        <v>4.6180711623117009E-2</v>
      </c>
      <c r="X116" s="285">
        <v>6.3841391226886077E-2</v>
      </c>
      <c r="Y116" s="283">
        <v>7.7412800776231069E-2</v>
      </c>
      <c r="Z116" s="286">
        <v>7.6120438327453993E-2</v>
      </c>
      <c r="AD116" s="417">
        <v>6</v>
      </c>
      <c r="AE116" s="417">
        <v>46</v>
      </c>
      <c r="AF116" s="417">
        <v>46.5</v>
      </c>
    </row>
    <row r="117" spans="1:33" s="417" customFormat="1" x14ac:dyDescent="0.25">
      <c r="A117" s="271" t="s">
        <v>1</v>
      </c>
      <c r="B117" s="287">
        <f>B114/B113*100-100</f>
        <v>-9.0123456790123413</v>
      </c>
      <c r="C117" s="288">
        <f t="shared" ref="C117:E117" si="45">C114/C113*100-100</f>
        <v>-7.536231884057969</v>
      </c>
      <c r="D117" s="289">
        <f t="shared" si="45"/>
        <v>-3.5507246376811565</v>
      </c>
      <c r="E117" s="290">
        <f t="shared" si="45"/>
        <v>-4.6485260770975145</v>
      </c>
      <c r="F117" s="288">
        <f>F114/F113*100-100</f>
        <v>-5.6444444444444457</v>
      </c>
      <c r="G117" s="288">
        <f t="shared" ref="G117:M117" si="46">G114/G113*100-100</f>
        <v>0.67129629629630472</v>
      </c>
      <c r="H117" s="288">
        <f t="shared" si="46"/>
        <v>-1.7111111111111086</v>
      </c>
      <c r="I117" s="288">
        <f t="shared" si="46"/>
        <v>0.98191214470284649</v>
      </c>
      <c r="J117" s="288">
        <f t="shared" si="46"/>
        <v>0.2380952380952408</v>
      </c>
      <c r="K117" s="288">
        <f t="shared" si="46"/>
        <v>-6.4102564102569204E-2</v>
      </c>
      <c r="L117" s="288">
        <f t="shared" si="46"/>
        <v>2.8888888888888999</v>
      </c>
      <c r="M117" s="289">
        <f t="shared" si="46"/>
        <v>4.8148148148148238</v>
      </c>
      <c r="N117" s="287">
        <f>N114/N113*100-100</f>
        <v>-6.6666666666666714</v>
      </c>
      <c r="O117" s="288">
        <f t="shared" ref="O117:Z117" si="47">O114/O113*100-100</f>
        <v>-4.3869731800766232</v>
      </c>
      <c r="P117" s="288">
        <f t="shared" si="47"/>
        <v>-3.7115839243498812</v>
      </c>
      <c r="Q117" s="288">
        <f t="shared" si="47"/>
        <v>-0.52910052910053196</v>
      </c>
      <c r="R117" s="288">
        <f t="shared" si="47"/>
        <v>-1.2345679012345556</v>
      </c>
      <c r="S117" s="289">
        <f t="shared" si="47"/>
        <v>7.2444444444444542</v>
      </c>
      <c r="T117" s="290">
        <f t="shared" si="47"/>
        <v>-6.4957264957265011</v>
      </c>
      <c r="U117" s="288">
        <f t="shared" si="47"/>
        <v>-2.762762762762776</v>
      </c>
      <c r="V117" s="288">
        <f t="shared" si="47"/>
        <v>0.33167495854063134</v>
      </c>
      <c r="W117" s="288">
        <f t="shared" si="47"/>
        <v>1.3178294573643399</v>
      </c>
      <c r="X117" s="288">
        <f t="shared" si="47"/>
        <v>4.5486111111111143</v>
      </c>
      <c r="Y117" s="288">
        <f t="shared" si="47"/>
        <v>2.0707070707070727</v>
      </c>
      <c r="Z117" s="291">
        <f t="shared" si="47"/>
        <v>-1.8229523157654626</v>
      </c>
    </row>
    <row r="118" spans="1:33" s="417" customFormat="1" ht="13" thickBot="1" x14ac:dyDescent="0.3">
      <c r="A118" s="292" t="s">
        <v>27</v>
      </c>
      <c r="B118" s="293">
        <f>B114-B100</f>
        <v>47.320261437908471</v>
      </c>
      <c r="C118" s="294">
        <f t="shared" ref="C118:Z118" si="48">C114-C100</f>
        <v>46.127401415571285</v>
      </c>
      <c r="D118" s="295">
        <f t="shared" si="48"/>
        <v>63.857431749241755</v>
      </c>
      <c r="E118" s="413">
        <f t="shared" si="48"/>
        <v>54.693877551020364</v>
      </c>
      <c r="F118" s="294">
        <f t="shared" si="48"/>
        <v>47.804651162790719</v>
      </c>
      <c r="G118" s="294">
        <f t="shared" si="48"/>
        <v>85.441666666666606</v>
      </c>
      <c r="H118" s="294">
        <f t="shared" si="48"/>
        <v>72.967346938775563</v>
      </c>
      <c r="I118" s="294">
        <f t="shared" si="48"/>
        <v>108.31089351285198</v>
      </c>
      <c r="J118" s="294">
        <f t="shared" si="48"/>
        <v>90.827067669172948</v>
      </c>
      <c r="K118" s="294">
        <f t="shared" si="48"/>
        <v>79.014913657770762</v>
      </c>
      <c r="L118" s="294">
        <f t="shared" si="48"/>
        <v>69.913043478260875</v>
      </c>
      <c r="M118" s="295">
        <f t="shared" si="48"/>
        <v>86.666666666666742</v>
      </c>
      <c r="N118" s="293">
        <f t="shared" si="48"/>
        <v>45.384615384615358</v>
      </c>
      <c r="O118" s="294">
        <f t="shared" si="48"/>
        <v>52.580733442802398</v>
      </c>
      <c r="P118" s="294">
        <f t="shared" si="48"/>
        <v>51.493703864524605</v>
      </c>
      <c r="Q118" s="294">
        <f t="shared" si="48"/>
        <v>64.772978959025409</v>
      </c>
      <c r="R118" s="294">
        <f t="shared" si="48"/>
        <v>74.513888888888914</v>
      </c>
      <c r="S118" s="295">
        <f t="shared" si="48"/>
        <v>96.800000000000068</v>
      </c>
      <c r="T118" s="296">
        <f t="shared" si="48"/>
        <v>90.848806366047711</v>
      </c>
      <c r="U118" s="297">
        <f t="shared" si="48"/>
        <v>106.45092460881926</v>
      </c>
      <c r="V118" s="297">
        <f t="shared" si="48"/>
        <v>97.985074626865639</v>
      </c>
      <c r="W118" s="297">
        <f t="shared" si="48"/>
        <v>89.860465116279101</v>
      </c>
      <c r="X118" s="297">
        <f t="shared" si="48"/>
        <v>88.4375</v>
      </c>
      <c r="Y118" s="297">
        <f t="shared" si="48"/>
        <v>59.505928853754881</v>
      </c>
      <c r="Z118" s="298">
        <f t="shared" si="48"/>
        <v>73.260788825470513</v>
      </c>
    </row>
    <row r="119" spans="1:33" s="417" customFormat="1" x14ac:dyDescent="0.25">
      <c r="A119" s="299" t="s">
        <v>51</v>
      </c>
      <c r="B119" s="300">
        <v>704</v>
      </c>
      <c r="C119" s="301">
        <v>582</v>
      </c>
      <c r="D119" s="302">
        <v>581</v>
      </c>
      <c r="E119" s="303">
        <v>647</v>
      </c>
      <c r="F119" s="301">
        <v>647</v>
      </c>
      <c r="G119" s="301">
        <v>640</v>
      </c>
      <c r="H119" s="301">
        <v>641</v>
      </c>
      <c r="I119" s="301">
        <v>513</v>
      </c>
      <c r="J119" s="301">
        <v>513</v>
      </c>
      <c r="K119" s="301">
        <v>656</v>
      </c>
      <c r="L119" s="301">
        <v>319</v>
      </c>
      <c r="M119" s="302">
        <v>252</v>
      </c>
      <c r="N119" s="300">
        <v>269</v>
      </c>
      <c r="O119" s="301">
        <v>764</v>
      </c>
      <c r="P119" s="301">
        <v>631</v>
      </c>
      <c r="Q119" s="301">
        <v>561</v>
      </c>
      <c r="R119" s="301">
        <v>372</v>
      </c>
      <c r="S119" s="302">
        <v>307</v>
      </c>
      <c r="T119" s="303">
        <v>338</v>
      </c>
      <c r="U119" s="303">
        <v>484</v>
      </c>
      <c r="V119" s="303">
        <v>766</v>
      </c>
      <c r="W119" s="303">
        <v>522</v>
      </c>
      <c r="X119" s="303">
        <v>435</v>
      </c>
      <c r="Y119" s="301">
        <v>298</v>
      </c>
      <c r="Z119" s="304">
        <f>SUM(B119:Y119)</f>
        <v>12442</v>
      </c>
      <c r="AA119" s="228" t="s">
        <v>56</v>
      </c>
      <c r="AB119" s="305">
        <f>Z105-Z119</f>
        <v>11</v>
      </c>
      <c r="AC119" s="306">
        <f>AB119/Z105</f>
        <v>8.8332128804304185E-4</v>
      </c>
    </row>
    <row r="120" spans="1:33" s="417" customFormat="1" x14ac:dyDescent="0.25">
      <c r="A120" s="307" t="s">
        <v>28</v>
      </c>
      <c r="B120" s="246">
        <v>49.5</v>
      </c>
      <c r="C120" s="244">
        <v>49</v>
      </c>
      <c r="D120" s="247">
        <v>49</v>
      </c>
      <c r="E120" s="248">
        <v>48.5</v>
      </c>
      <c r="F120" s="244">
        <v>48.5</v>
      </c>
      <c r="G120" s="244">
        <v>46.5</v>
      </c>
      <c r="H120" s="244">
        <v>47.5</v>
      </c>
      <c r="I120" s="244">
        <v>46.5</v>
      </c>
      <c r="J120" s="244">
        <v>47</v>
      </c>
      <c r="K120" s="244">
        <v>47</v>
      </c>
      <c r="L120" s="244">
        <v>46.5</v>
      </c>
      <c r="M120" s="247">
        <v>46.5</v>
      </c>
      <c r="N120" s="246">
        <v>49</v>
      </c>
      <c r="O120" s="244">
        <v>48.5</v>
      </c>
      <c r="P120" s="244">
        <v>48</v>
      </c>
      <c r="Q120" s="244">
        <v>47.5</v>
      </c>
      <c r="R120" s="244">
        <v>47</v>
      </c>
      <c r="S120" s="247">
        <v>46</v>
      </c>
      <c r="T120" s="248">
        <v>50.5</v>
      </c>
      <c r="U120" s="248">
        <v>49.5</v>
      </c>
      <c r="V120" s="248">
        <v>48.5</v>
      </c>
      <c r="W120" s="248">
        <v>47.5</v>
      </c>
      <c r="X120" s="248">
        <v>47</v>
      </c>
      <c r="Y120" s="244">
        <v>46.5</v>
      </c>
      <c r="Z120" s="237"/>
      <c r="AA120" s="228" t="s">
        <v>57</v>
      </c>
      <c r="AB120" s="228">
        <v>46.03</v>
      </c>
      <c r="AC120" s="228"/>
    </row>
    <row r="121" spans="1:33" s="417" customFormat="1" ht="13" thickBot="1" x14ac:dyDescent="0.3">
      <c r="A121" s="308" t="s">
        <v>26</v>
      </c>
      <c r="B121" s="249">
        <f>B120-B106</f>
        <v>2</v>
      </c>
      <c r="C121" s="245">
        <f t="shared" ref="C121:Y121" si="49">C120-C106</f>
        <v>2</v>
      </c>
      <c r="D121" s="250">
        <f t="shared" si="49"/>
        <v>2</v>
      </c>
      <c r="E121" s="251">
        <f t="shared" si="49"/>
        <v>2</v>
      </c>
      <c r="F121" s="245">
        <f t="shared" si="49"/>
        <v>2</v>
      </c>
      <c r="G121" s="245">
        <f t="shared" si="49"/>
        <v>1.5</v>
      </c>
      <c r="H121" s="245">
        <f t="shared" si="49"/>
        <v>2</v>
      </c>
      <c r="I121" s="245">
        <f t="shared" si="49"/>
        <v>1.5</v>
      </c>
      <c r="J121" s="245">
        <f t="shared" si="49"/>
        <v>1.5</v>
      </c>
      <c r="K121" s="245">
        <f t="shared" si="49"/>
        <v>2</v>
      </c>
      <c r="L121" s="245">
        <f t="shared" si="49"/>
        <v>1.5</v>
      </c>
      <c r="M121" s="250">
        <f t="shared" si="49"/>
        <v>1.5</v>
      </c>
      <c r="N121" s="249">
        <f t="shared" si="49"/>
        <v>2</v>
      </c>
      <c r="O121" s="245">
        <f t="shared" si="49"/>
        <v>2</v>
      </c>
      <c r="P121" s="245">
        <f t="shared" si="49"/>
        <v>2.5</v>
      </c>
      <c r="Q121" s="245">
        <f t="shared" si="49"/>
        <v>2.5</v>
      </c>
      <c r="R121" s="245">
        <f t="shared" si="49"/>
        <v>2</v>
      </c>
      <c r="S121" s="250">
        <f t="shared" si="49"/>
        <v>1.5</v>
      </c>
      <c r="T121" s="251">
        <f t="shared" si="49"/>
        <v>2</v>
      </c>
      <c r="U121" s="245">
        <f t="shared" si="49"/>
        <v>2</v>
      </c>
      <c r="V121" s="245">
        <f t="shared" si="49"/>
        <v>2</v>
      </c>
      <c r="W121" s="245">
        <f t="shared" si="49"/>
        <v>2</v>
      </c>
      <c r="X121" s="245">
        <f t="shared" si="49"/>
        <v>2</v>
      </c>
      <c r="Y121" s="245">
        <f t="shared" si="49"/>
        <v>1.5</v>
      </c>
      <c r="Z121" s="238"/>
      <c r="AA121" s="228" t="s">
        <v>26</v>
      </c>
      <c r="AB121" s="228">
        <f>AB120-AB106</f>
        <v>1.4299999999999997</v>
      </c>
      <c r="AC121" s="228"/>
    </row>
    <row r="123" spans="1:33" s="423" customFormat="1" x14ac:dyDescent="0.25">
      <c r="A123" s="423" t="s">
        <v>95</v>
      </c>
      <c r="B123" s="423">
        <v>49.1</v>
      </c>
      <c r="C123" s="423">
        <v>49.1</v>
      </c>
      <c r="D123" s="423">
        <v>49.1</v>
      </c>
      <c r="E123" s="423">
        <v>49.1</v>
      </c>
      <c r="F123" s="423">
        <v>47.2</v>
      </c>
      <c r="G123" s="423">
        <v>47.2</v>
      </c>
      <c r="H123" s="423">
        <v>47.2</v>
      </c>
      <c r="I123" s="423">
        <v>47.2</v>
      </c>
      <c r="J123" s="423">
        <v>47.2</v>
      </c>
      <c r="K123" s="423">
        <v>47.2</v>
      </c>
      <c r="L123" s="423">
        <v>47.2</v>
      </c>
      <c r="M123" s="423">
        <v>47.7</v>
      </c>
      <c r="N123" s="423">
        <v>47.7</v>
      </c>
      <c r="O123" s="423">
        <v>47.7</v>
      </c>
      <c r="P123" s="423">
        <v>47.7</v>
      </c>
      <c r="Q123" s="423">
        <v>47.7</v>
      </c>
      <c r="R123" s="423">
        <v>47.7</v>
      </c>
      <c r="S123" s="423">
        <v>48.2</v>
      </c>
      <c r="T123" s="423">
        <v>48.2</v>
      </c>
      <c r="U123" s="423">
        <v>48.2</v>
      </c>
      <c r="V123" s="423">
        <v>48.2</v>
      </c>
      <c r="W123" s="423">
        <v>48.2</v>
      </c>
      <c r="X123" s="423">
        <v>48.2</v>
      </c>
    </row>
    <row r="124" spans="1:33" ht="13" thickBot="1" x14ac:dyDescent="0.3">
      <c r="A124" s="241" t="s">
        <v>59</v>
      </c>
      <c r="B124" s="243">
        <v>883.59342915811089</v>
      </c>
      <c r="C124" s="243">
        <v>883.59342915811089</v>
      </c>
      <c r="D124" s="243">
        <v>883.59342915811089</v>
      </c>
      <c r="E124" s="243">
        <v>883.59342915811089</v>
      </c>
      <c r="F124" s="243">
        <v>883.59342915811089</v>
      </c>
      <c r="G124" s="243">
        <v>883.59342915811089</v>
      </c>
      <c r="H124" s="243">
        <v>883.59342915811089</v>
      </c>
      <c r="I124" s="243">
        <v>883.59342915811089</v>
      </c>
      <c r="J124" s="243">
        <v>883.59342915811089</v>
      </c>
      <c r="K124" s="243">
        <v>883.59342915811089</v>
      </c>
      <c r="L124" s="243">
        <v>883.59342915811089</v>
      </c>
      <c r="M124" s="243">
        <v>883.59342915811089</v>
      </c>
      <c r="N124" s="243">
        <v>883.59342915811089</v>
      </c>
      <c r="O124" s="243">
        <v>883.59342915811089</v>
      </c>
      <c r="P124" s="243">
        <v>883.59342915811089</v>
      </c>
      <c r="Q124" s="243">
        <v>883.59342915811089</v>
      </c>
      <c r="R124" s="243">
        <v>883.59342915811089</v>
      </c>
      <c r="S124" s="243">
        <v>883.59342915811089</v>
      </c>
      <c r="T124" s="243">
        <v>883.59342915811089</v>
      </c>
      <c r="U124" s="243">
        <v>883.59342915811089</v>
      </c>
      <c r="V124" s="243">
        <v>883.59342915811089</v>
      </c>
      <c r="W124" s="243">
        <v>883.59342915811089</v>
      </c>
      <c r="X124" s="243">
        <v>883.59342915811089</v>
      </c>
      <c r="Y124" s="420"/>
    </row>
    <row r="125" spans="1:33" s="423" customFormat="1" ht="13.5" thickBot="1" x14ac:dyDescent="0.3">
      <c r="A125" s="254" t="s">
        <v>94</v>
      </c>
      <c r="B125" s="539" t="s">
        <v>53</v>
      </c>
      <c r="C125" s="540"/>
      <c r="D125" s="540"/>
      <c r="E125" s="541"/>
      <c r="F125" s="539" t="s">
        <v>68</v>
      </c>
      <c r="G125" s="540"/>
      <c r="H125" s="540"/>
      <c r="I125" s="540"/>
      <c r="J125" s="540"/>
      <c r="K125" s="540"/>
      <c r="L125" s="541"/>
      <c r="M125" s="539" t="s">
        <v>63</v>
      </c>
      <c r="N125" s="540"/>
      <c r="O125" s="540"/>
      <c r="P125" s="540"/>
      <c r="Q125" s="540"/>
      <c r="R125" s="541"/>
      <c r="S125" s="539" t="s">
        <v>64</v>
      </c>
      <c r="T125" s="540"/>
      <c r="U125" s="540"/>
      <c r="V125" s="540"/>
      <c r="W125" s="540"/>
      <c r="X125" s="541"/>
      <c r="Y125" s="316" t="s">
        <v>55</v>
      </c>
    </row>
    <row r="126" spans="1:33" s="423" customFormat="1" x14ac:dyDescent="0.25">
      <c r="A126" s="255" t="s">
        <v>54</v>
      </c>
      <c r="B126" s="349">
        <v>1</v>
      </c>
      <c r="C126" s="260">
        <v>2</v>
      </c>
      <c r="D126" s="403">
        <v>3</v>
      </c>
      <c r="E126" s="350">
        <v>4</v>
      </c>
      <c r="F126" s="259">
        <v>5</v>
      </c>
      <c r="G126" s="260">
        <v>6</v>
      </c>
      <c r="H126" s="260">
        <v>7</v>
      </c>
      <c r="I126" s="260">
        <v>8</v>
      </c>
      <c r="J126" s="260">
        <v>9</v>
      </c>
      <c r="K126" s="260">
        <v>10</v>
      </c>
      <c r="L126" s="260">
        <v>11</v>
      </c>
      <c r="M126" s="349">
        <v>1</v>
      </c>
      <c r="N126" s="260">
        <v>2</v>
      </c>
      <c r="O126" s="260">
        <v>3</v>
      </c>
      <c r="P126" s="260">
        <v>4</v>
      </c>
      <c r="Q126" s="403">
        <v>5</v>
      </c>
      <c r="R126" s="350">
        <v>6</v>
      </c>
      <c r="S126" s="259">
        <v>1</v>
      </c>
      <c r="T126" s="259">
        <v>2</v>
      </c>
      <c r="U126" s="259">
        <v>3</v>
      </c>
      <c r="V126" s="259">
        <v>4</v>
      </c>
      <c r="W126" s="259">
        <v>5</v>
      </c>
      <c r="X126" s="260">
        <v>6</v>
      </c>
      <c r="Y126" s="315"/>
    </row>
    <row r="127" spans="1:33" s="423" customFormat="1" x14ac:dyDescent="0.25">
      <c r="A127" s="255" t="s">
        <v>2</v>
      </c>
      <c r="B127" s="261">
        <v>1</v>
      </c>
      <c r="C127" s="370">
        <v>2</v>
      </c>
      <c r="D127" s="262">
        <v>3</v>
      </c>
      <c r="E127" s="377">
        <v>4</v>
      </c>
      <c r="F127" s="261">
        <v>1</v>
      </c>
      <c r="G127" s="370">
        <v>2</v>
      </c>
      <c r="H127" s="262">
        <v>3</v>
      </c>
      <c r="I127" s="351">
        <v>4</v>
      </c>
      <c r="J127" s="374">
        <v>5</v>
      </c>
      <c r="K127" s="373">
        <v>6</v>
      </c>
      <c r="L127" s="425">
        <v>7</v>
      </c>
      <c r="M127" s="261">
        <v>1</v>
      </c>
      <c r="N127" s="370">
        <v>2</v>
      </c>
      <c r="O127" s="262">
        <v>3</v>
      </c>
      <c r="P127" s="351">
        <v>4</v>
      </c>
      <c r="Q127" s="374">
        <v>5</v>
      </c>
      <c r="R127" s="404">
        <v>6</v>
      </c>
      <c r="S127" s="261">
        <v>1</v>
      </c>
      <c r="T127" s="370">
        <v>2</v>
      </c>
      <c r="U127" s="262">
        <v>3</v>
      </c>
      <c r="V127" s="351">
        <v>4</v>
      </c>
      <c r="W127" s="374">
        <v>5</v>
      </c>
      <c r="X127" s="404">
        <v>6</v>
      </c>
      <c r="Y127" s="227" t="s">
        <v>0</v>
      </c>
    </row>
    <row r="128" spans="1:33" s="423" customFormat="1" ht="13" x14ac:dyDescent="0.25">
      <c r="A128" s="265" t="s">
        <v>3</v>
      </c>
      <c r="B128" s="266">
        <v>990</v>
      </c>
      <c r="C128" s="267">
        <v>990</v>
      </c>
      <c r="D128" s="389">
        <v>990</v>
      </c>
      <c r="E128" s="268">
        <v>990</v>
      </c>
      <c r="F128" s="269">
        <v>990</v>
      </c>
      <c r="G128" s="267">
        <v>990</v>
      </c>
      <c r="H128" s="267">
        <v>990</v>
      </c>
      <c r="I128" s="267">
        <v>990</v>
      </c>
      <c r="J128" s="267">
        <v>990</v>
      </c>
      <c r="K128" s="267">
        <v>990</v>
      </c>
      <c r="L128" s="267">
        <v>990</v>
      </c>
      <c r="M128" s="266">
        <v>990</v>
      </c>
      <c r="N128" s="267">
        <v>990</v>
      </c>
      <c r="O128" s="267">
        <v>990</v>
      </c>
      <c r="P128" s="267">
        <v>990</v>
      </c>
      <c r="Q128" s="389">
        <v>990</v>
      </c>
      <c r="R128" s="268">
        <v>990</v>
      </c>
      <c r="S128" s="269">
        <v>990</v>
      </c>
      <c r="T128" s="267">
        <v>990</v>
      </c>
      <c r="U128" s="267">
        <v>990</v>
      </c>
      <c r="V128" s="267">
        <v>990</v>
      </c>
      <c r="W128" s="267">
        <v>990</v>
      </c>
      <c r="X128" s="267">
        <v>990</v>
      </c>
      <c r="Y128" s="270">
        <v>990</v>
      </c>
    </row>
    <row r="129" spans="1:28" s="423" customFormat="1" x14ac:dyDescent="0.25">
      <c r="A129" s="271" t="s">
        <v>6</v>
      </c>
      <c r="B129" s="272">
        <v>801.304347826087</v>
      </c>
      <c r="C129" s="273">
        <v>873.40425531914889</v>
      </c>
      <c r="D129" s="330">
        <v>935.55555555555554</v>
      </c>
      <c r="E129" s="274">
        <v>1027.5675675675675</v>
      </c>
      <c r="F129" s="275">
        <v>801.36363636363637</v>
      </c>
      <c r="G129" s="273">
        <v>870</v>
      </c>
      <c r="H129" s="273">
        <v>905.07042253521126</v>
      </c>
      <c r="I129" s="273">
        <v>924.53125</v>
      </c>
      <c r="J129" s="273">
        <v>953.89830508474574</v>
      </c>
      <c r="K129" s="273">
        <v>986.969696969697</v>
      </c>
      <c r="L129" s="273">
        <v>1028.2758620689656</v>
      </c>
      <c r="M129" s="272">
        <v>915.66666666666663</v>
      </c>
      <c r="N129" s="273">
        <v>966.44444444444446</v>
      </c>
      <c r="O129" s="273">
        <v>983.125</v>
      </c>
      <c r="P129" s="273">
        <v>998.91891891891896</v>
      </c>
      <c r="Q129" s="330">
        <v>1001.6129032258065</v>
      </c>
      <c r="R129" s="274">
        <v>1078.1081081081081</v>
      </c>
      <c r="S129" s="275">
        <v>901.5625</v>
      </c>
      <c r="T129" s="275">
        <v>925.17241379310349</v>
      </c>
      <c r="U129" s="275">
        <v>989.49152542372883</v>
      </c>
      <c r="V129" s="275">
        <v>997.90697674418607</v>
      </c>
      <c r="W129" s="275">
        <v>1033.125</v>
      </c>
      <c r="X129" s="273">
        <v>1095.5555555555557</v>
      </c>
      <c r="Y129" s="276">
        <v>955.6864654333009</v>
      </c>
    </row>
    <row r="130" spans="1:28" s="423" customFormat="1" x14ac:dyDescent="0.25">
      <c r="A130" s="255" t="s">
        <v>7</v>
      </c>
      <c r="B130" s="277">
        <v>82.608695652173907</v>
      </c>
      <c r="C130" s="278">
        <v>100</v>
      </c>
      <c r="D130" s="333">
        <v>100</v>
      </c>
      <c r="E130" s="279">
        <v>100</v>
      </c>
      <c r="F130" s="280">
        <v>90.909090909090907</v>
      </c>
      <c r="G130" s="278">
        <v>96.428571428571431</v>
      </c>
      <c r="H130" s="278">
        <v>100</v>
      </c>
      <c r="I130" s="278">
        <v>100</v>
      </c>
      <c r="J130" s="278">
        <v>100</v>
      </c>
      <c r="K130" s="278">
        <v>100</v>
      </c>
      <c r="L130" s="278">
        <v>100</v>
      </c>
      <c r="M130" s="277">
        <v>100</v>
      </c>
      <c r="N130" s="278">
        <v>95.555555555555557</v>
      </c>
      <c r="O130" s="278">
        <v>100</v>
      </c>
      <c r="P130" s="278">
        <v>100</v>
      </c>
      <c r="Q130" s="333">
        <v>100</v>
      </c>
      <c r="R130" s="279">
        <v>100</v>
      </c>
      <c r="S130" s="280">
        <v>100</v>
      </c>
      <c r="T130" s="280">
        <v>100</v>
      </c>
      <c r="U130" s="280">
        <v>98.305084745762713</v>
      </c>
      <c r="V130" s="280">
        <v>100</v>
      </c>
      <c r="W130" s="280">
        <v>96.875</v>
      </c>
      <c r="X130" s="278">
        <v>100</v>
      </c>
      <c r="Y130" s="281">
        <v>81.791626095423567</v>
      </c>
    </row>
    <row r="131" spans="1:28" s="423" customFormat="1" x14ac:dyDescent="0.25">
      <c r="A131" s="255" t="s">
        <v>8</v>
      </c>
      <c r="B131" s="282">
        <v>6.5759120597039825E-2</v>
      </c>
      <c r="C131" s="283">
        <v>3.091005490974269E-2</v>
      </c>
      <c r="D131" s="336">
        <v>3.543095935908934E-2</v>
      </c>
      <c r="E131" s="284">
        <v>3.3893811067694603E-2</v>
      </c>
      <c r="F131" s="285">
        <v>5.5334720719630998E-2</v>
      </c>
      <c r="G131" s="283">
        <v>4.5822812027506814E-2</v>
      </c>
      <c r="H131" s="283">
        <v>4.1252515470354502E-2</v>
      </c>
      <c r="I131" s="283">
        <v>2.9493596380674673E-2</v>
      </c>
      <c r="J131" s="283">
        <v>2.618278430365889E-2</v>
      </c>
      <c r="K131" s="283">
        <v>3.1252378704569504E-2</v>
      </c>
      <c r="L131" s="283">
        <v>3.3791769989700203E-2</v>
      </c>
      <c r="M131" s="282">
        <v>4.3564026439556695E-2</v>
      </c>
      <c r="N131" s="283">
        <v>4.8979474997894228E-2</v>
      </c>
      <c r="O131" s="283">
        <v>3.8461976288184513E-2</v>
      </c>
      <c r="P131" s="283">
        <v>4.089885405257411E-2</v>
      </c>
      <c r="Q131" s="336">
        <v>4.5014892649677896E-2</v>
      </c>
      <c r="R131" s="284">
        <v>3.1682220662780695E-2</v>
      </c>
      <c r="S131" s="285">
        <v>3.4977764903115667E-2</v>
      </c>
      <c r="T131" s="285">
        <v>3.0850081172829006E-2</v>
      </c>
      <c r="U131" s="285">
        <v>3.1047743064955387E-2</v>
      </c>
      <c r="V131" s="285">
        <v>3.5614112267233808E-2</v>
      </c>
      <c r="W131" s="285">
        <v>3.2774132052223924E-2</v>
      </c>
      <c r="X131" s="283">
        <v>4.7059260682028918E-2</v>
      </c>
      <c r="Y131" s="286">
        <v>7.6940500675891546E-2</v>
      </c>
    </row>
    <row r="132" spans="1:28" s="423" customFormat="1" x14ac:dyDescent="0.25">
      <c r="A132" s="271" t="s">
        <v>1</v>
      </c>
      <c r="B132" s="287">
        <f>B129/B128*100-100</f>
        <v>-19.060166886253839</v>
      </c>
      <c r="C132" s="288">
        <f t="shared" ref="C132:F132" si="50">C129/C128*100-100</f>
        <v>-11.777347947560727</v>
      </c>
      <c r="D132" s="288">
        <f t="shared" ref="D132" si="51">D129/D128*100-100</f>
        <v>-5.4994388327721566</v>
      </c>
      <c r="E132" s="289">
        <f t="shared" si="50"/>
        <v>3.7947037947037927</v>
      </c>
      <c r="F132" s="290">
        <f t="shared" si="50"/>
        <v>-19.054178145087235</v>
      </c>
      <c r="G132" s="288">
        <f>G129/G128*100-100</f>
        <v>-12.121212121212125</v>
      </c>
      <c r="H132" s="288">
        <f t="shared" ref="H132:L132" si="52">H129/H128*100-100</f>
        <v>-8.5787451984635084</v>
      </c>
      <c r="I132" s="288">
        <f t="shared" si="52"/>
        <v>-6.6130050505050519</v>
      </c>
      <c r="J132" s="288">
        <f t="shared" si="52"/>
        <v>-3.6466358500256746</v>
      </c>
      <c r="K132" s="288">
        <f t="shared" si="52"/>
        <v>-0.30609121518212135</v>
      </c>
      <c r="L132" s="288">
        <f t="shared" si="52"/>
        <v>3.866248693834919</v>
      </c>
      <c r="M132" s="287">
        <f>M129/M128*100-100</f>
        <v>-7.5084175084175087</v>
      </c>
      <c r="N132" s="288">
        <f t="shared" ref="N132:Y132" si="53">N129/N128*100-100</f>
        <v>-2.3793490460157045</v>
      </c>
      <c r="O132" s="288">
        <f t="shared" si="53"/>
        <v>-0.69444444444444287</v>
      </c>
      <c r="P132" s="288">
        <f t="shared" si="53"/>
        <v>0.90090090090090769</v>
      </c>
      <c r="Q132" s="288">
        <f t="shared" si="53"/>
        <v>1.1730205278592365</v>
      </c>
      <c r="R132" s="289">
        <f t="shared" si="53"/>
        <v>8.8998088998089031</v>
      </c>
      <c r="S132" s="290">
        <f t="shared" si="53"/>
        <v>-8.9330808080808026</v>
      </c>
      <c r="T132" s="288">
        <f t="shared" si="53"/>
        <v>-6.5482410309996482</v>
      </c>
      <c r="U132" s="288">
        <f t="shared" si="53"/>
        <v>-5.1361068310214364E-2</v>
      </c>
      <c r="V132" s="288">
        <f t="shared" si="53"/>
        <v>0.79868451961475273</v>
      </c>
      <c r="W132" s="288">
        <f t="shared" si="53"/>
        <v>4.3560606060605949</v>
      </c>
      <c r="X132" s="288">
        <f t="shared" si="53"/>
        <v>10.662177328843995</v>
      </c>
      <c r="Y132" s="291">
        <f t="shared" si="53"/>
        <v>-3.4660135925958713</v>
      </c>
    </row>
    <row r="133" spans="1:28" s="423" customFormat="1" ht="13" thickBot="1" x14ac:dyDescent="0.3">
      <c r="A133" s="292" t="s">
        <v>27</v>
      </c>
      <c r="B133" s="293">
        <f>B129-B124</f>
        <v>-82.289081332023898</v>
      </c>
      <c r="C133" s="294">
        <f t="shared" ref="C133:Y133" si="54">C129-C124</f>
        <v>-10.189173838962006</v>
      </c>
      <c r="D133" s="294">
        <f t="shared" si="54"/>
        <v>51.962126397444649</v>
      </c>
      <c r="E133" s="295">
        <f t="shared" si="54"/>
        <v>143.9741384094566</v>
      </c>
      <c r="F133" s="413">
        <f t="shared" si="54"/>
        <v>-82.22979279447452</v>
      </c>
      <c r="G133" s="294">
        <f t="shared" si="54"/>
        <v>-13.593429158110894</v>
      </c>
      <c r="H133" s="294">
        <f t="shared" si="54"/>
        <v>21.476993377100371</v>
      </c>
      <c r="I133" s="294">
        <f t="shared" si="54"/>
        <v>40.937820841889106</v>
      </c>
      <c r="J133" s="294">
        <f t="shared" si="54"/>
        <v>70.30487592663485</v>
      </c>
      <c r="K133" s="294">
        <f t="shared" si="54"/>
        <v>103.3762678115861</v>
      </c>
      <c r="L133" s="294">
        <f t="shared" si="54"/>
        <v>144.68243291085469</v>
      </c>
      <c r="M133" s="293">
        <f t="shared" si="54"/>
        <v>32.073237508555735</v>
      </c>
      <c r="N133" s="294">
        <f t="shared" si="54"/>
        <v>82.851015286333563</v>
      </c>
      <c r="O133" s="294">
        <f t="shared" si="54"/>
        <v>99.531570841889106</v>
      </c>
      <c r="P133" s="294">
        <f t="shared" si="54"/>
        <v>115.32548976080807</v>
      </c>
      <c r="Q133" s="294">
        <f t="shared" si="54"/>
        <v>118.01947406769557</v>
      </c>
      <c r="R133" s="295">
        <f t="shared" si="54"/>
        <v>194.51467894999723</v>
      </c>
      <c r="S133" s="296">
        <f t="shared" si="54"/>
        <v>17.969070841889106</v>
      </c>
      <c r="T133" s="297">
        <f t="shared" si="54"/>
        <v>41.578984634992594</v>
      </c>
      <c r="U133" s="297">
        <f t="shared" si="54"/>
        <v>105.89809626561794</v>
      </c>
      <c r="V133" s="297">
        <f t="shared" si="54"/>
        <v>114.31354758607517</v>
      </c>
      <c r="W133" s="297">
        <f t="shared" si="54"/>
        <v>149.53157084188911</v>
      </c>
      <c r="X133" s="297">
        <f t="shared" si="54"/>
        <v>211.96212639744476</v>
      </c>
      <c r="Y133" s="298">
        <f t="shared" si="54"/>
        <v>955.6864654333009</v>
      </c>
    </row>
    <row r="134" spans="1:28" s="423" customFormat="1" x14ac:dyDescent="0.25">
      <c r="A134" s="299" t="s">
        <v>51</v>
      </c>
      <c r="B134" s="300">
        <v>296</v>
      </c>
      <c r="C134" s="301">
        <v>535</v>
      </c>
      <c r="D134" s="390">
        <v>666</v>
      </c>
      <c r="E134" s="302">
        <v>361</v>
      </c>
      <c r="F134" s="303">
        <v>301</v>
      </c>
      <c r="G134" s="301">
        <v>645</v>
      </c>
      <c r="H134" s="301">
        <v>811</v>
      </c>
      <c r="I134" s="301">
        <v>751</v>
      </c>
      <c r="J134" s="301">
        <v>733</v>
      </c>
      <c r="K134" s="301">
        <v>821</v>
      </c>
      <c r="L134" s="301">
        <v>760</v>
      </c>
      <c r="M134" s="300">
        <v>384</v>
      </c>
      <c r="N134" s="301">
        <v>567</v>
      </c>
      <c r="O134" s="301">
        <v>557</v>
      </c>
      <c r="P134" s="301">
        <v>586</v>
      </c>
      <c r="Q134" s="301">
        <v>421</v>
      </c>
      <c r="R134" s="302">
        <v>388</v>
      </c>
      <c r="S134" s="303">
        <v>380</v>
      </c>
      <c r="T134" s="303">
        <v>702</v>
      </c>
      <c r="U134" s="303">
        <v>729</v>
      </c>
      <c r="V134" s="303">
        <v>507</v>
      </c>
      <c r="W134" s="303">
        <v>324</v>
      </c>
      <c r="X134" s="301">
        <v>199</v>
      </c>
      <c r="Y134" s="304">
        <f>SUM(B134:X134)</f>
        <v>12424</v>
      </c>
      <c r="Z134" s="228" t="s">
        <v>56</v>
      </c>
      <c r="AA134" s="305">
        <f>Z119-Y134</f>
        <v>18</v>
      </c>
      <c r="AB134" s="306">
        <f>AA134/Z119</f>
        <v>1.4467127471467609E-3</v>
      </c>
    </row>
    <row r="135" spans="1:28" s="423" customFormat="1" x14ac:dyDescent="0.25">
      <c r="A135" s="307" t="s">
        <v>28</v>
      </c>
      <c r="B135" s="246">
        <v>54</v>
      </c>
      <c r="C135" s="244">
        <v>53</v>
      </c>
      <c r="D135" s="424">
        <v>52</v>
      </c>
      <c r="E135" s="247">
        <v>50.5</v>
      </c>
      <c r="F135" s="248">
        <v>52.5</v>
      </c>
      <c r="G135" s="244">
        <v>51.5</v>
      </c>
      <c r="H135" s="244">
        <v>50.5</v>
      </c>
      <c r="I135" s="244">
        <v>50</v>
      </c>
      <c r="J135" s="244">
        <v>50</v>
      </c>
      <c r="K135" s="244">
        <v>49.5</v>
      </c>
      <c r="L135" s="244">
        <v>49</v>
      </c>
      <c r="M135" s="246">
        <v>51.5</v>
      </c>
      <c r="N135" s="244">
        <v>50.5</v>
      </c>
      <c r="O135" s="244">
        <v>49.5</v>
      </c>
      <c r="P135" s="244">
        <v>49.5</v>
      </c>
      <c r="Q135" s="244">
        <v>49.5</v>
      </c>
      <c r="R135" s="247">
        <v>49</v>
      </c>
      <c r="S135" s="248">
        <v>52</v>
      </c>
      <c r="T135" s="248">
        <v>51.5</v>
      </c>
      <c r="U135" s="248">
        <v>50.5</v>
      </c>
      <c r="V135" s="248">
        <v>50.5</v>
      </c>
      <c r="W135" s="248">
        <v>50</v>
      </c>
      <c r="X135" s="244">
        <v>49.5</v>
      </c>
      <c r="Y135" s="237"/>
      <c r="Z135" s="228" t="s">
        <v>57</v>
      </c>
      <c r="AA135" s="228">
        <v>48.02</v>
      </c>
      <c r="AB135" s="228"/>
    </row>
    <row r="136" spans="1:28" s="423" customFormat="1" ht="13" thickBot="1" x14ac:dyDescent="0.3">
      <c r="A136" s="308" t="s">
        <v>26</v>
      </c>
      <c r="B136" s="249">
        <f>B135-B123</f>
        <v>4.8999999999999986</v>
      </c>
      <c r="C136" s="245">
        <f t="shared" ref="C136:X136" si="55">C135-C123</f>
        <v>3.8999999999999986</v>
      </c>
      <c r="D136" s="245">
        <f t="shared" si="55"/>
        <v>2.8999999999999986</v>
      </c>
      <c r="E136" s="250">
        <f t="shared" si="55"/>
        <v>1.3999999999999986</v>
      </c>
      <c r="F136" s="251">
        <f t="shared" si="55"/>
        <v>5.2999999999999972</v>
      </c>
      <c r="G136" s="245">
        <f t="shared" si="55"/>
        <v>4.2999999999999972</v>
      </c>
      <c r="H136" s="245">
        <f t="shared" si="55"/>
        <v>3.2999999999999972</v>
      </c>
      <c r="I136" s="245">
        <f t="shared" si="55"/>
        <v>2.7999999999999972</v>
      </c>
      <c r="J136" s="245">
        <f t="shared" si="55"/>
        <v>2.7999999999999972</v>
      </c>
      <c r="K136" s="245">
        <f t="shared" si="55"/>
        <v>2.2999999999999972</v>
      </c>
      <c r="L136" s="245">
        <f t="shared" si="55"/>
        <v>1.7999999999999972</v>
      </c>
      <c r="M136" s="249">
        <f t="shared" si="55"/>
        <v>3.7999999999999972</v>
      </c>
      <c r="N136" s="245">
        <f t="shared" si="55"/>
        <v>2.7999999999999972</v>
      </c>
      <c r="O136" s="245">
        <f t="shared" si="55"/>
        <v>1.7999999999999972</v>
      </c>
      <c r="P136" s="245">
        <f t="shared" si="55"/>
        <v>1.7999999999999972</v>
      </c>
      <c r="Q136" s="245">
        <f t="shared" si="55"/>
        <v>1.7999999999999972</v>
      </c>
      <c r="R136" s="250">
        <f t="shared" si="55"/>
        <v>1.2999999999999972</v>
      </c>
      <c r="S136" s="251">
        <f t="shared" si="55"/>
        <v>3.7999999999999972</v>
      </c>
      <c r="T136" s="245">
        <f t="shared" si="55"/>
        <v>3.2999999999999972</v>
      </c>
      <c r="U136" s="245">
        <f t="shared" si="55"/>
        <v>2.2999999999999972</v>
      </c>
      <c r="V136" s="245">
        <f t="shared" si="55"/>
        <v>2.2999999999999972</v>
      </c>
      <c r="W136" s="245">
        <f t="shared" si="55"/>
        <v>1.7999999999999972</v>
      </c>
      <c r="X136" s="245">
        <f t="shared" si="55"/>
        <v>1.2999999999999972</v>
      </c>
      <c r="Y136" s="238"/>
      <c r="Z136" s="228" t="s">
        <v>26</v>
      </c>
      <c r="AA136" s="228">
        <f>AA135-AB120</f>
        <v>1.990000000000002</v>
      </c>
      <c r="AB136" s="228"/>
    </row>
    <row r="137" spans="1:28" x14ac:dyDescent="0.25">
      <c r="D137" s="241">
        <v>52</v>
      </c>
      <c r="E137" s="241">
        <v>50.5</v>
      </c>
      <c r="J137" s="241">
        <v>50</v>
      </c>
      <c r="K137" s="241">
        <v>49.5</v>
      </c>
      <c r="L137" s="241">
        <v>49</v>
      </c>
      <c r="N137" s="241">
        <v>50.5</v>
      </c>
      <c r="Q137" s="241">
        <v>49.5</v>
      </c>
      <c r="R137" s="241">
        <v>49</v>
      </c>
      <c r="T137" s="241">
        <v>51.5</v>
      </c>
      <c r="U137" s="241">
        <v>50.5</v>
      </c>
      <c r="V137" s="241">
        <v>50.5</v>
      </c>
      <c r="W137" s="241">
        <v>50</v>
      </c>
      <c r="X137" s="241">
        <v>49.5</v>
      </c>
    </row>
    <row r="138" spans="1:28" ht="13" thickBot="1" x14ac:dyDescent="0.3"/>
    <row r="139" spans="1:28" s="430" customFormat="1" ht="13.5" thickBot="1" x14ac:dyDescent="0.3">
      <c r="A139" s="254" t="s">
        <v>96</v>
      </c>
      <c r="B139" s="539" t="s">
        <v>53</v>
      </c>
      <c r="C139" s="540"/>
      <c r="D139" s="540"/>
      <c r="E139" s="541"/>
      <c r="F139" s="539" t="s">
        <v>68</v>
      </c>
      <c r="G139" s="540"/>
      <c r="H139" s="540"/>
      <c r="I139" s="540"/>
      <c r="J139" s="540"/>
      <c r="K139" s="540"/>
      <c r="L139" s="541"/>
      <c r="M139" s="539" t="s">
        <v>63</v>
      </c>
      <c r="N139" s="540"/>
      <c r="O139" s="540"/>
      <c r="P139" s="540"/>
      <c r="Q139" s="540"/>
      <c r="R139" s="541"/>
      <c r="S139" s="539" t="s">
        <v>64</v>
      </c>
      <c r="T139" s="540"/>
      <c r="U139" s="540"/>
      <c r="V139" s="540"/>
      <c r="W139" s="540"/>
      <c r="X139" s="541"/>
      <c r="Y139" s="316" t="s">
        <v>55</v>
      </c>
    </row>
    <row r="140" spans="1:28" s="430" customFormat="1" x14ac:dyDescent="0.25">
      <c r="A140" s="255" t="s">
        <v>54</v>
      </c>
      <c r="B140" s="349">
        <v>1</v>
      </c>
      <c r="C140" s="260">
        <v>2</v>
      </c>
      <c r="D140" s="403">
        <v>3</v>
      </c>
      <c r="E140" s="350">
        <v>4</v>
      </c>
      <c r="F140" s="259">
        <v>5</v>
      </c>
      <c r="G140" s="260">
        <v>6</v>
      </c>
      <c r="H140" s="260">
        <v>7</v>
      </c>
      <c r="I140" s="260">
        <v>8</v>
      </c>
      <c r="J140" s="260">
        <v>9</v>
      </c>
      <c r="K140" s="260">
        <v>10</v>
      </c>
      <c r="L140" s="260">
        <v>11</v>
      </c>
      <c r="M140" s="349">
        <v>1</v>
      </c>
      <c r="N140" s="260">
        <v>2</v>
      </c>
      <c r="O140" s="260">
        <v>3</v>
      </c>
      <c r="P140" s="260">
        <v>4</v>
      </c>
      <c r="Q140" s="403">
        <v>5</v>
      </c>
      <c r="R140" s="350">
        <v>6</v>
      </c>
      <c r="S140" s="259">
        <v>1</v>
      </c>
      <c r="T140" s="259">
        <v>2</v>
      </c>
      <c r="U140" s="259">
        <v>3</v>
      </c>
      <c r="V140" s="259">
        <v>4</v>
      </c>
      <c r="W140" s="259">
        <v>5</v>
      </c>
      <c r="X140" s="260">
        <v>6</v>
      </c>
      <c r="Y140" s="315"/>
    </row>
    <row r="141" spans="1:28" s="430" customFormat="1" x14ac:dyDescent="0.25">
      <c r="A141" s="255" t="s">
        <v>2</v>
      </c>
      <c r="B141" s="261">
        <v>1</v>
      </c>
      <c r="C141" s="370">
        <v>2</v>
      </c>
      <c r="D141" s="262">
        <v>3</v>
      </c>
      <c r="E141" s="377">
        <v>4</v>
      </c>
      <c r="F141" s="261">
        <v>1</v>
      </c>
      <c r="G141" s="370">
        <v>2</v>
      </c>
      <c r="H141" s="262">
        <v>3</v>
      </c>
      <c r="I141" s="351">
        <v>4</v>
      </c>
      <c r="J141" s="374">
        <v>5</v>
      </c>
      <c r="K141" s="373">
        <v>6</v>
      </c>
      <c r="L141" s="425">
        <v>7</v>
      </c>
      <c r="M141" s="261">
        <v>1</v>
      </c>
      <c r="N141" s="370">
        <v>2</v>
      </c>
      <c r="O141" s="262">
        <v>3</v>
      </c>
      <c r="P141" s="351">
        <v>4</v>
      </c>
      <c r="Q141" s="374">
        <v>5</v>
      </c>
      <c r="R141" s="404">
        <v>6</v>
      </c>
      <c r="S141" s="261">
        <v>1</v>
      </c>
      <c r="T141" s="370">
        <v>2</v>
      </c>
      <c r="U141" s="262">
        <v>3</v>
      </c>
      <c r="V141" s="351">
        <v>4</v>
      </c>
      <c r="W141" s="374">
        <v>5</v>
      </c>
      <c r="X141" s="404">
        <v>6</v>
      </c>
      <c r="Y141" s="227" t="s">
        <v>0</v>
      </c>
    </row>
    <row r="142" spans="1:28" s="430" customFormat="1" ht="13" x14ac:dyDescent="0.25">
      <c r="A142" s="265" t="s">
        <v>3</v>
      </c>
      <c r="B142" s="266">
        <v>1080</v>
      </c>
      <c r="C142" s="267">
        <v>1080</v>
      </c>
      <c r="D142" s="389">
        <v>1080</v>
      </c>
      <c r="E142" s="268">
        <v>1080</v>
      </c>
      <c r="F142" s="269">
        <v>1080</v>
      </c>
      <c r="G142" s="267">
        <v>1080</v>
      </c>
      <c r="H142" s="267">
        <v>1080</v>
      </c>
      <c r="I142" s="267">
        <v>1080</v>
      </c>
      <c r="J142" s="267">
        <v>1080</v>
      </c>
      <c r="K142" s="267">
        <v>1080</v>
      </c>
      <c r="L142" s="267">
        <v>1080</v>
      </c>
      <c r="M142" s="266">
        <v>1080</v>
      </c>
      <c r="N142" s="267">
        <v>1080</v>
      </c>
      <c r="O142" s="267">
        <v>1080</v>
      </c>
      <c r="P142" s="267">
        <v>1080</v>
      </c>
      <c r="Q142" s="389">
        <v>1080</v>
      </c>
      <c r="R142" s="268">
        <v>1080</v>
      </c>
      <c r="S142" s="269">
        <v>1080</v>
      </c>
      <c r="T142" s="267">
        <v>1080</v>
      </c>
      <c r="U142" s="267">
        <v>1080</v>
      </c>
      <c r="V142" s="267">
        <v>1080</v>
      </c>
      <c r="W142" s="267">
        <v>1080</v>
      </c>
      <c r="X142" s="267">
        <v>1080</v>
      </c>
      <c r="Y142" s="270">
        <v>1080</v>
      </c>
    </row>
    <row r="143" spans="1:28" s="430" customFormat="1" x14ac:dyDescent="0.25">
      <c r="A143" s="271" t="s">
        <v>6</v>
      </c>
      <c r="B143" s="272">
        <v>922.17391304347825</v>
      </c>
      <c r="C143" s="273">
        <v>980.66666666666663</v>
      </c>
      <c r="D143" s="330">
        <v>1014.3137254901961</v>
      </c>
      <c r="E143" s="274">
        <v>1053.7931034482758</v>
      </c>
      <c r="F143" s="275">
        <v>948.63636363636363</v>
      </c>
      <c r="G143" s="273">
        <v>971.0204081632653</v>
      </c>
      <c r="H143" s="273">
        <v>988.28125</v>
      </c>
      <c r="I143" s="273">
        <v>1007.5</v>
      </c>
      <c r="J143" s="273">
        <v>1050.1694915254238</v>
      </c>
      <c r="K143" s="273">
        <v>1069.7058823529412</v>
      </c>
      <c r="L143" s="273">
        <v>1107.7586206896551</v>
      </c>
      <c r="M143" s="272">
        <v>1009.6666666666666</v>
      </c>
      <c r="N143" s="273">
        <v>1045.3333333333333</v>
      </c>
      <c r="O143" s="273">
        <v>1039.5238095238096</v>
      </c>
      <c r="P143" s="273">
        <v>1070.2127659574469</v>
      </c>
      <c r="Q143" s="330">
        <v>1061.081081081081</v>
      </c>
      <c r="R143" s="274">
        <v>1057.9310344827586</v>
      </c>
      <c r="S143" s="275">
        <v>970</v>
      </c>
      <c r="T143" s="275">
        <v>1011.8965517241379</v>
      </c>
      <c r="U143" s="275">
        <v>1073.1666666666667</v>
      </c>
      <c r="V143" s="275">
        <v>1073.2558139534883</v>
      </c>
      <c r="W143" s="275">
        <v>1098.4000000000001</v>
      </c>
      <c r="X143" s="273">
        <v>1133.3333333333333</v>
      </c>
      <c r="Y143" s="276">
        <v>1034.0826612903227</v>
      </c>
    </row>
    <row r="144" spans="1:28" s="430" customFormat="1" x14ac:dyDescent="0.25">
      <c r="A144" s="255" t="s">
        <v>7</v>
      </c>
      <c r="B144" s="277">
        <v>100</v>
      </c>
      <c r="C144" s="278">
        <v>95.555555555555557</v>
      </c>
      <c r="D144" s="333">
        <v>100</v>
      </c>
      <c r="E144" s="279">
        <v>96.551724137931032</v>
      </c>
      <c r="F144" s="280">
        <v>100</v>
      </c>
      <c r="G144" s="278">
        <v>97.959183673469383</v>
      </c>
      <c r="H144" s="278">
        <v>100</v>
      </c>
      <c r="I144" s="278">
        <v>100</v>
      </c>
      <c r="J144" s="278">
        <v>100</v>
      </c>
      <c r="K144" s="278">
        <v>100</v>
      </c>
      <c r="L144" s="278">
        <v>100</v>
      </c>
      <c r="M144" s="277">
        <v>100</v>
      </c>
      <c r="N144" s="278">
        <v>100</v>
      </c>
      <c r="O144" s="278">
        <v>100</v>
      </c>
      <c r="P144" s="278">
        <v>97.872340425531917</v>
      </c>
      <c r="Q144" s="333">
        <v>100</v>
      </c>
      <c r="R144" s="279">
        <v>100</v>
      </c>
      <c r="S144" s="280">
        <v>100</v>
      </c>
      <c r="T144" s="280">
        <v>98.275862068965523</v>
      </c>
      <c r="U144" s="280">
        <v>100</v>
      </c>
      <c r="V144" s="280">
        <v>100</v>
      </c>
      <c r="W144" s="280">
        <v>100</v>
      </c>
      <c r="X144" s="278">
        <v>100</v>
      </c>
      <c r="Y144" s="281">
        <v>88.407258064516128</v>
      </c>
    </row>
    <row r="145" spans="1:28" s="430" customFormat="1" x14ac:dyDescent="0.25">
      <c r="A145" s="255" t="s">
        <v>8</v>
      </c>
      <c r="B145" s="282">
        <v>4.301553881360401E-2</v>
      </c>
      <c r="C145" s="283">
        <v>4.9835194583579212E-2</v>
      </c>
      <c r="D145" s="336">
        <v>4.6417289449828425E-2</v>
      </c>
      <c r="E145" s="284">
        <v>4.4188722053389834E-2</v>
      </c>
      <c r="F145" s="285">
        <v>3.641906021209295E-2</v>
      </c>
      <c r="G145" s="283">
        <v>3.9871859072298232E-2</v>
      </c>
      <c r="H145" s="283">
        <v>3.3490554975560569E-2</v>
      </c>
      <c r="I145" s="283">
        <v>4.0126455654581214E-2</v>
      </c>
      <c r="J145" s="283">
        <v>3.7458118074585905E-2</v>
      </c>
      <c r="K145" s="283">
        <v>3.7666401027072346E-2</v>
      </c>
      <c r="L145" s="283">
        <v>3.1983962430345639E-2</v>
      </c>
      <c r="M145" s="282">
        <v>3.8654816404664442E-2</v>
      </c>
      <c r="N145" s="283">
        <v>4.3188783044227075E-2</v>
      </c>
      <c r="O145" s="283">
        <v>4.5797066822821454E-2</v>
      </c>
      <c r="P145" s="283">
        <v>4.5551574621952577E-2</v>
      </c>
      <c r="Q145" s="336">
        <v>3.6122461337211198E-2</v>
      </c>
      <c r="R145" s="284">
        <v>4.0055474214336653E-2</v>
      </c>
      <c r="S145" s="285">
        <v>3.7022442550871185E-2</v>
      </c>
      <c r="T145" s="285">
        <v>4.3715084718581126E-2</v>
      </c>
      <c r="U145" s="285">
        <v>4.6792286997600012E-2</v>
      </c>
      <c r="V145" s="285">
        <v>3.1370680079486422E-2</v>
      </c>
      <c r="W145" s="285">
        <v>4.9039527017820099E-2</v>
      </c>
      <c r="X145" s="283">
        <v>4.1218465979657698E-2</v>
      </c>
      <c r="Y145" s="286">
        <v>6.0327364747196396E-2</v>
      </c>
    </row>
    <row r="146" spans="1:28" s="430" customFormat="1" x14ac:dyDescent="0.25">
      <c r="A146" s="271" t="s">
        <v>1</v>
      </c>
      <c r="B146" s="287">
        <f>B143/B142*100-100</f>
        <v>-14.613526570048307</v>
      </c>
      <c r="C146" s="288">
        <f t="shared" ref="C146:F146" si="56">C143/C142*100-100</f>
        <v>-9.1975308641975317</v>
      </c>
      <c r="D146" s="288">
        <f t="shared" si="56"/>
        <v>-6.0820624546114743</v>
      </c>
      <c r="E146" s="289">
        <f t="shared" si="56"/>
        <v>-2.4265644955300161</v>
      </c>
      <c r="F146" s="290">
        <f t="shared" si="56"/>
        <v>-12.163299663299668</v>
      </c>
      <c r="G146" s="288">
        <f>G143/G142*100-100</f>
        <v>-10.090702947845813</v>
      </c>
      <c r="H146" s="288">
        <f t="shared" ref="H146:L146" si="57">H143/H142*100-100</f>
        <v>-8.4924768518518476</v>
      </c>
      <c r="I146" s="288">
        <f t="shared" si="57"/>
        <v>-6.7129629629629619</v>
      </c>
      <c r="J146" s="288">
        <f t="shared" si="57"/>
        <v>-2.7620841180163183</v>
      </c>
      <c r="K146" s="288">
        <f t="shared" si="57"/>
        <v>-0.95315904139432917</v>
      </c>
      <c r="L146" s="288">
        <f t="shared" si="57"/>
        <v>2.5702426564495369</v>
      </c>
      <c r="M146" s="287">
        <f>M143/M142*100-100</f>
        <v>-6.5123456790123555</v>
      </c>
      <c r="N146" s="288">
        <f t="shared" ref="N146:Y146" si="58">N143/N142*100-100</f>
        <v>-3.2098765432098872</v>
      </c>
      <c r="O146" s="288">
        <f t="shared" si="58"/>
        <v>-3.7477954144620753</v>
      </c>
      <c r="P146" s="288">
        <f t="shared" si="58"/>
        <v>-0.90622537431048045</v>
      </c>
      <c r="Q146" s="288">
        <f t="shared" si="58"/>
        <v>-1.7517517517517547</v>
      </c>
      <c r="R146" s="289">
        <f t="shared" si="58"/>
        <v>-2.0434227330779038</v>
      </c>
      <c r="S146" s="290">
        <f t="shared" si="58"/>
        <v>-10.18518518518519</v>
      </c>
      <c r="T146" s="288">
        <f t="shared" si="58"/>
        <v>-6.3058748403576033</v>
      </c>
      <c r="U146" s="288">
        <f t="shared" si="58"/>
        <v>-0.63271604938270798</v>
      </c>
      <c r="V146" s="288">
        <f t="shared" si="58"/>
        <v>-0.62446167097330374</v>
      </c>
      <c r="W146" s="288">
        <f t="shared" si="58"/>
        <v>1.7037037037037237</v>
      </c>
      <c r="X146" s="288">
        <f t="shared" si="58"/>
        <v>4.9382716049382651</v>
      </c>
      <c r="Y146" s="291">
        <f t="shared" si="58"/>
        <v>-4.2516054360812348</v>
      </c>
    </row>
    <row r="147" spans="1:28" s="430" customFormat="1" ht="13" thickBot="1" x14ac:dyDescent="0.3">
      <c r="A147" s="292" t="s">
        <v>27</v>
      </c>
      <c r="B147" s="293">
        <f>B143-B129</f>
        <v>120.86956521739125</v>
      </c>
      <c r="C147" s="294">
        <f t="shared" ref="C147:Y147" si="59">C143-C129</f>
        <v>107.26241134751774</v>
      </c>
      <c r="D147" s="294">
        <f t="shared" si="59"/>
        <v>78.758169934640591</v>
      </c>
      <c r="E147" s="295">
        <f t="shared" si="59"/>
        <v>26.225535880708321</v>
      </c>
      <c r="F147" s="413">
        <f t="shared" si="59"/>
        <v>147.27272727272725</v>
      </c>
      <c r="G147" s="294">
        <f t="shared" si="59"/>
        <v>101.0204081632653</v>
      </c>
      <c r="H147" s="294">
        <f t="shared" si="59"/>
        <v>83.210827464788736</v>
      </c>
      <c r="I147" s="294">
        <f t="shared" si="59"/>
        <v>82.96875</v>
      </c>
      <c r="J147" s="294">
        <f t="shared" si="59"/>
        <v>96.271186440678093</v>
      </c>
      <c r="K147" s="294">
        <f t="shared" si="59"/>
        <v>82.736185383244219</v>
      </c>
      <c r="L147" s="294">
        <f t="shared" si="59"/>
        <v>79.482758620689538</v>
      </c>
      <c r="M147" s="293">
        <f t="shared" si="59"/>
        <v>94</v>
      </c>
      <c r="N147" s="294">
        <f t="shared" si="59"/>
        <v>78.8888888888888</v>
      </c>
      <c r="O147" s="294">
        <f t="shared" si="59"/>
        <v>56.398809523809632</v>
      </c>
      <c r="P147" s="294">
        <f t="shared" si="59"/>
        <v>71.293847038527929</v>
      </c>
      <c r="Q147" s="294">
        <f t="shared" si="59"/>
        <v>59.468177855274575</v>
      </c>
      <c r="R147" s="295">
        <f t="shared" si="59"/>
        <v>-20.177073625349522</v>
      </c>
      <c r="S147" s="296">
        <f t="shared" si="59"/>
        <v>68.4375</v>
      </c>
      <c r="T147" s="297">
        <f t="shared" si="59"/>
        <v>86.72413793103442</v>
      </c>
      <c r="U147" s="297">
        <f t="shared" si="59"/>
        <v>83.675141242937912</v>
      </c>
      <c r="V147" s="297">
        <f t="shared" si="59"/>
        <v>75.348837209302246</v>
      </c>
      <c r="W147" s="297">
        <f t="shared" si="59"/>
        <v>65.275000000000091</v>
      </c>
      <c r="X147" s="297">
        <f t="shared" si="59"/>
        <v>37.777777777777601</v>
      </c>
      <c r="Y147" s="298">
        <f t="shared" si="59"/>
        <v>78.39619585702178</v>
      </c>
    </row>
    <row r="148" spans="1:28" s="430" customFormat="1" x14ac:dyDescent="0.25">
      <c r="A148" s="299" t="s">
        <v>51</v>
      </c>
      <c r="B148" s="300">
        <v>296</v>
      </c>
      <c r="C148" s="301">
        <v>535</v>
      </c>
      <c r="D148" s="390">
        <v>664</v>
      </c>
      <c r="E148" s="302">
        <v>361</v>
      </c>
      <c r="F148" s="303">
        <v>301</v>
      </c>
      <c r="G148" s="301">
        <v>644</v>
      </c>
      <c r="H148" s="301">
        <v>811</v>
      </c>
      <c r="I148" s="301">
        <v>750</v>
      </c>
      <c r="J148" s="301">
        <v>733</v>
      </c>
      <c r="K148" s="301">
        <v>821</v>
      </c>
      <c r="L148" s="301">
        <v>760</v>
      </c>
      <c r="M148" s="300">
        <v>384</v>
      </c>
      <c r="N148" s="301">
        <v>566</v>
      </c>
      <c r="O148" s="301">
        <v>557</v>
      </c>
      <c r="P148" s="301">
        <v>586</v>
      </c>
      <c r="Q148" s="301">
        <v>421</v>
      </c>
      <c r="R148" s="302">
        <v>388</v>
      </c>
      <c r="S148" s="303">
        <v>379</v>
      </c>
      <c r="T148" s="303">
        <v>701</v>
      </c>
      <c r="U148" s="303">
        <v>728</v>
      </c>
      <c r="V148" s="303">
        <v>507</v>
      </c>
      <c r="W148" s="303">
        <v>324</v>
      </c>
      <c r="X148" s="301">
        <v>199</v>
      </c>
      <c r="Y148" s="304">
        <f>SUM(B148:X148)</f>
        <v>12416</v>
      </c>
      <c r="Z148" s="228" t="s">
        <v>56</v>
      </c>
      <c r="AA148" s="305">
        <f>Y134-Y148</f>
        <v>8</v>
      </c>
      <c r="AB148" s="306">
        <f>AA148/Y134</f>
        <v>6.43915003219575E-4</v>
      </c>
    </row>
    <row r="149" spans="1:28" s="430" customFormat="1" x14ac:dyDescent="0.25">
      <c r="A149" s="307" t="s">
        <v>28</v>
      </c>
      <c r="B149" s="246">
        <v>56.5</v>
      </c>
      <c r="C149" s="244">
        <v>55.5</v>
      </c>
      <c r="D149" s="424">
        <v>55</v>
      </c>
      <c r="E149" s="247">
        <v>53.5</v>
      </c>
      <c r="F149" s="248">
        <v>55</v>
      </c>
      <c r="G149" s="244">
        <v>54</v>
      </c>
      <c r="H149" s="244">
        <v>53</v>
      </c>
      <c r="I149" s="244">
        <v>52.5</v>
      </c>
      <c r="J149" s="244">
        <v>52.5</v>
      </c>
      <c r="K149" s="244">
        <v>52</v>
      </c>
      <c r="L149" s="244">
        <v>51.5</v>
      </c>
      <c r="M149" s="246">
        <v>54</v>
      </c>
      <c r="N149" s="244">
        <v>53</v>
      </c>
      <c r="O149" s="244">
        <v>52.5</v>
      </c>
      <c r="P149" s="244">
        <v>52</v>
      </c>
      <c r="Q149" s="244">
        <v>52</v>
      </c>
      <c r="R149" s="247">
        <v>52</v>
      </c>
      <c r="S149" s="248">
        <v>54.5</v>
      </c>
      <c r="T149" s="248">
        <v>54</v>
      </c>
      <c r="U149" s="248">
        <v>53</v>
      </c>
      <c r="V149" s="248">
        <v>53</v>
      </c>
      <c r="W149" s="248">
        <v>52.5</v>
      </c>
      <c r="X149" s="244">
        <v>52.5</v>
      </c>
      <c r="Y149" s="237"/>
      <c r="Z149" s="228" t="s">
        <v>57</v>
      </c>
      <c r="AA149" s="228">
        <v>50.62</v>
      </c>
      <c r="AB149" s="228"/>
    </row>
    <row r="150" spans="1:28" s="430" customFormat="1" ht="13" thickBot="1" x14ac:dyDescent="0.3">
      <c r="A150" s="308" t="s">
        <v>26</v>
      </c>
      <c r="B150" s="249">
        <f>B149-B135</f>
        <v>2.5</v>
      </c>
      <c r="C150" s="245">
        <f t="shared" ref="C150:X150" si="60">C149-C135</f>
        <v>2.5</v>
      </c>
      <c r="D150" s="245">
        <f t="shared" si="60"/>
        <v>3</v>
      </c>
      <c r="E150" s="250">
        <f t="shared" si="60"/>
        <v>3</v>
      </c>
      <c r="F150" s="251">
        <f t="shared" si="60"/>
        <v>2.5</v>
      </c>
      <c r="G150" s="245">
        <f t="shared" si="60"/>
        <v>2.5</v>
      </c>
      <c r="H150" s="245">
        <f t="shared" si="60"/>
        <v>2.5</v>
      </c>
      <c r="I150" s="245">
        <f t="shared" si="60"/>
        <v>2.5</v>
      </c>
      <c r="J150" s="245">
        <f t="shared" si="60"/>
        <v>2.5</v>
      </c>
      <c r="K150" s="245">
        <f t="shared" si="60"/>
        <v>2.5</v>
      </c>
      <c r="L150" s="245">
        <f t="shared" si="60"/>
        <v>2.5</v>
      </c>
      <c r="M150" s="249">
        <f t="shared" si="60"/>
        <v>2.5</v>
      </c>
      <c r="N150" s="245">
        <f t="shared" si="60"/>
        <v>2.5</v>
      </c>
      <c r="O150" s="245">
        <f t="shared" si="60"/>
        <v>3</v>
      </c>
      <c r="P150" s="245">
        <f t="shared" si="60"/>
        <v>2.5</v>
      </c>
      <c r="Q150" s="245">
        <f t="shared" si="60"/>
        <v>2.5</v>
      </c>
      <c r="R150" s="250">
        <f t="shared" si="60"/>
        <v>3</v>
      </c>
      <c r="S150" s="251">
        <f t="shared" si="60"/>
        <v>2.5</v>
      </c>
      <c r="T150" s="245">
        <f t="shared" si="60"/>
        <v>2.5</v>
      </c>
      <c r="U150" s="245">
        <f t="shared" si="60"/>
        <v>2.5</v>
      </c>
      <c r="V150" s="245">
        <f t="shared" si="60"/>
        <v>2.5</v>
      </c>
      <c r="W150" s="245">
        <f t="shared" si="60"/>
        <v>2.5</v>
      </c>
      <c r="X150" s="245">
        <f t="shared" si="60"/>
        <v>3</v>
      </c>
      <c r="Y150" s="238"/>
      <c r="Z150" s="228" t="s">
        <v>26</v>
      </c>
      <c r="AA150" s="431">
        <f>AA149-AA135</f>
        <v>2.5999999999999943</v>
      </c>
      <c r="AB150" s="228"/>
    </row>
    <row r="151" spans="1:28" x14ac:dyDescent="0.25">
      <c r="D151" s="241">
        <v>55</v>
      </c>
      <c r="E151" s="241">
        <v>53.5</v>
      </c>
      <c r="O151" s="241">
        <v>52.5</v>
      </c>
      <c r="R151" s="241">
        <v>52</v>
      </c>
      <c r="X151" s="241">
        <v>52.5</v>
      </c>
    </row>
    <row r="152" spans="1:28" ht="13" thickBot="1" x14ac:dyDescent="0.3"/>
    <row r="153" spans="1:28" s="433" customFormat="1" ht="13.5" thickBot="1" x14ac:dyDescent="0.3">
      <c r="A153" s="254" t="s">
        <v>97</v>
      </c>
      <c r="B153" s="539" t="s">
        <v>53</v>
      </c>
      <c r="C153" s="540"/>
      <c r="D153" s="540"/>
      <c r="E153" s="541"/>
      <c r="F153" s="539" t="s">
        <v>68</v>
      </c>
      <c r="G153" s="540"/>
      <c r="H153" s="540"/>
      <c r="I153" s="540"/>
      <c r="J153" s="540"/>
      <c r="K153" s="540"/>
      <c r="L153" s="541"/>
      <c r="M153" s="539" t="s">
        <v>63</v>
      </c>
      <c r="N153" s="540"/>
      <c r="O153" s="540"/>
      <c r="P153" s="540"/>
      <c r="Q153" s="540"/>
      <c r="R153" s="541"/>
      <c r="S153" s="539" t="s">
        <v>64</v>
      </c>
      <c r="T153" s="540"/>
      <c r="U153" s="540"/>
      <c r="V153" s="540"/>
      <c r="W153" s="540"/>
      <c r="X153" s="541"/>
      <c r="Y153" s="316" t="s">
        <v>55</v>
      </c>
    </row>
    <row r="154" spans="1:28" s="433" customFormat="1" x14ac:dyDescent="0.25">
      <c r="A154" s="255" t="s">
        <v>54</v>
      </c>
      <c r="B154" s="349">
        <v>1</v>
      </c>
      <c r="C154" s="260">
        <v>2</v>
      </c>
      <c r="D154" s="403">
        <v>3</v>
      </c>
      <c r="E154" s="350">
        <v>4</v>
      </c>
      <c r="F154" s="259">
        <v>5</v>
      </c>
      <c r="G154" s="260">
        <v>6</v>
      </c>
      <c r="H154" s="260">
        <v>7</v>
      </c>
      <c r="I154" s="260">
        <v>8</v>
      </c>
      <c r="J154" s="260">
        <v>9</v>
      </c>
      <c r="K154" s="260">
        <v>10</v>
      </c>
      <c r="L154" s="260">
        <v>11</v>
      </c>
      <c r="M154" s="349">
        <v>1</v>
      </c>
      <c r="N154" s="260">
        <v>2</v>
      </c>
      <c r="O154" s="260">
        <v>3</v>
      </c>
      <c r="P154" s="260">
        <v>4</v>
      </c>
      <c r="Q154" s="403">
        <v>5</v>
      </c>
      <c r="R154" s="350">
        <v>6</v>
      </c>
      <c r="S154" s="259">
        <v>1</v>
      </c>
      <c r="T154" s="259">
        <v>2</v>
      </c>
      <c r="U154" s="259">
        <v>3</v>
      </c>
      <c r="V154" s="259">
        <v>4</v>
      </c>
      <c r="W154" s="259">
        <v>5</v>
      </c>
      <c r="X154" s="260">
        <v>6</v>
      </c>
      <c r="Y154" s="315"/>
    </row>
    <row r="155" spans="1:28" s="433" customFormat="1" x14ac:dyDescent="0.25">
      <c r="A155" s="255" t="s">
        <v>2</v>
      </c>
      <c r="B155" s="261">
        <v>1</v>
      </c>
      <c r="C155" s="370">
        <v>2</v>
      </c>
      <c r="D155" s="262">
        <v>3</v>
      </c>
      <c r="E155" s="377">
        <v>4</v>
      </c>
      <c r="F155" s="261">
        <v>1</v>
      </c>
      <c r="G155" s="370">
        <v>2</v>
      </c>
      <c r="H155" s="262">
        <v>3</v>
      </c>
      <c r="I155" s="351">
        <v>4</v>
      </c>
      <c r="J155" s="374">
        <v>5</v>
      </c>
      <c r="K155" s="373">
        <v>6</v>
      </c>
      <c r="L155" s="425">
        <v>7</v>
      </c>
      <c r="M155" s="261">
        <v>1</v>
      </c>
      <c r="N155" s="370">
        <v>2</v>
      </c>
      <c r="O155" s="262">
        <v>3</v>
      </c>
      <c r="P155" s="351">
        <v>4</v>
      </c>
      <c r="Q155" s="374">
        <v>5</v>
      </c>
      <c r="R155" s="404">
        <v>6</v>
      </c>
      <c r="S155" s="261">
        <v>1</v>
      </c>
      <c r="T155" s="370">
        <v>2</v>
      </c>
      <c r="U155" s="262">
        <v>3</v>
      </c>
      <c r="V155" s="351">
        <v>4</v>
      </c>
      <c r="W155" s="374">
        <v>5</v>
      </c>
      <c r="X155" s="404">
        <v>6</v>
      </c>
      <c r="Y155" s="227" t="s">
        <v>0</v>
      </c>
    </row>
    <row r="156" spans="1:28" s="433" customFormat="1" ht="13" x14ac:dyDescent="0.25">
      <c r="A156" s="265" t="s">
        <v>3</v>
      </c>
      <c r="B156" s="266">
        <v>1170</v>
      </c>
      <c r="C156" s="267">
        <v>1170</v>
      </c>
      <c r="D156" s="389">
        <v>1170</v>
      </c>
      <c r="E156" s="268">
        <v>1170</v>
      </c>
      <c r="F156" s="269">
        <v>1170</v>
      </c>
      <c r="G156" s="267">
        <v>1170</v>
      </c>
      <c r="H156" s="267">
        <v>1170</v>
      </c>
      <c r="I156" s="267">
        <v>1170</v>
      </c>
      <c r="J156" s="267">
        <v>1170</v>
      </c>
      <c r="K156" s="267">
        <v>1170</v>
      </c>
      <c r="L156" s="267">
        <v>1170</v>
      </c>
      <c r="M156" s="266">
        <v>1170</v>
      </c>
      <c r="N156" s="267">
        <v>1170</v>
      </c>
      <c r="O156" s="267">
        <v>1170</v>
      </c>
      <c r="P156" s="267">
        <v>1170</v>
      </c>
      <c r="Q156" s="389">
        <v>1170</v>
      </c>
      <c r="R156" s="268">
        <v>1170</v>
      </c>
      <c r="S156" s="269">
        <v>1170</v>
      </c>
      <c r="T156" s="267">
        <v>1170</v>
      </c>
      <c r="U156" s="267">
        <v>1170</v>
      </c>
      <c r="V156" s="267">
        <v>1170</v>
      </c>
      <c r="W156" s="267">
        <v>1170</v>
      </c>
      <c r="X156" s="267">
        <v>1170</v>
      </c>
      <c r="Y156" s="270">
        <v>1170</v>
      </c>
    </row>
    <row r="157" spans="1:28" s="433" customFormat="1" x14ac:dyDescent="0.25">
      <c r="A157" s="271" t="s">
        <v>6</v>
      </c>
      <c r="B157" s="272">
        <v>1067.037037037037</v>
      </c>
      <c r="C157" s="273">
        <v>1085.1162790697674</v>
      </c>
      <c r="D157" s="330">
        <v>1163.75</v>
      </c>
      <c r="E157" s="274">
        <v>1209.6428571428571</v>
      </c>
      <c r="F157" s="275">
        <v>1083.3333333333333</v>
      </c>
      <c r="G157" s="273">
        <v>1100.5263157894738</v>
      </c>
      <c r="H157" s="273">
        <v>1118.6666666666667</v>
      </c>
      <c r="I157" s="273">
        <v>1135.6896551724137</v>
      </c>
      <c r="J157" s="273">
        <v>1169.6296296296296</v>
      </c>
      <c r="K157" s="273">
        <v>1191.8181818181818</v>
      </c>
      <c r="L157" s="273">
        <v>1236.9565217391305</v>
      </c>
      <c r="M157" s="272">
        <v>1115.9375</v>
      </c>
      <c r="N157" s="273">
        <v>1168.7931034482758</v>
      </c>
      <c r="O157" s="273">
        <v>1175.4000000000001</v>
      </c>
      <c r="P157" s="273">
        <v>1207.391304347826</v>
      </c>
      <c r="Q157" s="330">
        <v>1202.3529411764705</v>
      </c>
      <c r="R157" s="274">
        <v>1258</v>
      </c>
      <c r="S157" s="275">
        <v>1118.2142857142858</v>
      </c>
      <c r="T157" s="275">
        <v>1172.9824561403509</v>
      </c>
      <c r="U157" s="275">
        <v>1192.542372881356</v>
      </c>
      <c r="V157" s="275">
        <v>1212.2222222222222</v>
      </c>
      <c r="W157" s="275">
        <v>1245.9375</v>
      </c>
      <c r="X157" s="273">
        <v>1260</v>
      </c>
      <c r="Y157" s="276">
        <v>1170.6406406406406</v>
      </c>
    </row>
    <row r="158" spans="1:28" s="433" customFormat="1" x14ac:dyDescent="0.25">
      <c r="A158" s="255" t="s">
        <v>7</v>
      </c>
      <c r="B158" s="277">
        <v>100</v>
      </c>
      <c r="C158" s="278">
        <v>97.674418604651166</v>
      </c>
      <c r="D158" s="333">
        <v>100</v>
      </c>
      <c r="E158" s="279">
        <v>100</v>
      </c>
      <c r="F158" s="280">
        <v>95.238095238095241</v>
      </c>
      <c r="G158" s="278">
        <v>100</v>
      </c>
      <c r="H158" s="278">
        <v>100</v>
      </c>
      <c r="I158" s="278">
        <v>100</v>
      </c>
      <c r="J158" s="278">
        <v>100</v>
      </c>
      <c r="K158" s="278">
        <v>100</v>
      </c>
      <c r="L158" s="278">
        <v>95.652173913043484</v>
      </c>
      <c r="M158" s="277">
        <v>100</v>
      </c>
      <c r="N158" s="278">
        <v>100</v>
      </c>
      <c r="O158" s="278">
        <v>100</v>
      </c>
      <c r="P158" s="278">
        <v>100</v>
      </c>
      <c r="Q158" s="333">
        <v>100</v>
      </c>
      <c r="R158" s="279">
        <v>100</v>
      </c>
      <c r="S158" s="280">
        <v>100</v>
      </c>
      <c r="T158" s="280">
        <v>100</v>
      </c>
      <c r="U158" s="280">
        <v>100</v>
      </c>
      <c r="V158" s="280">
        <v>100</v>
      </c>
      <c r="W158" s="280">
        <v>100</v>
      </c>
      <c r="X158" s="278">
        <v>93.75</v>
      </c>
      <c r="Y158" s="281">
        <v>90.790790790790794</v>
      </c>
    </row>
    <row r="159" spans="1:28" s="433" customFormat="1" x14ac:dyDescent="0.25">
      <c r="A159" s="255" t="s">
        <v>8</v>
      </c>
      <c r="B159" s="282">
        <v>4.7500966038336603E-2</v>
      </c>
      <c r="C159" s="283">
        <v>4.4988055768201717E-2</v>
      </c>
      <c r="D159" s="336">
        <v>3.1161645516522039E-2</v>
      </c>
      <c r="E159" s="284">
        <v>5.1365260114783928E-2</v>
      </c>
      <c r="F159" s="285">
        <v>5.4523215835906157E-2</v>
      </c>
      <c r="G159" s="283">
        <v>4.4852698566020387E-2</v>
      </c>
      <c r="H159" s="283">
        <v>3.5662370203520352E-2</v>
      </c>
      <c r="I159" s="283">
        <v>3.8070262310347859E-2</v>
      </c>
      <c r="J159" s="283">
        <v>3.9039987352559202E-2</v>
      </c>
      <c r="K159" s="283">
        <v>3.9514964332884678E-2</v>
      </c>
      <c r="L159" s="283">
        <v>4.8804090797416669E-2</v>
      </c>
      <c r="M159" s="282">
        <v>4.0502386136689286E-2</v>
      </c>
      <c r="N159" s="283">
        <v>4.0101398975493072E-2</v>
      </c>
      <c r="O159" s="283">
        <v>3.0352971985660327E-2</v>
      </c>
      <c r="P159" s="283">
        <v>3.9511118809430458E-2</v>
      </c>
      <c r="Q159" s="336">
        <v>3.4825275492283515E-2</v>
      </c>
      <c r="R159" s="284">
        <v>3.1423353641491458E-2</v>
      </c>
      <c r="S159" s="285">
        <v>3.397380670522062E-2</v>
      </c>
      <c r="T159" s="285">
        <v>3.9985973299191284E-2</v>
      </c>
      <c r="U159" s="285">
        <v>3.4817730243295597E-2</v>
      </c>
      <c r="V159" s="285">
        <v>4.2131259606806998E-2</v>
      </c>
      <c r="W159" s="285">
        <v>4.4319114938989684E-2</v>
      </c>
      <c r="X159" s="283">
        <v>5.6329641137215836E-2</v>
      </c>
      <c r="Y159" s="286">
        <v>5.8785426468262139E-2</v>
      </c>
    </row>
    <row r="160" spans="1:28" s="433" customFormat="1" x14ac:dyDescent="0.25">
      <c r="A160" s="271" t="s">
        <v>1</v>
      </c>
      <c r="B160" s="287">
        <f>B157/B156*100-100</f>
        <v>-8.8002532446977</v>
      </c>
      <c r="C160" s="288">
        <f t="shared" ref="C160:F160" si="61">C157/C156*100-100</f>
        <v>-7.2550188829258531</v>
      </c>
      <c r="D160" s="288">
        <f t="shared" si="61"/>
        <v>-0.53418803418803407</v>
      </c>
      <c r="E160" s="289">
        <f t="shared" si="61"/>
        <v>3.3882783882783798</v>
      </c>
      <c r="F160" s="290">
        <f t="shared" si="61"/>
        <v>-7.407407407407419</v>
      </c>
      <c r="G160" s="288">
        <f>G157/G156*100-100</f>
        <v>-5.9379217273954055</v>
      </c>
      <c r="H160" s="288">
        <f t="shared" ref="H160:L160" si="62">H157/H156*100-100</f>
        <v>-4.3874643874643766</v>
      </c>
      <c r="I160" s="288">
        <f t="shared" si="62"/>
        <v>-2.9325081049219079</v>
      </c>
      <c r="J160" s="288">
        <f t="shared" si="62"/>
        <v>-3.1655587211147918E-2</v>
      </c>
      <c r="K160" s="288">
        <f t="shared" si="62"/>
        <v>1.8648018648018621</v>
      </c>
      <c r="L160" s="288">
        <f t="shared" si="62"/>
        <v>5.7227796358231302</v>
      </c>
      <c r="M160" s="287">
        <f>M157/M156*100-100</f>
        <v>-4.6207264957264869</v>
      </c>
      <c r="N160" s="288">
        <f t="shared" ref="N160:Y160" si="63">N157/N156*100-100</f>
        <v>-0.10315355142941485</v>
      </c>
      <c r="O160" s="288">
        <f t="shared" si="63"/>
        <v>0.461538461538467</v>
      </c>
      <c r="P160" s="288">
        <f t="shared" si="63"/>
        <v>3.1958379784466757</v>
      </c>
      <c r="Q160" s="288">
        <f t="shared" si="63"/>
        <v>2.7652086475615789</v>
      </c>
      <c r="R160" s="289">
        <f t="shared" si="63"/>
        <v>7.5213675213675231</v>
      </c>
      <c r="S160" s="290">
        <f t="shared" si="63"/>
        <v>-4.4261294261294211</v>
      </c>
      <c r="T160" s="288">
        <f t="shared" si="63"/>
        <v>0.25491078122657029</v>
      </c>
      <c r="U160" s="288">
        <f t="shared" si="63"/>
        <v>1.9266985368680167</v>
      </c>
      <c r="V160" s="288">
        <f t="shared" si="63"/>
        <v>3.6087369420702657</v>
      </c>
      <c r="W160" s="288">
        <f t="shared" si="63"/>
        <v>6.4903846153846274</v>
      </c>
      <c r="X160" s="288">
        <f t="shared" si="63"/>
        <v>7.6923076923076934</v>
      </c>
      <c r="Y160" s="291">
        <f t="shared" si="63"/>
        <v>5.4755610311161718E-2</v>
      </c>
    </row>
    <row r="161" spans="1:28" s="433" customFormat="1" ht="13" thickBot="1" x14ac:dyDescent="0.3">
      <c r="A161" s="292" t="s">
        <v>27</v>
      </c>
      <c r="B161" s="293">
        <f>B157-B143</f>
        <v>144.8631239935587</v>
      </c>
      <c r="C161" s="294">
        <f t="shared" ref="C161:Y161" si="64">C157-C143</f>
        <v>104.44961240310079</v>
      </c>
      <c r="D161" s="294">
        <f t="shared" si="64"/>
        <v>149.43627450980387</v>
      </c>
      <c r="E161" s="295">
        <f t="shared" si="64"/>
        <v>155.8497536945813</v>
      </c>
      <c r="F161" s="413">
        <f t="shared" si="64"/>
        <v>134.69696969696963</v>
      </c>
      <c r="G161" s="294">
        <f t="shared" si="64"/>
        <v>129.50590762620845</v>
      </c>
      <c r="H161" s="294">
        <f t="shared" si="64"/>
        <v>130.38541666666674</v>
      </c>
      <c r="I161" s="294">
        <f t="shared" si="64"/>
        <v>128.18965517241372</v>
      </c>
      <c r="J161" s="294">
        <f t="shared" si="64"/>
        <v>119.46013810420573</v>
      </c>
      <c r="K161" s="294">
        <f t="shared" si="64"/>
        <v>122.11229946524054</v>
      </c>
      <c r="L161" s="294">
        <f t="shared" si="64"/>
        <v>129.19790104947538</v>
      </c>
      <c r="M161" s="293">
        <f t="shared" si="64"/>
        <v>106.27083333333337</v>
      </c>
      <c r="N161" s="294">
        <f t="shared" si="64"/>
        <v>123.45977011494256</v>
      </c>
      <c r="O161" s="294">
        <f t="shared" si="64"/>
        <v>135.87619047619046</v>
      </c>
      <c r="P161" s="294">
        <f t="shared" si="64"/>
        <v>137.17853839037912</v>
      </c>
      <c r="Q161" s="294">
        <f t="shared" si="64"/>
        <v>141.27186009538946</v>
      </c>
      <c r="R161" s="295">
        <f t="shared" si="64"/>
        <v>200.06896551724139</v>
      </c>
      <c r="S161" s="296">
        <f t="shared" si="64"/>
        <v>148.21428571428578</v>
      </c>
      <c r="T161" s="297">
        <f t="shared" si="64"/>
        <v>161.085904416213</v>
      </c>
      <c r="U161" s="297">
        <f t="shared" si="64"/>
        <v>119.37570621468922</v>
      </c>
      <c r="V161" s="297">
        <f t="shared" si="64"/>
        <v>138.96640826873386</v>
      </c>
      <c r="W161" s="297">
        <f t="shared" si="64"/>
        <v>147.53749999999991</v>
      </c>
      <c r="X161" s="297">
        <f t="shared" si="64"/>
        <v>126.66666666666674</v>
      </c>
      <c r="Y161" s="298">
        <f t="shared" si="64"/>
        <v>136.55797935031796</v>
      </c>
    </row>
    <row r="162" spans="1:28" s="433" customFormat="1" x14ac:dyDescent="0.25">
      <c r="A162" s="299" t="s">
        <v>51</v>
      </c>
      <c r="B162" s="300">
        <v>295</v>
      </c>
      <c r="C162" s="301">
        <v>535</v>
      </c>
      <c r="D162" s="390">
        <v>664</v>
      </c>
      <c r="E162" s="302">
        <v>361</v>
      </c>
      <c r="F162" s="303">
        <v>301</v>
      </c>
      <c r="G162" s="301">
        <v>642</v>
      </c>
      <c r="H162" s="301">
        <v>811</v>
      </c>
      <c r="I162" s="301">
        <v>750</v>
      </c>
      <c r="J162" s="301">
        <v>733</v>
      </c>
      <c r="K162" s="301">
        <v>820</v>
      </c>
      <c r="L162" s="301">
        <v>760</v>
      </c>
      <c r="M162" s="300">
        <v>383</v>
      </c>
      <c r="N162" s="301">
        <v>565</v>
      </c>
      <c r="O162" s="301">
        <v>557</v>
      </c>
      <c r="P162" s="301">
        <v>586</v>
      </c>
      <c r="Q162" s="301">
        <v>421</v>
      </c>
      <c r="R162" s="302">
        <v>388</v>
      </c>
      <c r="S162" s="303">
        <v>379</v>
      </c>
      <c r="T162" s="303">
        <v>701</v>
      </c>
      <c r="U162" s="303">
        <v>728</v>
      </c>
      <c r="V162" s="303">
        <v>507</v>
      </c>
      <c r="W162" s="303">
        <v>324</v>
      </c>
      <c r="X162" s="301">
        <v>199</v>
      </c>
      <c r="Y162" s="304">
        <f>SUM(B162:X162)</f>
        <v>12410</v>
      </c>
      <c r="Z162" s="228" t="s">
        <v>56</v>
      </c>
      <c r="AA162" s="305">
        <f>Y148-Y162</f>
        <v>6</v>
      </c>
      <c r="AB162" s="306">
        <f>AA162/Y148</f>
        <v>4.8324742268041239E-4</v>
      </c>
    </row>
    <row r="163" spans="1:28" s="433" customFormat="1" x14ac:dyDescent="0.25">
      <c r="A163" s="307" t="s">
        <v>28</v>
      </c>
      <c r="B163" s="246">
        <v>58.5</v>
      </c>
      <c r="C163" s="244">
        <v>58</v>
      </c>
      <c r="D163" s="424">
        <v>57</v>
      </c>
      <c r="E163" s="247">
        <v>55.5</v>
      </c>
      <c r="F163" s="248">
        <v>57</v>
      </c>
      <c r="G163" s="244">
        <v>56</v>
      </c>
      <c r="H163" s="244">
        <v>55</v>
      </c>
      <c r="I163" s="244">
        <v>54.5</v>
      </c>
      <c r="J163" s="244">
        <v>54.5</v>
      </c>
      <c r="K163" s="244">
        <v>54</v>
      </c>
      <c r="L163" s="244">
        <v>53.5</v>
      </c>
      <c r="M163" s="246">
        <v>56</v>
      </c>
      <c r="N163" s="244">
        <v>55</v>
      </c>
      <c r="O163" s="244">
        <v>54.5</v>
      </c>
      <c r="P163" s="244">
        <v>54</v>
      </c>
      <c r="Q163" s="244">
        <v>53.5</v>
      </c>
      <c r="R163" s="247">
        <v>53.5</v>
      </c>
      <c r="S163" s="248">
        <v>56.5</v>
      </c>
      <c r="T163" s="248">
        <v>56</v>
      </c>
      <c r="U163" s="248">
        <v>55</v>
      </c>
      <c r="V163" s="248">
        <v>55</v>
      </c>
      <c r="W163" s="248">
        <v>54</v>
      </c>
      <c r="X163" s="244">
        <v>54</v>
      </c>
      <c r="Y163" s="237"/>
      <c r="Z163" s="228" t="s">
        <v>57</v>
      </c>
      <c r="AA163" s="228">
        <v>53.2</v>
      </c>
      <c r="AB163" s="228"/>
    </row>
    <row r="164" spans="1:28" s="433" customFormat="1" ht="13" thickBot="1" x14ac:dyDescent="0.3">
      <c r="A164" s="308" t="s">
        <v>26</v>
      </c>
      <c r="B164" s="249">
        <f>B163-B149</f>
        <v>2</v>
      </c>
      <c r="C164" s="245">
        <f t="shared" ref="C164:X164" si="65">C163-C149</f>
        <v>2.5</v>
      </c>
      <c r="D164" s="245">
        <f t="shared" si="65"/>
        <v>2</v>
      </c>
      <c r="E164" s="250">
        <f t="shared" si="65"/>
        <v>2</v>
      </c>
      <c r="F164" s="251">
        <f t="shared" si="65"/>
        <v>2</v>
      </c>
      <c r="G164" s="245">
        <f t="shared" si="65"/>
        <v>2</v>
      </c>
      <c r="H164" s="245">
        <f t="shared" si="65"/>
        <v>2</v>
      </c>
      <c r="I164" s="245">
        <f t="shared" si="65"/>
        <v>2</v>
      </c>
      <c r="J164" s="245">
        <f t="shared" si="65"/>
        <v>2</v>
      </c>
      <c r="K164" s="245">
        <f t="shared" si="65"/>
        <v>2</v>
      </c>
      <c r="L164" s="245">
        <f t="shared" si="65"/>
        <v>2</v>
      </c>
      <c r="M164" s="249">
        <f t="shared" si="65"/>
        <v>2</v>
      </c>
      <c r="N164" s="245">
        <f t="shared" si="65"/>
        <v>2</v>
      </c>
      <c r="O164" s="245">
        <f t="shared" si="65"/>
        <v>2</v>
      </c>
      <c r="P164" s="245">
        <f t="shared" si="65"/>
        <v>2</v>
      </c>
      <c r="Q164" s="245">
        <f t="shared" si="65"/>
        <v>1.5</v>
      </c>
      <c r="R164" s="250">
        <f t="shared" si="65"/>
        <v>1.5</v>
      </c>
      <c r="S164" s="251">
        <f t="shared" si="65"/>
        <v>2</v>
      </c>
      <c r="T164" s="245">
        <f t="shared" si="65"/>
        <v>2</v>
      </c>
      <c r="U164" s="245">
        <f t="shared" si="65"/>
        <v>2</v>
      </c>
      <c r="V164" s="245">
        <f t="shared" si="65"/>
        <v>2</v>
      </c>
      <c r="W164" s="245">
        <f t="shared" si="65"/>
        <v>1.5</v>
      </c>
      <c r="X164" s="245">
        <f t="shared" si="65"/>
        <v>1.5</v>
      </c>
      <c r="Y164" s="238"/>
      <c r="Z164" s="228" t="s">
        <v>26</v>
      </c>
      <c r="AA164" s="431">
        <f>AA163-AA149</f>
        <v>2.5800000000000054</v>
      </c>
      <c r="AB164" s="228"/>
    </row>
    <row r="165" spans="1:28" x14ac:dyDescent="0.25">
      <c r="C165" s="241">
        <v>58</v>
      </c>
      <c r="Q165" s="241">
        <v>53.5</v>
      </c>
      <c r="R165" s="241">
        <v>53.5</v>
      </c>
      <c r="W165" s="241">
        <v>54</v>
      </c>
      <c r="X165" s="241">
        <v>54</v>
      </c>
    </row>
    <row r="166" spans="1:28" ht="13" thickBot="1" x14ac:dyDescent="0.3"/>
    <row r="167" spans="1:28" s="451" customFormat="1" ht="13.5" thickBot="1" x14ac:dyDescent="0.3">
      <c r="A167" s="254" t="s">
        <v>99</v>
      </c>
      <c r="B167" s="539" t="s">
        <v>53</v>
      </c>
      <c r="C167" s="540"/>
      <c r="D167" s="540"/>
      <c r="E167" s="541"/>
      <c r="F167" s="539" t="s">
        <v>68</v>
      </c>
      <c r="G167" s="540"/>
      <c r="H167" s="540"/>
      <c r="I167" s="540"/>
      <c r="J167" s="540"/>
      <c r="K167" s="540"/>
      <c r="L167" s="541"/>
      <c r="M167" s="539" t="s">
        <v>63</v>
      </c>
      <c r="N167" s="540"/>
      <c r="O167" s="540"/>
      <c r="P167" s="540"/>
      <c r="Q167" s="540"/>
      <c r="R167" s="541"/>
      <c r="S167" s="539" t="s">
        <v>64</v>
      </c>
      <c r="T167" s="540"/>
      <c r="U167" s="540"/>
      <c r="V167" s="540"/>
      <c r="W167" s="540"/>
      <c r="X167" s="541"/>
      <c r="Y167" s="316" t="s">
        <v>55</v>
      </c>
    </row>
    <row r="168" spans="1:28" s="451" customFormat="1" x14ac:dyDescent="0.25">
      <c r="A168" s="255" t="s">
        <v>54</v>
      </c>
      <c r="B168" s="349">
        <v>1</v>
      </c>
      <c r="C168" s="260">
        <v>2</v>
      </c>
      <c r="D168" s="403">
        <v>3</v>
      </c>
      <c r="E168" s="350">
        <v>4</v>
      </c>
      <c r="F168" s="259">
        <v>5</v>
      </c>
      <c r="G168" s="260">
        <v>6</v>
      </c>
      <c r="H168" s="260">
        <v>7</v>
      </c>
      <c r="I168" s="260">
        <v>8</v>
      </c>
      <c r="J168" s="260">
        <v>9</v>
      </c>
      <c r="K168" s="260">
        <v>10</v>
      </c>
      <c r="L168" s="260">
        <v>11</v>
      </c>
      <c r="M168" s="349">
        <v>1</v>
      </c>
      <c r="N168" s="260">
        <v>2</v>
      </c>
      <c r="O168" s="260">
        <v>3</v>
      </c>
      <c r="P168" s="260">
        <v>4</v>
      </c>
      <c r="Q168" s="403">
        <v>5</v>
      </c>
      <c r="R168" s="350">
        <v>6</v>
      </c>
      <c r="S168" s="259">
        <v>1</v>
      </c>
      <c r="T168" s="259">
        <v>2</v>
      </c>
      <c r="U168" s="259">
        <v>3</v>
      </c>
      <c r="V168" s="259">
        <v>4</v>
      </c>
      <c r="W168" s="259">
        <v>5</v>
      </c>
      <c r="X168" s="260">
        <v>6</v>
      </c>
      <c r="Y168" s="315"/>
    </row>
    <row r="169" spans="1:28" s="451" customFormat="1" x14ac:dyDescent="0.25">
      <c r="A169" s="255" t="s">
        <v>2</v>
      </c>
      <c r="B169" s="261">
        <v>1</v>
      </c>
      <c r="C169" s="370">
        <v>2</v>
      </c>
      <c r="D169" s="262">
        <v>3</v>
      </c>
      <c r="E169" s="377">
        <v>4</v>
      </c>
      <c r="F169" s="261">
        <v>1</v>
      </c>
      <c r="G169" s="370">
        <v>2</v>
      </c>
      <c r="H169" s="262">
        <v>3</v>
      </c>
      <c r="I169" s="351">
        <v>4</v>
      </c>
      <c r="J169" s="374">
        <v>5</v>
      </c>
      <c r="K169" s="373">
        <v>6</v>
      </c>
      <c r="L169" s="425">
        <v>7</v>
      </c>
      <c r="M169" s="261">
        <v>1</v>
      </c>
      <c r="N169" s="370">
        <v>2</v>
      </c>
      <c r="O169" s="262">
        <v>3</v>
      </c>
      <c r="P169" s="351">
        <v>4</v>
      </c>
      <c r="Q169" s="374">
        <v>5</v>
      </c>
      <c r="R169" s="404">
        <v>6</v>
      </c>
      <c r="S169" s="261">
        <v>1</v>
      </c>
      <c r="T169" s="370">
        <v>2</v>
      </c>
      <c r="U169" s="262">
        <v>3</v>
      </c>
      <c r="V169" s="351">
        <v>4</v>
      </c>
      <c r="W169" s="374">
        <v>5</v>
      </c>
      <c r="X169" s="404">
        <v>6</v>
      </c>
      <c r="Y169" s="227" t="s">
        <v>0</v>
      </c>
    </row>
    <row r="170" spans="1:28" s="451" customFormat="1" ht="13" x14ac:dyDescent="0.25">
      <c r="A170" s="265" t="s">
        <v>3</v>
      </c>
      <c r="B170" s="266">
        <v>1270</v>
      </c>
      <c r="C170" s="267">
        <v>1270</v>
      </c>
      <c r="D170" s="389">
        <v>1270</v>
      </c>
      <c r="E170" s="268">
        <v>1270</v>
      </c>
      <c r="F170" s="269">
        <v>1270</v>
      </c>
      <c r="G170" s="267">
        <v>1270</v>
      </c>
      <c r="H170" s="267">
        <v>1270</v>
      </c>
      <c r="I170" s="267">
        <v>1270</v>
      </c>
      <c r="J170" s="267">
        <v>1270</v>
      </c>
      <c r="K170" s="267">
        <v>1270</v>
      </c>
      <c r="L170" s="267">
        <v>1270</v>
      </c>
      <c r="M170" s="266">
        <v>1270</v>
      </c>
      <c r="N170" s="267">
        <v>1270</v>
      </c>
      <c r="O170" s="267">
        <v>1270</v>
      </c>
      <c r="P170" s="267">
        <v>1270</v>
      </c>
      <c r="Q170" s="389">
        <v>1270</v>
      </c>
      <c r="R170" s="268">
        <v>1270</v>
      </c>
      <c r="S170" s="269">
        <v>1270</v>
      </c>
      <c r="T170" s="267">
        <v>1270</v>
      </c>
      <c r="U170" s="267">
        <v>1270</v>
      </c>
      <c r="V170" s="267">
        <v>1270</v>
      </c>
      <c r="W170" s="267">
        <v>1270</v>
      </c>
      <c r="X170" s="267">
        <v>1270</v>
      </c>
      <c r="Y170" s="270">
        <v>1270</v>
      </c>
    </row>
    <row r="171" spans="1:28" s="451" customFormat="1" x14ac:dyDescent="0.25">
      <c r="A171" s="271" t="s">
        <v>6</v>
      </c>
      <c r="B171" s="272">
        <v>1223.1818181818182</v>
      </c>
      <c r="C171" s="273">
        <v>1206.6666666666667</v>
      </c>
      <c r="D171" s="330">
        <v>1227.4074074074074</v>
      </c>
      <c r="E171" s="274">
        <v>1306.0714285714287</v>
      </c>
      <c r="F171" s="275">
        <v>1192.8571428571429</v>
      </c>
      <c r="G171" s="273">
        <v>1210.909090909091</v>
      </c>
      <c r="H171" s="273">
        <v>1203.1746031746031</v>
      </c>
      <c r="I171" s="273">
        <v>1230.6896551724137</v>
      </c>
      <c r="J171" s="273">
        <v>1260.7142857142858</v>
      </c>
      <c r="K171" s="273">
        <v>1310.9375</v>
      </c>
      <c r="L171" s="273">
        <v>1374.2028985507247</v>
      </c>
      <c r="M171" s="272">
        <v>1190.3125</v>
      </c>
      <c r="N171" s="273">
        <v>1246.5306122448981</v>
      </c>
      <c r="O171" s="273">
        <v>1272.608695652174</v>
      </c>
      <c r="P171" s="273">
        <v>1287.2727272727273</v>
      </c>
      <c r="Q171" s="330">
        <v>1292.5</v>
      </c>
      <c r="R171" s="274">
        <v>1320.3333333333333</v>
      </c>
      <c r="S171" s="275">
        <v>1215.5172413793102</v>
      </c>
      <c r="T171" s="275">
        <v>1253.3333333333333</v>
      </c>
      <c r="U171" s="275">
        <v>1272</v>
      </c>
      <c r="V171" s="275">
        <v>1294.8837209302326</v>
      </c>
      <c r="W171" s="275">
        <v>1316.8</v>
      </c>
      <c r="X171" s="273">
        <v>1326.1538461538462</v>
      </c>
      <c r="Y171" s="276">
        <v>1262.7008032128515</v>
      </c>
    </row>
    <row r="172" spans="1:28" s="451" customFormat="1" x14ac:dyDescent="0.25">
      <c r="A172" s="255" t="s">
        <v>7</v>
      </c>
      <c r="B172" s="277">
        <v>100</v>
      </c>
      <c r="C172" s="278">
        <v>100</v>
      </c>
      <c r="D172" s="333">
        <v>100</v>
      </c>
      <c r="E172" s="279">
        <v>100</v>
      </c>
      <c r="F172" s="280">
        <v>100</v>
      </c>
      <c r="G172" s="278">
        <v>100</v>
      </c>
      <c r="H172" s="278">
        <v>100</v>
      </c>
      <c r="I172" s="278">
        <v>100</v>
      </c>
      <c r="J172" s="278">
        <v>100</v>
      </c>
      <c r="K172" s="278">
        <v>100</v>
      </c>
      <c r="L172" s="278">
        <v>100</v>
      </c>
      <c r="M172" s="277">
        <v>96.875</v>
      </c>
      <c r="N172" s="278">
        <v>100</v>
      </c>
      <c r="O172" s="278">
        <v>100</v>
      </c>
      <c r="P172" s="278">
        <v>100</v>
      </c>
      <c r="Q172" s="333">
        <v>100</v>
      </c>
      <c r="R172" s="279">
        <v>100</v>
      </c>
      <c r="S172" s="280">
        <v>100</v>
      </c>
      <c r="T172" s="280">
        <v>96.078431372549019</v>
      </c>
      <c r="U172" s="280">
        <v>100</v>
      </c>
      <c r="V172" s="280">
        <v>100</v>
      </c>
      <c r="W172" s="280">
        <v>100</v>
      </c>
      <c r="X172" s="278">
        <v>100</v>
      </c>
      <c r="Y172" s="281">
        <v>90.361445783132524</v>
      </c>
    </row>
    <row r="173" spans="1:28" s="451" customFormat="1" x14ac:dyDescent="0.25">
      <c r="A173" s="255" t="s">
        <v>8</v>
      </c>
      <c r="B173" s="282">
        <v>4.1201710195310971E-2</v>
      </c>
      <c r="C173" s="283">
        <v>4.4510726641774329E-2</v>
      </c>
      <c r="D173" s="336">
        <v>4.7121356119561746E-2</v>
      </c>
      <c r="E173" s="284">
        <v>5.0179790274822667E-2</v>
      </c>
      <c r="F173" s="285">
        <v>4.5266715163475364E-2</v>
      </c>
      <c r="G173" s="283">
        <v>4.2264000108421358E-2</v>
      </c>
      <c r="H173" s="283">
        <v>4.278720257051332E-2</v>
      </c>
      <c r="I173" s="283">
        <v>3.7445029694117143E-2</v>
      </c>
      <c r="J173" s="283">
        <v>4.0883595157572158E-2</v>
      </c>
      <c r="K173" s="283">
        <v>4.6707083220646733E-2</v>
      </c>
      <c r="L173" s="283">
        <v>4.611350066031189E-2</v>
      </c>
      <c r="M173" s="282">
        <v>5.3484602507737851E-2</v>
      </c>
      <c r="N173" s="283">
        <v>2.9555829451527051E-2</v>
      </c>
      <c r="O173" s="283">
        <v>4.4674801726939377E-2</v>
      </c>
      <c r="P173" s="283">
        <v>3.4478179374956557E-2</v>
      </c>
      <c r="Q173" s="336">
        <v>4.2665385574637532E-2</v>
      </c>
      <c r="R173" s="284">
        <v>4.9568036496170975E-2</v>
      </c>
      <c r="S173" s="285">
        <v>4.8866843688249131E-2</v>
      </c>
      <c r="T173" s="285">
        <v>4.8304956668109099E-2</v>
      </c>
      <c r="U173" s="285">
        <v>3.7119352640724891E-2</v>
      </c>
      <c r="V173" s="285">
        <v>4.3666255041357169E-2</v>
      </c>
      <c r="W173" s="285">
        <v>4.0511592679947361E-2</v>
      </c>
      <c r="X173" s="283">
        <v>4.7556730841692749E-2</v>
      </c>
      <c r="Y173" s="286">
        <v>5.8536478282096176E-2</v>
      </c>
    </row>
    <row r="174" spans="1:28" s="451" customFormat="1" x14ac:dyDescent="0.25">
      <c r="A174" s="271" t="s">
        <v>1</v>
      </c>
      <c r="B174" s="287">
        <f>B171/B170*100-100</f>
        <v>-3.6864710093056487</v>
      </c>
      <c r="C174" s="288">
        <f t="shared" ref="C174:F174" si="66">C171/C170*100-100</f>
        <v>-4.9868766404199505</v>
      </c>
      <c r="D174" s="288">
        <f t="shared" si="66"/>
        <v>-3.3537474482356373</v>
      </c>
      <c r="E174" s="289">
        <f t="shared" si="66"/>
        <v>2.8402699662542119</v>
      </c>
      <c r="F174" s="290">
        <f t="shared" si="66"/>
        <v>-6.0742407199100086</v>
      </c>
      <c r="G174" s="288">
        <f>G171/G170*100-100</f>
        <v>-4.6528274874731608</v>
      </c>
      <c r="H174" s="288">
        <f t="shared" ref="H174:L174" si="67">H171/H170*100-100</f>
        <v>-5.2618422697162828</v>
      </c>
      <c r="I174" s="288">
        <f t="shared" si="67"/>
        <v>-3.0953027423296362</v>
      </c>
      <c r="J174" s="288">
        <f t="shared" si="67"/>
        <v>-0.73115860517435749</v>
      </c>
      <c r="K174" s="288">
        <f t="shared" si="67"/>
        <v>3.2234251968503997</v>
      </c>
      <c r="L174" s="288">
        <f t="shared" si="67"/>
        <v>8.2049526417893475</v>
      </c>
      <c r="M174" s="287">
        <f>M171/M170*100-100</f>
        <v>-6.274606299212607</v>
      </c>
      <c r="N174" s="288">
        <f t="shared" ref="N174:Y174" si="68">N171/N170*100-100</f>
        <v>-1.8479832878033022</v>
      </c>
      <c r="O174" s="288">
        <f t="shared" si="68"/>
        <v>0.20540910647039823</v>
      </c>
      <c r="P174" s="288">
        <f t="shared" si="68"/>
        <v>1.3600572655690684</v>
      </c>
      <c r="Q174" s="288">
        <f t="shared" si="68"/>
        <v>1.7716535433070817</v>
      </c>
      <c r="R174" s="289">
        <f t="shared" si="68"/>
        <v>3.9632545931758614</v>
      </c>
      <c r="S174" s="290">
        <f t="shared" si="68"/>
        <v>-4.2899809937551083</v>
      </c>
      <c r="T174" s="288">
        <f t="shared" si="68"/>
        <v>-1.3123359580052494</v>
      </c>
      <c r="U174" s="288">
        <f t="shared" si="68"/>
        <v>0.15748031496063675</v>
      </c>
      <c r="V174" s="288">
        <f t="shared" si="68"/>
        <v>1.9593481047427161</v>
      </c>
      <c r="W174" s="288">
        <f t="shared" si="68"/>
        <v>3.6850393700787407</v>
      </c>
      <c r="X174" s="288">
        <f t="shared" si="68"/>
        <v>4.4215626892792272</v>
      </c>
      <c r="Y174" s="291">
        <f t="shared" si="68"/>
        <v>-0.57473990449987866</v>
      </c>
    </row>
    <row r="175" spans="1:28" s="451" customFormat="1" ht="13" thickBot="1" x14ac:dyDescent="0.3">
      <c r="A175" s="292" t="s">
        <v>27</v>
      </c>
      <c r="B175" s="293">
        <f>B171-B157</f>
        <v>156.14478114478129</v>
      </c>
      <c r="C175" s="294">
        <f t="shared" ref="C175:Y175" si="69">C171-C157</f>
        <v>121.55038759689933</v>
      </c>
      <c r="D175" s="294">
        <f t="shared" si="69"/>
        <v>63.657407407407391</v>
      </c>
      <c r="E175" s="295">
        <f t="shared" si="69"/>
        <v>96.428571428571558</v>
      </c>
      <c r="F175" s="413">
        <f t="shared" si="69"/>
        <v>109.52380952380963</v>
      </c>
      <c r="G175" s="294">
        <f t="shared" si="69"/>
        <v>110.38277511961724</v>
      </c>
      <c r="H175" s="294">
        <f t="shared" si="69"/>
        <v>84.507936507936392</v>
      </c>
      <c r="I175" s="294">
        <f t="shared" si="69"/>
        <v>95</v>
      </c>
      <c r="J175" s="294">
        <f t="shared" si="69"/>
        <v>91.084656084656217</v>
      </c>
      <c r="K175" s="294">
        <f t="shared" si="69"/>
        <v>119.11931818181824</v>
      </c>
      <c r="L175" s="294">
        <f t="shared" si="69"/>
        <v>137.24637681159425</v>
      </c>
      <c r="M175" s="293">
        <f t="shared" si="69"/>
        <v>74.375</v>
      </c>
      <c r="N175" s="294">
        <f t="shared" si="69"/>
        <v>77.737508796622251</v>
      </c>
      <c r="O175" s="294">
        <f t="shared" si="69"/>
        <v>97.208695652173901</v>
      </c>
      <c r="P175" s="294">
        <f t="shared" si="69"/>
        <v>79.881422924901244</v>
      </c>
      <c r="Q175" s="294">
        <f t="shared" si="69"/>
        <v>90.147058823529505</v>
      </c>
      <c r="R175" s="295">
        <f t="shared" si="69"/>
        <v>62.333333333333258</v>
      </c>
      <c r="S175" s="296">
        <f t="shared" si="69"/>
        <v>97.302955665024456</v>
      </c>
      <c r="T175" s="297">
        <f t="shared" si="69"/>
        <v>80.350877192982352</v>
      </c>
      <c r="U175" s="297">
        <f t="shared" si="69"/>
        <v>79.457627118644041</v>
      </c>
      <c r="V175" s="297">
        <f t="shared" si="69"/>
        <v>82.661498708010413</v>
      </c>
      <c r="W175" s="297">
        <f t="shared" si="69"/>
        <v>70.862499999999955</v>
      </c>
      <c r="X175" s="297">
        <f t="shared" si="69"/>
        <v>66.153846153846189</v>
      </c>
      <c r="Y175" s="298">
        <f t="shared" si="69"/>
        <v>92.060162572210857</v>
      </c>
    </row>
    <row r="176" spans="1:28" s="451" customFormat="1" x14ac:dyDescent="0.25">
      <c r="A176" s="299" t="s">
        <v>51</v>
      </c>
      <c r="B176" s="300">
        <v>295</v>
      </c>
      <c r="C176" s="301">
        <v>535</v>
      </c>
      <c r="D176" s="390">
        <v>664</v>
      </c>
      <c r="E176" s="302">
        <v>360</v>
      </c>
      <c r="F176" s="303">
        <v>301</v>
      </c>
      <c r="G176" s="301">
        <v>642</v>
      </c>
      <c r="H176" s="301">
        <v>810</v>
      </c>
      <c r="I176" s="301">
        <v>749</v>
      </c>
      <c r="J176" s="301">
        <v>733</v>
      </c>
      <c r="K176" s="301">
        <v>820</v>
      </c>
      <c r="L176" s="301">
        <v>760</v>
      </c>
      <c r="M176" s="300">
        <v>383</v>
      </c>
      <c r="N176" s="301">
        <v>565</v>
      </c>
      <c r="O176" s="301">
        <v>557</v>
      </c>
      <c r="P176" s="301">
        <v>586</v>
      </c>
      <c r="Q176" s="301">
        <v>421</v>
      </c>
      <c r="R176" s="302">
        <v>388</v>
      </c>
      <c r="S176" s="303">
        <v>378</v>
      </c>
      <c r="T176" s="303">
        <v>701</v>
      </c>
      <c r="U176" s="303">
        <v>728</v>
      </c>
      <c r="V176" s="303">
        <v>507</v>
      </c>
      <c r="W176" s="303">
        <v>324</v>
      </c>
      <c r="X176" s="301">
        <v>199</v>
      </c>
      <c r="Y176" s="304">
        <f>SUM(B176:X176)</f>
        <v>12406</v>
      </c>
      <c r="Z176" s="228" t="s">
        <v>56</v>
      </c>
      <c r="AA176" s="305">
        <f>Y162-Y176</f>
        <v>4</v>
      </c>
      <c r="AB176" s="306">
        <f>AA176/Y162</f>
        <v>3.2232070910556004E-4</v>
      </c>
    </row>
    <row r="177" spans="1:28" s="451" customFormat="1" x14ac:dyDescent="0.25">
      <c r="A177" s="307" t="s">
        <v>28</v>
      </c>
      <c r="B177" s="246">
        <v>61</v>
      </c>
      <c r="C177" s="244">
        <v>61</v>
      </c>
      <c r="D177" s="424">
        <v>60</v>
      </c>
      <c r="E177" s="247">
        <v>58</v>
      </c>
      <c r="F177" s="248">
        <v>60.5</v>
      </c>
      <c r="G177" s="244">
        <v>59</v>
      </c>
      <c r="H177" s="244">
        <v>58</v>
      </c>
      <c r="I177" s="244">
        <v>57.5</v>
      </c>
      <c r="J177" s="244">
        <v>57.5</v>
      </c>
      <c r="K177" s="244">
        <v>56.5</v>
      </c>
      <c r="L177" s="244">
        <v>56</v>
      </c>
      <c r="M177" s="246">
        <v>59.5</v>
      </c>
      <c r="N177" s="244">
        <v>58</v>
      </c>
      <c r="O177" s="244">
        <v>57</v>
      </c>
      <c r="P177" s="244">
        <v>56.5</v>
      </c>
      <c r="Q177" s="244">
        <v>56</v>
      </c>
      <c r="R177" s="247">
        <v>56.5</v>
      </c>
      <c r="S177" s="248">
        <v>59.5</v>
      </c>
      <c r="T177" s="248">
        <v>59</v>
      </c>
      <c r="U177" s="248">
        <v>58</v>
      </c>
      <c r="V177" s="248">
        <v>58</v>
      </c>
      <c r="W177" s="248">
        <v>57</v>
      </c>
      <c r="X177" s="244">
        <v>57</v>
      </c>
      <c r="Y177" s="237"/>
      <c r="Z177" s="228" t="s">
        <v>57</v>
      </c>
      <c r="AA177" s="228">
        <v>55.14</v>
      </c>
      <c r="AB177" s="228"/>
    </row>
    <row r="178" spans="1:28" s="451" customFormat="1" ht="13" thickBot="1" x14ac:dyDescent="0.3">
      <c r="A178" s="308" t="s">
        <v>26</v>
      </c>
      <c r="B178" s="249">
        <f>B177-B163</f>
        <v>2.5</v>
      </c>
      <c r="C178" s="245">
        <f t="shared" ref="C178:X178" si="70">C177-C163</f>
        <v>3</v>
      </c>
      <c r="D178" s="245">
        <f t="shared" si="70"/>
        <v>3</v>
      </c>
      <c r="E178" s="250">
        <f t="shared" si="70"/>
        <v>2.5</v>
      </c>
      <c r="F178" s="251">
        <f t="shared" si="70"/>
        <v>3.5</v>
      </c>
      <c r="G178" s="245">
        <f t="shared" si="70"/>
        <v>3</v>
      </c>
      <c r="H178" s="245">
        <f t="shared" si="70"/>
        <v>3</v>
      </c>
      <c r="I178" s="245">
        <f t="shared" si="70"/>
        <v>3</v>
      </c>
      <c r="J178" s="245">
        <f t="shared" si="70"/>
        <v>3</v>
      </c>
      <c r="K178" s="245">
        <f t="shared" si="70"/>
        <v>2.5</v>
      </c>
      <c r="L178" s="245">
        <f t="shared" si="70"/>
        <v>2.5</v>
      </c>
      <c r="M178" s="249">
        <f t="shared" si="70"/>
        <v>3.5</v>
      </c>
      <c r="N178" s="245">
        <f t="shared" si="70"/>
        <v>3</v>
      </c>
      <c r="O178" s="245">
        <f t="shared" si="70"/>
        <v>2.5</v>
      </c>
      <c r="P178" s="245">
        <f t="shared" si="70"/>
        <v>2.5</v>
      </c>
      <c r="Q178" s="245">
        <f t="shared" si="70"/>
        <v>2.5</v>
      </c>
      <c r="R178" s="250">
        <f t="shared" si="70"/>
        <v>3</v>
      </c>
      <c r="S178" s="251">
        <f t="shared" si="70"/>
        <v>3</v>
      </c>
      <c r="T178" s="245">
        <f t="shared" si="70"/>
        <v>3</v>
      </c>
      <c r="U178" s="245">
        <f t="shared" si="70"/>
        <v>3</v>
      </c>
      <c r="V178" s="245">
        <f t="shared" si="70"/>
        <v>3</v>
      </c>
      <c r="W178" s="245">
        <f t="shared" si="70"/>
        <v>3</v>
      </c>
      <c r="X178" s="245">
        <f t="shared" si="70"/>
        <v>3</v>
      </c>
      <c r="Y178" s="238"/>
      <c r="Z178" s="228" t="s">
        <v>26</v>
      </c>
      <c r="AA178" s="431">
        <f>AA177-AA163</f>
        <v>1.9399999999999977</v>
      </c>
      <c r="AB178" s="228"/>
    </row>
    <row r="180" spans="1:28" ht="13" thickBot="1" x14ac:dyDescent="0.3"/>
    <row r="181" spans="1:28" s="460" customFormat="1" ht="13.5" thickBot="1" x14ac:dyDescent="0.3">
      <c r="A181" s="254" t="s">
        <v>100</v>
      </c>
      <c r="B181" s="539" t="s">
        <v>53</v>
      </c>
      <c r="C181" s="540"/>
      <c r="D181" s="540"/>
      <c r="E181" s="541"/>
      <c r="F181" s="539" t="s">
        <v>68</v>
      </c>
      <c r="G181" s="540"/>
      <c r="H181" s="540"/>
      <c r="I181" s="540"/>
      <c r="J181" s="540"/>
      <c r="K181" s="540"/>
      <c r="L181" s="541"/>
      <c r="M181" s="539" t="s">
        <v>63</v>
      </c>
      <c r="N181" s="540"/>
      <c r="O181" s="540"/>
      <c r="P181" s="540"/>
      <c r="Q181" s="540"/>
      <c r="R181" s="541"/>
      <c r="S181" s="539" t="s">
        <v>64</v>
      </c>
      <c r="T181" s="540"/>
      <c r="U181" s="540"/>
      <c r="V181" s="540"/>
      <c r="W181" s="540"/>
      <c r="X181" s="541"/>
      <c r="Y181" s="316" t="s">
        <v>55</v>
      </c>
    </row>
    <row r="182" spans="1:28" s="460" customFormat="1" x14ac:dyDescent="0.25">
      <c r="A182" s="255" t="s">
        <v>54</v>
      </c>
      <c r="B182" s="349">
        <v>1</v>
      </c>
      <c r="C182" s="260">
        <v>2</v>
      </c>
      <c r="D182" s="403">
        <v>3</v>
      </c>
      <c r="E182" s="350">
        <v>4</v>
      </c>
      <c r="F182" s="259">
        <v>5</v>
      </c>
      <c r="G182" s="260">
        <v>6</v>
      </c>
      <c r="H182" s="260">
        <v>7</v>
      </c>
      <c r="I182" s="260">
        <v>8</v>
      </c>
      <c r="J182" s="260">
        <v>9</v>
      </c>
      <c r="K182" s="260">
        <v>10</v>
      </c>
      <c r="L182" s="260">
        <v>11</v>
      </c>
      <c r="M182" s="349">
        <v>1</v>
      </c>
      <c r="N182" s="260">
        <v>2</v>
      </c>
      <c r="O182" s="260">
        <v>3</v>
      </c>
      <c r="P182" s="260">
        <v>4</v>
      </c>
      <c r="Q182" s="403">
        <v>5</v>
      </c>
      <c r="R182" s="350">
        <v>6</v>
      </c>
      <c r="S182" s="259">
        <v>1</v>
      </c>
      <c r="T182" s="259">
        <v>2</v>
      </c>
      <c r="U182" s="259">
        <v>3</v>
      </c>
      <c r="V182" s="259">
        <v>4</v>
      </c>
      <c r="W182" s="259">
        <v>5</v>
      </c>
      <c r="X182" s="260">
        <v>6</v>
      </c>
      <c r="Y182" s="315"/>
    </row>
    <row r="183" spans="1:28" s="460" customFormat="1" x14ac:dyDescent="0.25">
      <c r="A183" s="255" t="s">
        <v>2</v>
      </c>
      <c r="B183" s="261">
        <v>1</v>
      </c>
      <c r="C183" s="370">
        <v>2</v>
      </c>
      <c r="D183" s="262">
        <v>3</v>
      </c>
      <c r="E183" s="377">
        <v>4</v>
      </c>
      <c r="F183" s="261">
        <v>1</v>
      </c>
      <c r="G183" s="370">
        <v>2</v>
      </c>
      <c r="H183" s="262">
        <v>3</v>
      </c>
      <c r="I183" s="351">
        <v>4</v>
      </c>
      <c r="J183" s="374">
        <v>5</v>
      </c>
      <c r="K183" s="373">
        <v>6</v>
      </c>
      <c r="L183" s="425">
        <v>7</v>
      </c>
      <c r="M183" s="261">
        <v>1</v>
      </c>
      <c r="N183" s="370">
        <v>2</v>
      </c>
      <c r="O183" s="262">
        <v>3</v>
      </c>
      <c r="P183" s="351">
        <v>4</v>
      </c>
      <c r="Q183" s="374">
        <v>5</v>
      </c>
      <c r="R183" s="404">
        <v>6</v>
      </c>
      <c r="S183" s="261">
        <v>1</v>
      </c>
      <c r="T183" s="370">
        <v>2</v>
      </c>
      <c r="U183" s="262">
        <v>3</v>
      </c>
      <c r="V183" s="351">
        <v>4</v>
      </c>
      <c r="W183" s="374">
        <v>5</v>
      </c>
      <c r="X183" s="404">
        <v>6</v>
      </c>
      <c r="Y183" s="227" t="s">
        <v>0</v>
      </c>
    </row>
    <row r="184" spans="1:28" s="460" customFormat="1" ht="13" x14ac:dyDescent="0.25">
      <c r="A184" s="265" t="s">
        <v>3</v>
      </c>
      <c r="B184" s="266">
        <v>1370</v>
      </c>
      <c r="C184" s="267">
        <v>1370</v>
      </c>
      <c r="D184" s="389">
        <v>1370</v>
      </c>
      <c r="E184" s="268">
        <v>1370</v>
      </c>
      <c r="F184" s="269">
        <v>1370</v>
      </c>
      <c r="G184" s="267">
        <v>1370</v>
      </c>
      <c r="H184" s="267">
        <v>1370</v>
      </c>
      <c r="I184" s="267">
        <v>1370</v>
      </c>
      <c r="J184" s="267">
        <v>1370</v>
      </c>
      <c r="K184" s="267">
        <v>1370</v>
      </c>
      <c r="L184" s="267">
        <v>1370</v>
      </c>
      <c r="M184" s="266">
        <v>1370</v>
      </c>
      <c r="N184" s="267">
        <v>1370</v>
      </c>
      <c r="O184" s="267">
        <v>1370</v>
      </c>
      <c r="P184" s="267">
        <v>1370</v>
      </c>
      <c r="Q184" s="389">
        <v>1370</v>
      </c>
      <c r="R184" s="268">
        <v>1370</v>
      </c>
      <c r="S184" s="269">
        <v>1370</v>
      </c>
      <c r="T184" s="267">
        <v>1370</v>
      </c>
      <c r="U184" s="267">
        <v>1370</v>
      </c>
      <c r="V184" s="267">
        <v>1370</v>
      </c>
      <c r="W184" s="267">
        <v>1370</v>
      </c>
      <c r="X184" s="267">
        <v>1370</v>
      </c>
      <c r="Y184" s="270">
        <v>1370</v>
      </c>
    </row>
    <row r="185" spans="1:28" s="460" customFormat="1" x14ac:dyDescent="0.25">
      <c r="A185" s="271" t="s">
        <v>6</v>
      </c>
      <c r="B185" s="272">
        <v>1242.2222222222222</v>
      </c>
      <c r="C185" s="273">
        <v>1273</v>
      </c>
      <c r="D185" s="330">
        <v>1358.6</v>
      </c>
      <c r="E185" s="274">
        <v>1387.3333333333333</v>
      </c>
      <c r="F185" s="275">
        <v>1324.8</v>
      </c>
      <c r="G185" s="273">
        <v>1294.1176470588234</v>
      </c>
      <c r="H185" s="273">
        <v>1315.5737704918033</v>
      </c>
      <c r="I185" s="273">
        <v>1369.8214285714287</v>
      </c>
      <c r="J185" s="273">
        <v>1344.4642857142858</v>
      </c>
      <c r="K185" s="273">
        <v>1411.969696969697</v>
      </c>
      <c r="L185" s="273">
        <v>1386.7796610169491</v>
      </c>
      <c r="M185" s="272">
        <v>1306.2068965517242</v>
      </c>
      <c r="N185" s="273">
        <v>1373.0555555555557</v>
      </c>
      <c r="O185" s="273">
        <v>1371.590909090909</v>
      </c>
      <c r="P185" s="273">
        <v>1415.3333333333333</v>
      </c>
      <c r="Q185" s="330">
        <v>1378.5294117647059</v>
      </c>
      <c r="R185" s="274">
        <v>1460</v>
      </c>
      <c r="S185" s="275">
        <v>1327.037037037037</v>
      </c>
      <c r="T185" s="275">
        <v>1351.6666666666667</v>
      </c>
      <c r="U185" s="275">
        <v>1361.4666666666667</v>
      </c>
      <c r="V185" s="275">
        <v>1402.7659574468084</v>
      </c>
      <c r="W185" s="275">
        <v>1438.5714285714287</v>
      </c>
      <c r="X185" s="273">
        <v>1456</v>
      </c>
      <c r="Y185" s="276">
        <v>1363.363453815261</v>
      </c>
    </row>
    <row r="186" spans="1:28" s="460" customFormat="1" x14ac:dyDescent="0.25">
      <c r="A186" s="255" t="s">
        <v>7</v>
      </c>
      <c r="B186" s="277">
        <v>100</v>
      </c>
      <c r="C186" s="278">
        <v>100</v>
      </c>
      <c r="D186" s="333">
        <v>100</v>
      </c>
      <c r="E186" s="279">
        <v>100</v>
      </c>
      <c r="F186" s="280">
        <v>100</v>
      </c>
      <c r="G186" s="278">
        <v>98.039215686274517</v>
      </c>
      <c r="H186" s="278">
        <v>100</v>
      </c>
      <c r="I186" s="278">
        <v>98.214285714285708</v>
      </c>
      <c r="J186" s="278">
        <v>94.642857142857139</v>
      </c>
      <c r="K186" s="278">
        <v>100</v>
      </c>
      <c r="L186" s="278">
        <v>93.220338983050851</v>
      </c>
      <c r="M186" s="277">
        <v>100</v>
      </c>
      <c r="N186" s="278">
        <v>91.666666666666671</v>
      </c>
      <c r="O186" s="278">
        <v>93.181818181818187</v>
      </c>
      <c r="P186" s="278">
        <v>97.777777777777771</v>
      </c>
      <c r="Q186" s="333">
        <v>100</v>
      </c>
      <c r="R186" s="279">
        <v>86.666666666666671</v>
      </c>
      <c r="S186" s="280">
        <v>85.18518518518519</v>
      </c>
      <c r="T186" s="280">
        <v>95.833333333333329</v>
      </c>
      <c r="U186" s="280">
        <v>94.666666666666671</v>
      </c>
      <c r="V186" s="280">
        <v>100</v>
      </c>
      <c r="W186" s="280">
        <v>100</v>
      </c>
      <c r="X186" s="278">
        <v>96</v>
      </c>
      <c r="Y186" s="281">
        <v>89.658634538152612</v>
      </c>
    </row>
    <row r="187" spans="1:28" s="460" customFormat="1" x14ac:dyDescent="0.25">
      <c r="A187" s="255" t="s">
        <v>8</v>
      </c>
      <c r="B187" s="282">
        <v>5.5137871225124473E-2</v>
      </c>
      <c r="C187" s="283">
        <v>4.006284367635507E-2</v>
      </c>
      <c r="D187" s="336">
        <v>5.8292515847657024E-2</v>
      </c>
      <c r="E187" s="284">
        <v>5.2703891355575232E-2</v>
      </c>
      <c r="F187" s="285">
        <v>3.8614305021130842E-2</v>
      </c>
      <c r="G187" s="283">
        <v>4.5061940841431405E-2</v>
      </c>
      <c r="H187" s="283">
        <v>4.8652737114355686E-2</v>
      </c>
      <c r="I187" s="283">
        <v>5.0643064379960419E-2</v>
      </c>
      <c r="J187" s="283">
        <v>5.4037733463134431E-2</v>
      </c>
      <c r="K187" s="283">
        <v>4.9318227515309135E-2</v>
      </c>
      <c r="L187" s="283">
        <v>4.9878437857276629E-2</v>
      </c>
      <c r="M187" s="282">
        <v>4.0381216489859144E-2</v>
      </c>
      <c r="N187" s="283">
        <v>6.0395459254626936E-2</v>
      </c>
      <c r="O187" s="283">
        <v>5.746974805374707E-2</v>
      </c>
      <c r="P187" s="283">
        <v>4.9995956242431798E-2</v>
      </c>
      <c r="Q187" s="336">
        <v>4.9046384401222103E-2</v>
      </c>
      <c r="R187" s="284">
        <v>6.4713040179511239E-2</v>
      </c>
      <c r="S187" s="285">
        <v>6.6483391402218178E-2</v>
      </c>
      <c r="T187" s="285">
        <v>4.8451005436223764E-2</v>
      </c>
      <c r="U187" s="285">
        <v>5.5921201001290478E-2</v>
      </c>
      <c r="V187" s="285">
        <v>4.9097600309126667E-2</v>
      </c>
      <c r="W187" s="285">
        <v>4.9688169860300113E-2</v>
      </c>
      <c r="X187" s="283">
        <v>5.7133610832652261E-2</v>
      </c>
      <c r="Y187" s="286">
        <v>6.3427772833991466E-2</v>
      </c>
    </row>
    <row r="188" spans="1:28" s="460" customFormat="1" x14ac:dyDescent="0.25">
      <c r="A188" s="271" t="s">
        <v>1</v>
      </c>
      <c r="B188" s="287">
        <f>B185/B184*100-100</f>
        <v>-9.3268450932684601</v>
      </c>
      <c r="C188" s="288">
        <f t="shared" ref="C188:F188" si="71">C185/C184*100-100</f>
        <v>-7.0802919708029179</v>
      </c>
      <c r="D188" s="288">
        <f t="shared" si="71"/>
        <v>-0.83211678832117286</v>
      </c>
      <c r="E188" s="289">
        <f t="shared" si="71"/>
        <v>1.2652068126520533</v>
      </c>
      <c r="F188" s="290">
        <f t="shared" si="71"/>
        <v>-3.299270072992698</v>
      </c>
      <c r="G188" s="288">
        <f>G185/G184*100-100</f>
        <v>-5.5388578789180087</v>
      </c>
      <c r="H188" s="288">
        <f t="shared" ref="H188:L188" si="72">H185/H184*100-100</f>
        <v>-3.9727174823501201</v>
      </c>
      <c r="I188" s="288">
        <f t="shared" si="72"/>
        <v>-1.3034410844625199E-2</v>
      </c>
      <c r="J188" s="288">
        <f t="shared" si="72"/>
        <v>-1.8639207507820572</v>
      </c>
      <c r="K188" s="288">
        <f t="shared" si="72"/>
        <v>3.0634815306348315</v>
      </c>
      <c r="L188" s="288">
        <f t="shared" si="72"/>
        <v>1.2247927749597949</v>
      </c>
      <c r="M188" s="287">
        <f>M185/M184*100-100</f>
        <v>-4.6564309086332685</v>
      </c>
      <c r="N188" s="288">
        <f t="shared" ref="N188:Y188" si="73">N185/N184*100-100</f>
        <v>0.2230332522303371</v>
      </c>
      <c r="O188" s="288">
        <f t="shared" si="73"/>
        <v>0.11612475116125154</v>
      </c>
      <c r="P188" s="288">
        <f t="shared" si="73"/>
        <v>3.3090024330900292</v>
      </c>
      <c r="Q188" s="288">
        <f t="shared" si="73"/>
        <v>0.62258480034348906</v>
      </c>
      <c r="R188" s="289">
        <f t="shared" si="73"/>
        <v>6.5693430656934311</v>
      </c>
      <c r="S188" s="290">
        <f t="shared" si="73"/>
        <v>-3.1359826980264955</v>
      </c>
      <c r="T188" s="288">
        <f t="shared" si="73"/>
        <v>-1.3381995133819942</v>
      </c>
      <c r="U188" s="288">
        <f t="shared" si="73"/>
        <v>-0.6228710462287097</v>
      </c>
      <c r="V188" s="288">
        <f t="shared" si="73"/>
        <v>2.3916757260444115</v>
      </c>
      <c r="W188" s="288">
        <f t="shared" si="73"/>
        <v>5.0052137643378671</v>
      </c>
      <c r="X188" s="288">
        <f t="shared" si="73"/>
        <v>6.2773722627737243</v>
      </c>
      <c r="Y188" s="291">
        <f t="shared" si="73"/>
        <v>-0.48441942954299577</v>
      </c>
    </row>
    <row r="189" spans="1:28" s="460" customFormat="1" ht="13" thickBot="1" x14ac:dyDescent="0.3">
      <c r="A189" s="292" t="s">
        <v>27</v>
      </c>
      <c r="B189" s="293">
        <f>B185-B171</f>
        <v>19.040404040403928</v>
      </c>
      <c r="C189" s="294">
        <f t="shared" ref="C189:Y189" si="74">C185-C171</f>
        <v>66.333333333333258</v>
      </c>
      <c r="D189" s="294">
        <f t="shared" si="74"/>
        <v>131.19259259259252</v>
      </c>
      <c r="E189" s="295">
        <f t="shared" si="74"/>
        <v>81.261904761904589</v>
      </c>
      <c r="F189" s="413">
        <f t="shared" si="74"/>
        <v>131.94285714285706</v>
      </c>
      <c r="G189" s="294">
        <f t="shared" si="74"/>
        <v>83.208556149732431</v>
      </c>
      <c r="H189" s="294">
        <f t="shared" si="74"/>
        <v>112.39916731720018</v>
      </c>
      <c r="I189" s="294">
        <f t="shared" si="74"/>
        <v>139.13177339901495</v>
      </c>
      <c r="J189" s="294">
        <f t="shared" si="74"/>
        <v>83.75</v>
      </c>
      <c r="K189" s="294">
        <f t="shared" si="74"/>
        <v>101.032196969697</v>
      </c>
      <c r="L189" s="294">
        <f t="shared" si="74"/>
        <v>12.576762466224409</v>
      </c>
      <c r="M189" s="293">
        <f t="shared" si="74"/>
        <v>115.89439655172418</v>
      </c>
      <c r="N189" s="294">
        <f t="shared" si="74"/>
        <v>126.52494331065759</v>
      </c>
      <c r="O189" s="294">
        <f t="shared" si="74"/>
        <v>98.982213438735016</v>
      </c>
      <c r="P189" s="294">
        <f t="shared" si="74"/>
        <v>128.06060606060601</v>
      </c>
      <c r="Q189" s="294">
        <f t="shared" si="74"/>
        <v>86.029411764705856</v>
      </c>
      <c r="R189" s="295">
        <f t="shared" si="74"/>
        <v>139.66666666666674</v>
      </c>
      <c r="S189" s="296">
        <f t="shared" si="74"/>
        <v>111.51979565772672</v>
      </c>
      <c r="T189" s="297">
        <f t="shared" si="74"/>
        <v>98.333333333333485</v>
      </c>
      <c r="U189" s="297">
        <f t="shared" si="74"/>
        <v>89.466666666666697</v>
      </c>
      <c r="V189" s="297">
        <f t="shared" si="74"/>
        <v>107.88223651657586</v>
      </c>
      <c r="W189" s="297">
        <f t="shared" si="74"/>
        <v>121.77142857142871</v>
      </c>
      <c r="X189" s="297">
        <f t="shared" si="74"/>
        <v>129.84615384615381</v>
      </c>
      <c r="Y189" s="298">
        <f t="shared" si="74"/>
        <v>100.66265060240949</v>
      </c>
    </row>
    <row r="190" spans="1:28" s="460" customFormat="1" x14ac:dyDescent="0.25">
      <c r="A190" s="299" t="s">
        <v>51</v>
      </c>
      <c r="B190" s="300">
        <v>295</v>
      </c>
      <c r="C190" s="301">
        <v>535</v>
      </c>
      <c r="D190" s="390">
        <v>664</v>
      </c>
      <c r="E190" s="302">
        <v>360</v>
      </c>
      <c r="F190" s="303">
        <v>300</v>
      </c>
      <c r="G190" s="301">
        <v>642</v>
      </c>
      <c r="H190" s="301">
        <v>808</v>
      </c>
      <c r="I190" s="301">
        <v>749</v>
      </c>
      <c r="J190" s="301">
        <v>733</v>
      </c>
      <c r="K190" s="301">
        <v>819</v>
      </c>
      <c r="L190" s="301">
        <v>760</v>
      </c>
      <c r="M190" s="300">
        <v>382</v>
      </c>
      <c r="N190" s="301">
        <v>565</v>
      </c>
      <c r="O190" s="301">
        <v>557</v>
      </c>
      <c r="P190" s="301">
        <v>586</v>
      </c>
      <c r="Q190" s="301">
        <v>421</v>
      </c>
      <c r="R190" s="302">
        <v>388</v>
      </c>
      <c r="S190" s="303">
        <v>378</v>
      </c>
      <c r="T190" s="303">
        <v>699</v>
      </c>
      <c r="U190" s="303">
        <v>728</v>
      </c>
      <c r="V190" s="303">
        <v>507</v>
      </c>
      <c r="W190" s="303">
        <v>324</v>
      </c>
      <c r="X190" s="301">
        <v>199</v>
      </c>
      <c r="Y190" s="304">
        <f>SUM(B190:X190)</f>
        <v>12399</v>
      </c>
      <c r="Z190" s="228" t="s">
        <v>56</v>
      </c>
      <c r="AA190" s="305">
        <f>Y176-Y190</f>
        <v>7</v>
      </c>
      <c r="AB190" s="306">
        <f>AA190/Y176</f>
        <v>5.6424310817346441E-4</v>
      </c>
    </row>
    <row r="191" spans="1:28" s="460" customFormat="1" x14ac:dyDescent="0.25">
      <c r="A191" s="307" t="s">
        <v>28</v>
      </c>
      <c r="B191" s="246">
        <v>64.5</v>
      </c>
      <c r="C191" s="244">
        <v>64.5</v>
      </c>
      <c r="D191" s="424">
        <v>63</v>
      </c>
      <c r="E191" s="247">
        <v>61</v>
      </c>
      <c r="F191" s="248">
        <v>64</v>
      </c>
      <c r="G191" s="244">
        <v>62.5</v>
      </c>
      <c r="H191" s="244">
        <v>61.5</v>
      </c>
      <c r="I191" s="244">
        <v>60.5</v>
      </c>
      <c r="J191" s="244">
        <v>61</v>
      </c>
      <c r="K191" s="244">
        <v>59.5</v>
      </c>
      <c r="L191" s="244">
        <v>59.5</v>
      </c>
      <c r="M191" s="246">
        <v>63</v>
      </c>
      <c r="N191" s="244">
        <v>61</v>
      </c>
      <c r="O191" s="244">
        <v>60</v>
      </c>
      <c r="P191" s="244">
        <v>59.5</v>
      </c>
      <c r="Q191" s="244">
        <v>59</v>
      </c>
      <c r="R191" s="247">
        <v>59.5</v>
      </c>
      <c r="S191" s="248">
        <v>63</v>
      </c>
      <c r="T191" s="248">
        <v>62.5</v>
      </c>
      <c r="U191" s="248">
        <v>61.5</v>
      </c>
      <c r="V191" s="248">
        <v>61</v>
      </c>
      <c r="W191" s="248">
        <v>60</v>
      </c>
      <c r="X191" s="244">
        <v>60</v>
      </c>
      <c r="Y191" s="237"/>
      <c r="Z191" s="228" t="s">
        <v>57</v>
      </c>
      <c r="AA191" s="228">
        <v>58.04</v>
      </c>
      <c r="AB191" s="228"/>
    </row>
    <row r="192" spans="1:28" s="460" customFormat="1" ht="13" thickBot="1" x14ac:dyDescent="0.3">
      <c r="A192" s="308" t="s">
        <v>26</v>
      </c>
      <c r="B192" s="249">
        <f>B191-B177</f>
        <v>3.5</v>
      </c>
      <c r="C192" s="245">
        <f t="shared" ref="C192:X192" si="75">C191-C177</f>
        <v>3.5</v>
      </c>
      <c r="D192" s="245">
        <f t="shared" si="75"/>
        <v>3</v>
      </c>
      <c r="E192" s="250">
        <f t="shared" si="75"/>
        <v>3</v>
      </c>
      <c r="F192" s="251">
        <f t="shared" si="75"/>
        <v>3.5</v>
      </c>
      <c r="G192" s="245">
        <f t="shared" si="75"/>
        <v>3.5</v>
      </c>
      <c r="H192" s="245">
        <f t="shared" si="75"/>
        <v>3.5</v>
      </c>
      <c r="I192" s="245">
        <f t="shared" si="75"/>
        <v>3</v>
      </c>
      <c r="J192" s="245">
        <f t="shared" si="75"/>
        <v>3.5</v>
      </c>
      <c r="K192" s="245">
        <f t="shared" si="75"/>
        <v>3</v>
      </c>
      <c r="L192" s="245">
        <f t="shared" si="75"/>
        <v>3.5</v>
      </c>
      <c r="M192" s="249">
        <f t="shared" si="75"/>
        <v>3.5</v>
      </c>
      <c r="N192" s="245">
        <f t="shared" si="75"/>
        <v>3</v>
      </c>
      <c r="O192" s="245">
        <f t="shared" si="75"/>
        <v>3</v>
      </c>
      <c r="P192" s="245">
        <f t="shared" si="75"/>
        <v>3</v>
      </c>
      <c r="Q192" s="245">
        <f t="shared" si="75"/>
        <v>3</v>
      </c>
      <c r="R192" s="250">
        <f t="shared" si="75"/>
        <v>3</v>
      </c>
      <c r="S192" s="251">
        <f t="shared" si="75"/>
        <v>3.5</v>
      </c>
      <c r="T192" s="245">
        <f t="shared" si="75"/>
        <v>3.5</v>
      </c>
      <c r="U192" s="245">
        <f t="shared" si="75"/>
        <v>3.5</v>
      </c>
      <c r="V192" s="245">
        <f t="shared" si="75"/>
        <v>3</v>
      </c>
      <c r="W192" s="245">
        <f t="shared" si="75"/>
        <v>3</v>
      </c>
      <c r="X192" s="245">
        <f t="shared" si="75"/>
        <v>3</v>
      </c>
      <c r="Y192" s="238"/>
      <c r="Z192" s="228" t="s">
        <v>26</v>
      </c>
      <c r="AA192" s="431">
        <f>AA191-AA177</f>
        <v>2.8999999999999986</v>
      </c>
      <c r="AB192" s="228"/>
    </row>
    <row r="193" spans="1:28" x14ac:dyDescent="0.25">
      <c r="B193" s="241">
        <v>64.5</v>
      </c>
      <c r="C193" s="241">
        <v>64.5</v>
      </c>
      <c r="D193" s="241">
        <v>63</v>
      </c>
      <c r="E193" s="241">
        <v>61</v>
      </c>
      <c r="F193" s="241">
        <v>64</v>
      </c>
      <c r="G193" s="241">
        <v>62.5</v>
      </c>
      <c r="H193" s="241">
        <v>61.5</v>
      </c>
      <c r="I193" s="241">
        <v>60.5</v>
      </c>
      <c r="J193" s="241">
        <v>61</v>
      </c>
      <c r="K193" s="241">
        <v>59.5</v>
      </c>
      <c r="L193" s="241">
        <v>59.5</v>
      </c>
      <c r="M193" s="241">
        <v>63</v>
      </c>
      <c r="N193" s="241">
        <v>61</v>
      </c>
      <c r="O193" s="241">
        <v>60</v>
      </c>
      <c r="P193" s="241">
        <v>59.5</v>
      </c>
      <c r="Q193" s="241">
        <v>59</v>
      </c>
      <c r="R193" s="241">
        <v>59.5</v>
      </c>
      <c r="S193" s="241">
        <v>63</v>
      </c>
      <c r="T193" s="241">
        <v>62.5</v>
      </c>
      <c r="U193" s="241">
        <v>61.5</v>
      </c>
      <c r="V193" s="241">
        <v>61</v>
      </c>
      <c r="W193" s="241">
        <v>60</v>
      </c>
      <c r="X193" s="241">
        <v>60</v>
      </c>
    </row>
    <row r="194" spans="1:28" x14ac:dyDescent="0.25">
      <c r="C194" s="462"/>
      <c r="D194" s="462"/>
      <c r="E194" s="462"/>
      <c r="F194" s="462"/>
      <c r="G194" s="462"/>
      <c r="H194" s="462"/>
      <c r="I194" s="462"/>
      <c r="J194" s="462"/>
      <c r="K194" s="462"/>
      <c r="L194" s="462"/>
      <c r="M194" s="462"/>
      <c r="N194" s="462"/>
      <c r="O194" s="462"/>
      <c r="P194" s="462"/>
      <c r="Q194" s="462"/>
      <c r="R194" s="462"/>
      <c r="S194" s="462"/>
      <c r="T194" s="462"/>
      <c r="U194" s="462"/>
      <c r="V194" s="462"/>
      <c r="W194" s="462"/>
      <c r="X194" s="462"/>
    </row>
    <row r="195" spans="1:28" s="465" customFormat="1" x14ac:dyDescent="0.25">
      <c r="B195" s="465">
        <v>63.3</v>
      </c>
      <c r="C195" s="465">
        <v>63.3</v>
      </c>
      <c r="D195" s="465">
        <v>63.3</v>
      </c>
      <c r="E195" s="465">
        <v>63.3</v>
      </c>
      <c r="F195" s="465">
        <v>61.2</v>
      </c>
      <c r="G195" s="465">
        <v>61.2</v>
      </c>
      <c r="H195" s="465">
        <v>61.2</v>
      </c>
      <c r="I195" s="465">
        <v>61.2</v>
      </c>
      <c r="J195" s="465">
        <v>61.2</v>
      </c>
      <c r="K195" s="465">
        <v>61.2</v>
      </c>
      <c r="L195" s="465">
        <v>61.2</v>
      </c>
      <c r="M195" s="465">
        <v>60.3</v>
      </c>
      <c r="N195" s="465">
        <v>60.3</v>
      </c>
      <c r="O195" s="465">
        <v>60.3</v>
      </c>
      <c r="P195" s="465">
        <v>60.3</v>
      </c>
      <c r="Q195" s="465">
        <v>60.3</v>
      </c>
      <c r="R195" s="465">
        <v>60.3</v>
      </c>
      <c r="S195" s="465">
        <v>61.3</v>
      </c>
      <c r="T195" s="465">
        <v>61.3</v>
      </c>
      <c r="U195" s="465">
        <v>61.3</v>
      </c>
      <c r="V195" s="465">
        <v>61.3</v>
      </c>
      <c r="W195" s="465">
        <v>61.3</v>
      </c>
      <c r="X195" s="465">
        <v>61.3</v>
      </c>
    </row>
    <row r="196" spans="1:28" s="465" customFormat="1" ht="13" thickBot="1" x14ac:dyDescent="0.3">
      <c r="B196" s="243">
        <v>1363.363453815261</v>
      </c>
      <c r="C196" s="243">
        <v>1363.363453815261</v>
      </c>
      <c r="D196" s="243">
        <v>1363.363453815261</v>
      </c>
      <c r="E196" s="243">
        <v>1363.363453815261</v>
      </c>
      <c r="F196" s="243">
        <v>1363.363453815261</v>
      </c>
      <c r="G196" s="243">
        <v>1363.363453815261</v>
      </c>
      <c r="H196" s="243">
        <v>1363.363453815261</v>
      </c>
      <c r="I196" s="243">
        <v>1363.363453815261</v>
      </c>
      <c r="J196" s="243">
        <v>1363.363453815261</v>
      </c>
      <c r="K196" s="243">
        <v>1363.363453815261</v>
      </c>
      <c r="L196" s="243">
        <v>1363.363453815261</v>
      </c>
      <c r="M196" s="243">
        <v>1363.363453815261</v>
      </c>
      <c r="N196" s="243">
        <v>1363.363453815261</v>
      </c>
      <c r="O196" s="243">
        <v>1363.363453815261</v>
      </c>
      <c r="P196" s="243">
        <v>1363.363453815261</v>
      </c>
      <c r="Q196" s="243">
        <v>1363.363453815261</v>
      </c>
      <c r="R196" s="243">
        <v>1363.363453815261</v>
      </c>
      <c r="S196" s="243">
        <v>1363.363453815261</v>
      </c>
      <c r="T196" s="243">
        <v>1363.363453815261</v>
      </c>
      <c r="U196" s="243">
        <v>1363.363453815261</v>
      </c>
      <c r="V196" s="243">
        <v>1363.363453815261</v>
      </c>
      <c r="W196" s="243">
        <v>1363.363453815261</v>
      </c>
      <c r="X196" s="243">
        <v>1363.363453815261</v>
      </c>
    </row>
    <row r="197" spans="1:28" s="464" customFormat="1" ht="13.5" thickBot="1" x14ac:dyDescent="0.3">
      <c r="A197" s="254" t="s">
        <v>101</v>
      </c>
      <c r="B197" s="539" t="s">
        <v>53</v>
      </c>
      <c r="C197" s="540"/>
      <c r="D197" s="540"/>
      <c r="E197" s="541"/>
      <c r="F197" s="539" t="s">
        <v>68</v>
      </c>
      <c r="G197" s="540"/>
      <c r="H197" s="540"/>
      <c r="I197" s="540"/>
      <c r="J197" s="540"/>
      <c r="K197" s="540"/>
      <c r="L197" s="541"/>
      <c r="M197" s="539" t="s">
        <v>63</v>
      </c>
      <c r="N197" s="540"/>
      <c r="O197" s="540"/>
      <c r="P197" s="540"/>
      <c r="Q197" s="540"/>
      <c r="R197" s="541"/>
      <c r="S197" s="539" t="s">
        <v>64</v>
      </c>
      <c r="T197" s="540"/>
      <c r="U197" s="540"/>
      <c r="V197" s="540"/>
      <c r="W197" s="540"/>
      <c r="X197" s="541"/>
      <c r="Y197" s="316" t="s">
        <v>55</v>
      </c>
    </row>
    <row r="198" spans="1:28" s="464" customFormat="1" x14ac:dyDescent="0.25">
      <c r="A198" s="255" t="s">
        <v>54</v>
      </c>
      <c r="B198" s="349">
        <v>1</v>
      </c>
      <c r="C198" s="260">
        <v>2</v>
      </c>
      <c r="D198" s="403">
        <v>3</v>
      </c>
      <c r="E198" s="350">
        <v>4</v>
      </c>
      <c r="F198" s="259">
        <v>5</v>
      </c>
      <c r="G198" s="260">
        <v>6</v>
      </c>
      <c r="H198" s="260">
        <v>7</v>
      </c>
      <c r="I198" s="260">
        <v>8</v>
      </c>
      <c r="J198" s="260">
        <v>9</v>
      </c>
      <c r="K198" s="260">
        <v>10</v>
      </c>
      <c r="L198" s="260">
        <v>11</v>
      </c>
      <c r="M198" s="349">
        <v>1</v>
      </c>
      <c r="N198" s="260">
        <v>2</v>
      </c>
      <c r="O198" s="260">
        <v>3</v>
      </c>
      <c r="P198" s="260">
        <v>4</v>
      </c>
      <c r="Q198" s="403">
        <v>5</v>
      </c>
      <c r="R198" s="350">
        <v>6</v>
      </c>
      <c r="S198" s="259">
        <v>1</v>
      </c>
      <c r="T198" s="259">
        <v>2</v>
      </c>
      <c r="U198" s="259">
        <v>3</v>
      </c>
      <c r="V198" s="259">
        <v>4</v>
      </c>
      <c r="W198" s="259">
        <v>5</v>
      </c>
      <c r="X198" s="260">
        <v>6</v>
      </c>
      <c r="Y198" s="315"/>
    </row>
    <row r="199" spans="1:28" s="464" customFormat="1" x14ac:dyDescent="0.25">
      <c r="A199" s="255" t="s">
        <v>2</v>
      </c>
      <c r="B199" s="261">
        <v>1</v>
      </c>
      <c r="C199" s="370">
        <v>2</v>
      </c>
      <c r="D199" s="262">
        <v>3</v>
      </c>
      <c r="E199" s="377">
        <v>4</v>
      </c>
      <c r="F199" s="261">
        <v>1</v>
      </c>
      <c r="G199" s="370">
        <v>2</v>
      </c>
      <c r="H199" s="262">
        <v>3</v>
      </c>
      <c r="I199" s="351">
        <v>4</v>
      </c>
      <c r="J199" s="374">
        <v>5</v>
      </c>
      <c r="K199" s="373">
        <v>6</v>
      </c>
      <c r="L199" s="425">
        <v>7</v>
      </c>
      <c r="M199" s="261">
        <v>1</v>
      </c>
      <c r="N199" s="370">
        <v>2</v>
      </c>
      <c r="O199" s="262">
        <v>3</v>
      </c>
      <c r="P199" s="351">
        <v>4</v>
      </c>
      <c r="Q199" s="374">
        <v>5</v>
      </c>
      <c r="R199" s="404">
        <v>6</v>
      </c>
      <c r="S199" s="261">
        <v>1</v>
      </c>
      <c r="T199" s="370">
        <v>2</v>
      </c>
      <c r="U199" s="262">
        <v>3</v>
      </c>
      <c r="V199" s="351">
        <v>4</v>
      </c>
      <c r="W199" s="374">
        <v>5</v>
      </c>
      <c r="X199" s="404">
        <v>6</v>
      </c>
      <c r="Y199" s="227" t="s">
        <v>0</v>
      </c>
    </row>
    <row r="200" spans="1:28" s="464" customFormat="1" ht="13" x14ac:dyDescent="0.25">
      <c r="A200" s="265" t="s">
        <v>3</v>
      </c>
      <c r="B200" s="266">
        <v>1480</v>
      </c>
      <c r="C200" s="267">
        <v>1480</v>
      </c>
      <c r="D200" s="389">
        <v>1480</v>
      </c>
      <c r="E200" s="268">
        <v>1480</v>
      </c>
      <c r="F200" s="269">
        <v>1480</v>
      </c>
      <c r="G200" s="267">
        <v>1480</v>
      </c>
      <c r="H200" s="267">
        <v>1480</v>
      </c>
      <c r="I200" s="267">
        <v>1480</v>
      </c>
      <c r="J200" s="267">
        <v>1480</v>
      </c>
      <c r="K200" s="267">
        <v>1480</v>
      </c>
      <c r="L200" s="267">
        <v>1480</v>
      </c>
      <c r="M200" s="266">
        <v>1480</v>
      </c>
      <c r="N200" s="267">
        <v>1480</v>
      </c>
      <c r="O200" s="267">
        <v>1480</v>
      </c>
      <c r="P200" s="267">
        <v>1480</v>
      </c>
      <c r="Q200" s="389">
        <v>1480</v>
      </c>
      <c r="R200" s="268">
        <v>1480</v>
      </c>
      <c r="S200" s="269">
        <v>1480</v>
      </c>
      <c r="T200" s="267">
        <v>1480</v>
      </c>
      <c r="U200" s="267">
        <v>1480</v>
      </c>
      <c r="V200" s="267">
        <v>1480</v>
      </c>
      <c r="W200" s="267">
        <v>1480</v>
      </c>
      <c r="X200" s="267">
        <v>1480</v>
      </c>
      <c r="Y200" s="270">
        <v>1480</v>
      </c>
    </row>
    <row r="201" spans="1:28" s="464" customFormat="1" x14ac:dyDescent="0.25">
      <c r="A201" s="271" t="s">
        <v>6</v>
      </c>
      <c r="B201" s="272">
        <v>1316.1904761904761</v>
      </c>
      <c r="C201" s="273">
        <v>1409.1304347826087</v>
      </c>
      <c r="D201" s="330">
        <v>1484.8571428571429</v>
      </c>
      <c r="E201" s="274">
        <v>1599.7142857142858</v>
      </c>
      <c r="F201" s="275">
        <v>1296.4705882352941</v>
      </c>
      <c r="G201" s="273">
        <v>1382.3188405797102</v>
      </c>
      <c r="H201" s="273">
        <v>1424.5</v>
      </c>
      <c r="I201" s="273">
        <v>1460</v>
      </c>
      <c r="J201" s="273">
        <v>1493.1578947368421</v>
      </c>
      <c r="K201" s="273">
        <v>1536.4516129032259</v>
      </c>
      <c r="L201" s="273">
        <v>1640.952380952381</v>
      </c>
      <c r="M201" s="272">
        <v>1341.3888888888889</v>
      </c>
      <c r="N201" s="273">
        <v>1435.2380952380952</v>
      </c>
      <c r="O201" s="273">
        <v>1470.2083333333333</v>
      </c>
      <c r="P201" s="273">
        <v>1510.9375</v>
      </c>
      <c r="Q201" s="330">
        <v>1548.780487804878</v>
      </c>
      <c r="R201" s="274">
        <v>1634.8571428571429</v>
      </c>
      <c r="S201" s="275">
        <v>1303.3333333333333</v>
      </c>
      <c r="T201" s="275">
        <v>1412.3529411764705</v>
      </c>
      <c r="U201" s="275">
        <v>1455.2272727272727</v>
      </c>
      <c r="V201" s="275">
        <v>1511</v>
      </c>
      <c r="W201" s="275">
        <v>1548.8095238095239</v>
      </c>
      <c r="X201" s="273">
        <v>1615.952380952381</v>
      </c>
      <c r="Y201" s="276">
        <v>1478.2780082987551</v>
      </c>
    </row>
    <row r="202" spans="1:28" s="464" customFormat="1" x14ac:dyDescent="0.25">
      <c r="A202" s="255" t="s">
        <v>7</v>
      </c>
      <c r="B202" s="277">
        <v>100</v>
      </c>
      <c r="C202" s="278">
        <v>100</v>
      </c>
      <c r="D202" s="333">
        <v>100</v>
      </c>
      <c r="E202" s="279">
        <v>100</v>
      </c>
      <c r="F202" s="280">
        <v>100</v>
      </c>
      <c r="G202" s="278">
        <v>100</v>
      </c>
      <c r="H202" s="278">
        <v>100</v>
      </c>
      <c r="I202" s="278">
        <v>100</v>
      </c>
      <c r="J202" s="278">
        <v>100</v>
      </c>
      <c r="K202" s="278">
        <v>100</v>
      </c>
      <c r="L202" s="278">
        <v>100</v>
      </c>
      <c r="M202" s="277">
        <v>100</v>
      </c>
      <c r="N202" s="278">
        <v>100</v>
      </c>
      <c r="O202" s="278">
        <v>100</v>
      </c>
      <c r="P202" s="278">
        <v>100</v>
      </c>
      <c r="Q202" s="333">
        <v>100</v>
      </c>
      <c r="R202" s="279">
        <v>100</v>
      </c>
      <c r="S202" s="280">
        <v>100</v>
      </c>
      <c r="T202" s="280">
        <v>100</v>
      </c>
      <c r="U202" s="280">
        <v>100</v>
      </c>
      <c r="V202" s="280">
        <v>100</v>
      </c>
      <c r="W202" s="280">
        <v>100</v>
      </c>
      <c r="X202" s="278">
        <v>100</v>
      </c>
      <c r="Y202" s="281">
        <v>84.232365145228215</v>
      </c>
    </row>
    <row r="203" spans="1:28" s="464" customFormat="1" x14ac:dyDescent="0.25">
      <c r="A203" s="255" t="s">
        <v>8</v>
      </c>
      <c r="B203" s="282">
        <v>3.3854377902430344E-2</v>
      </c>
      <c r="C203" s="283">
        <v>2.8724691112339707E-2</v>
      </c>
      <c r="D203" s="336">
        <v>2.671503466124036E-2</v>
      </c>
      <c r="E203" s="284">
        <v>3.0931909159261736E-2</v>
      </c>
      <c r="F203" s="285">
        <v>3.2178989521773879E-2</v>
      </c>
      <c r="G203" s="283">
        <v>2.9562972298029403E-2</v>
      </c>
      <c r="H203" s="283">
        <v>2.8814114588263311E-2</v>
      </c>
      <c r="I203" s="283">
        <v>1.8731908836275114E-2</v>
      </c>
      <c r="J203" s="283">
        <v>2.2022087525372821E-2</v>
      </c>
      <c r="K203" s="283">
        <v>2.6375484010100651E-2</v>
      </c>
      <c r="L203" s="283">
        <v>2.6018708840897284E-2</v>
      </c>
      <c r="M203" s="282">
        <v>3.0289976752278833E-2</v>
      </c>
      <c r="N203" s="283">
        <v>2.8857667039234858E-2</v>
      </c>
      <c r="O203" s="283">
        <v>2.0616243614348936E-2</v>
      </c>
      <c r="P203" s="283">
        <v>2.1469017054836295E-2</v>
      </c>
      <c r="Q203" s="336">
        <v>2.3397356578738898E-2</v>
      </c>
      <c r="R203" s="284">
        <v>2.5966435653768532E-2</v>
      </c>
      <c r="S203" s="285">
        <v>3.3262131316742959E-2</v>
      </c>
      <c r="T203" s="285">
        <v>2.5819214893508902E-2</v>
      </c>
      <c r="U203" s="285">
        <v>2.1001568893684659E-2</v>
      </c>
      <c r="V203" s="285">
        <v>2.501794595822078E-2</v>
      </c>
      <c r="W203" s="285">
        <v>2.3415641005799983E-2</v>
      </c>
      <c r="X203" s="283">
        <v>2.7009969929133421E-2</v>
      </c>
      <c r="Y203" s="286">
        <v>6.5902256593128788E-2</v>
      </c>
    </row>
    <row r="204" spans="1:28" s="464" customFormat="1" x14ac:dyDescent="0.25">
      <c r="A204" s="271" t="s">
        <v>1</v>
      </c>
      <c r="B204" s="287">
        <f>B201/B200*100-100</f>
        <v>-11.06821106821107</v>
      </c>
      <c r="C204" s="288">
        <f t="shared" ref="C204:F204" si="76">C201/C200*100-100</f>
        <v>-4.7884841363102169</v>
      </c>
      <c r="D204" s="288">
        <f t="shared" si="76"/>
        <v>0.32818532818532731</v>
      </c>
      <c r="E204" s="289">
        <f t="shared" si="76"/>
        <v>8.0888030888030897</v>
      </c>
      <c r="F204" s="290">
        <f t="shared" si="76"/>
        <v>-12.400635930047684</v>
      </c>
      <c r="G204" s="288">
        <f>G201/G200*100-100</f>
        <v>-6.6000783392087641</v>
      </c>
      <c r="H204" s="288">
        <f t="shared" ref="H204:L204" si="77">H201/H200*100-100</f>
        <v>-3.75</v>
      </c>
      <c r="I204" s="288">
        <f t="shared" si="77"/>
        <v>-1.3513513513513544</v>
      </c>
      <c r="J204" s="288">
        <f t="shared" si="77"/>
        <v>0.88904694167852938</v>
      </c>
      <c r="K204" s="288">
        <f t="shared" si="77"/>
        <v>3.814298169136876</v>
      </c>
      <c r="L204" s="288">
        <f t="shared" si="77"/>
        <v>10.875160875160873</v>
      </c>
      <c r="M204" s="287">
        <f>M201/M200*100-100</f>
        <v>-9.3656156156156243</v>
      </c>
      <c r="N204" s="288">
        <f t="shared" ref="N204:Y204" si="78">N201/N200*100-100</f>
        <v>-3.0244530244530381</v>
      </c>
      <c r="O204" s="288">
        <f t="shared" si="78"/>
        <v>-0.66159909909910652</v>
      </c>
      <c r="P204" s="288">
        <f t="shared" si="78"/>
        <v>2.0903716216216282</v>
      </c>
      <c r="Q204" s="288">
        <f t="shared" si="78"/>
        <v>4.6473302570863524</v>
      </c>
      <c r="R204" s="289">
        <f t="shared" si="78"/>
        <v>10.463320463320457</v>
      </c>
      <c r="S204" s="290">
        <f t="shared" si="78"/>
        <v>-11.936936936936931</v>
      </c>
      <c r="T204" s="288">
        <f t="shared" si="78"/>
        <v>-4.5707472178060442</v>
      </c>
      <c r="U204" s="288">
        <f t="shared" si="78"/>
        <v>-1.6738329238329186</v>
      </c>
      <c r="V204" s="288">
        <f t="shared" si="78"/>
        <v>2.0945945945945965</v>
      </c>
      <c r="W204" s="288">
        <f t="shared" si="78"/>
        <v>4.6492921492921511</v>
      </c>
      <c r="X204" s="288">
        <f t="shared" si="78"/>
        <v>9.1859716859716798</v>
      </c>
      <c r="Y204" s="291">
        <f t="shared" si="78"/>
        <v>-0.11635079062465081</v>
      </c>
    </row>
    <row r="205" spans="1:28" s="464" customFormat="1" ht="13" thickBot="1" x14ac:dyDescent="0.3">
      <c r="A205" s="292" t="s">
        <v>27</v>
      </c>
      <c r="B205" s="293">
        <f>B201-B196</f>
        <v>-47.172977624784835</v>
      </c>
      <c r="C205" s="294">
        <f t="shared" ref="C205:X205" si="79">C201-C196</f>
        <v>45.766980967347763</v>
      </c>
      <c r="D205" s="294">
        <f t="shared" si="79"/>
        <v>121.49368904188191</v>
      </c>
      <c r="E205" s="295">
        <f t="shared" si="79"/>
        <v>236.3508318990248</v>
      </c>
      <c r="F205" s="413">
        <f t="shared" si="79"/>
        <v>-66.892865579966838</v>
      </c>
      <c r="G205" s="294">
        <f t="shared" si="79"/>
        <v>18.955386764449258</v>
      </c>
      <c r="H205" s="294">
        <f t="shared" si="79"/>
        <v>61.136546184739018</v>
      </c>
      <c r="I205" s="294">
        <f t="shared" si="79"/>
        <v>96.636546184739018</v>
      </c>
      <c r="J205" s="294">
        <f t="shared" si="79"/>
        <v>129.7944409215811</v>
      </c>
      <c r="K205" s="294">
        <f t="shared" si="79"/>
        <v>173.08815908796487</v>
      </c>
      <c r="L205" s="294">
        <f t="shared" si="79"/>
        <v>277.58892713711998</v>
      </c>
      <c r="M205" s="293">
        <f t="shared" si="79"/>
        <v>-21.974564926372068</v>
      </c>
      <c r="N205" s="294">
        <f t="shared" si="79"/>
        <v>71.874641422834202</v>
      </c>
      <c r="O205" s="294">
        <f t="shared" si="79"/>
        <v>106.84487951807228</v>
      </c>
      <c r="P205" s="294">
        <f t="shared" si="79"/>
        <v>147.57404618473902</v>
      </c>
      <c r="Q205" s="294">
        <f t="shared" si="79"/>
        <v>185.41703398961704</v>
      </c>
      <c r="R205" s="295">
        <f t="shared" si="79"/>
        <v>271.49368904188191</v>
      </c>
      <c r="S205" s="296">
        <f t="shared" si="79"/>
        <v>-60.030120481927725</v>
      </c>
      <c r="T205" s="297">
        <f t="shared" si="79"/>
        <v>48.989487361209513</v>
      </c>
      <c r="U205" s="297">
        <f t="shared" si="79"/>
        <v>91.863818912011766</v>
      </c>
      <c r="V205" s="297">
        <f t="shared" si="79"/>
        <v>147.63654618473902</v>
      </c>
      <c r="W205" s="297">
        <f t="shared" si="79"/>
        <v>185.44606999426287</v>
      </c>
      <c r="X205" s="297">
        <f t="shared" si="79"/>
        <v>252.58892713711998</v>
      </c>
      <c r="Y205" s="298">
        <f>Y201-Y185</f>
        <v>114.91455448349416</v>
      </c>
    </row>
    <row r="206" spans="1:28" s="464" customFormat="1" x14ac:dyDescent="0.25">
      <c r="A206" s="299" t="s">
        <v>51</v>
      </c>
      <c r="B206" s="300">
        <v>282</v>
      </c>
      <c r="C206" s="301">
        <v>589</v>
      </c>
      <c r="D206" s="390">
        <v>585</v>
      </c>
      <c r="E206" s="302">
        <v>387</v>
      </c>
      <c r="F206" s="303">
        <v>238</v>
      </c>
      <c r="G206" s="301">
        <v>932</v>
      </c>
      <c r="H206" s="301">
        <v>710</v>
      </c>
      <c r="I206" s="301">
        <v>946</v>
      </c>
      <c r="J206" s="301">
        <v>726</v>
      </c>
      <c r="K206" s="301">
        <v>763</v>
      </c>
      <c r="L206" s="301">
        <v>490</v>
      </c>
      <c r="M206" s="300">
        <v>349</v>
      </c>
      <c r="N206" s="301">
        <v>549</v>
      </c>
      <c r="O206" s="301">
        <v>578</v>
      </c>
      <c r="P206" s="301">
        <v>439</v>
      </c>
      <c r="Q206" s="301">
        <v>527</v>
      </c>
      <c r="R206" s="302">
        <v>454</v>
      </c>
      <c r="S206" s="303">
        <v>275</v>
      </c>
      <c r="T206" s="303">
        <v>437</v>
      </c>
      <c r="U206" s="303">
        <v>602</v>
      </c>
      <c r="V206" s="303">
        <v>442</v>
      </c>
      <c r="W206" s="303">
        <v>525</v>
      </c>
      <c r="X206" s="301">
        <v>549</v>
      </c>
      <c r="Y206" s="304">
        <f>SUM(B206:X206)</f>
        <v>12374</v>
      </c>
      <c r="Z206" s="228" t="s">
        <v>56</v>
      </c>
      <c r="AA206" s="305">
        <f>Y190-Y206</f>
        <v>25</v>
      </c>
      <c r="AB206" s="306">
        <f>AA206/Y190</f>
        <v>2.016291636422292E-3</v>
      </c>
    </row>
    <row r="207" spans="1:28" s="464" customFormat="1" x14ac:dyDescent="0.25">
      <c r="A207" s="307" t="s">
        <v>28</v>
      </c>
      <c r="B207" s="246">
        <v>70.5</v>
      </c>
      <c r="C207" s="244">
        <v>69.5</v>
      </c>
      <c r="D207" s="424">
        <v>68.5</v>
      </c>
      <c r="E207" s="247">
        <v>67</v>
      </c>
      <c r="F207" s="248">
        <v>69</v>
      </c>
      <c r="G207" s="244">
        <v>68</v>
      </c>
      <c r="H207" s="244">
        <v>67</v>
      </c>
      <c r="I207" s="244">
        <v>66.5</v>
      </c>
      <c r="J207" s="244">
        <v>66</v>
      </c>
      <c r="K207" s="244">
        <v>65</v>
      </c>
      <c r="L207" s="244">
        <v>64</v>
      </c>
      <c r="M207" s="246">
        <v>67.5</v>
      </c>
      <c r="N207" s="244">
        <v>66.5</v>
      </c>
      <c r="O207" s="244">
        <v>65.5</v>
      </c>
      <c r="P207" s="244">
        <v>65</v>
      </c>
      <c r="Q207" s="244">
        <v>64.5</v>
      </c>
      <c r="R207" s="247">
        <v>64</v>
      </c>
      <c r="S207" s="248">
        <v>69</v>
      </c>
      <c r="T207" s="248">
        <v>68</v>
      </c>
      <c r="U207" s="248">
        <v>67</v>
      </c>
      <c r="V207" s="248">
        <v>66</v>
      </c>
      <c r="W207" s="248">
        <v>65</v>
      </c>
      <c r="X207" s="244">
        <v>64.5</v>
      </c>
      <c r="Y207" s="237"/>
      <c r="Z207" s="228" t="s">
        <v>57</v>
      </c>
      <c r="AA207" s="228">
        <v>61.39</v>
      </c>
      <c r="AB207" s="228"/>
    </row>
    <row r="208" spans="1:28" s="464" customFormat="1" ht="13" thickBot="1" x14ac:dyDescent="0.3">
      <c r="A208" s="308" t="s">
        <v>26</v>
      </c>
      <c r="B208" s="249">
        <f>B207-B195</f>
        <v>7.2000000000000028</v>
      </c>
      <c r="C208" s="245">
        <f t="shared" ref="C208:X208" si="80">C207-C195</f>
        <v>6.2000000000000028</v>
      </c>
      <c r="D208" s="245">
        <f t="shared" si="80"/>
        <v>5.2000000000000028</v>
      </c>
      <c r="E208" s="250">
        <f t="shared" si="80"/>
        <v>3.7000000000000028</v>
      </c>
      <c r="F208" s="251">
        <f t="shared" si="80"/>
        <v>7.7999999999999972</v>
      </c>
      <c r="G208" s="245">
        <f t="shared" si="80"/>
        <v>6.7999999999999972</v>
      </c>
      <c r="H208" s="245">
        <f t="shared" si="80"/>
        <v>5.7999999999999972</v>
      </c>
      <c r="I208" s="245">
        <f t="shared" si="80"/>
        <v>5.2999999999999972</v>
      </c>
      <c r="J208" s="245">
        <f t="shared" si="80"/>
        <v>4.7999999999999972</v>
      </c>
      <c r="K208" s="245">
        <f t="shared" si="80"/>
        <v>3.7999999999999972</v>
      </c>
      <c r="L208" s="245">
        <f t="shared" si="80"/>
        <v>2.7999999999999972</v>
      </c>
      <c r="M208" s="249">
        <f t="shared" si="80"/>
        <v>7.2000000000000028</v>
      </c>
      <c r="N208" s="245">
        <f t="shared" si="80"/>
        <v>6.2000000000000028</v>
      </c>
      <c r="O208" s="245">
        <f t="shared" si="80"/>
        <v>5.2000000000000028</v>
      </c>
      <c r="P208" s="245">
        <f t="shared" si="80"/>
        <v>4.7000000000000028</v>
      </c>
      <c r="Q208" s="245">
        <f t="shared" si="80"/>
        <v>4.2000000000000028</v>
      </c>
      <c r="R208" s="250">
        <f t="shared" si="80"/>
        <v>3.7000000000000028</v>
      </c>
      <c r="S208" s="251">
        <f t="shared" si="80"/>
        <v>7.7000000000000028</v>
      </c>
      <c r="T208" s="245">
        <f t="shared" si="80"/>
        <v>6.7000000000000028</v>
      </c>
      <c r="U208" s="245">
        <f t="shared" si="80"/>
        <v>5.7000000000000028</v>
      </c>
      <c r="V208" s="245">
        <f t="shared" si="80"/>
        <v>4.7000000000000028</v>
      </c>
      <c r="W208" s="245">
        <f t="shared" si="80"/>
        <v>3.7000000000000028</v>
      </c>
      <c r="X208" s="245">
        <f t="shared" si="80"/>
        <v>3.2000000000000028</v>
      </c>
      <c r="Y208" s="238"/>
      <c r="Z208" s="228" t="s">
        <v>26</v>
      </c>
      <c r="AA208" s="431">
        <f>AA207-AA191</f>
        <v>3.3500000000000014</v>
      </c>
      <c r="AB208" s="228"/>
    </row>
    <row r="209" spans="1:28" x14ac:dyDescent="0.25">
      <c r="F209" s="241">
        <v>69</v>
      </c>
      <c r="G209" s="241">
        <v>68</v>
      </c>
      <c r="P209" s="241">
        <v>65</v>
      </c>
      <c r="Q209" s="241">
        <v>64.5</v>
      </c>
      <c r="R209" s="241">
        <v>64</v>
      </c>
      <c r="T209" s="241">
        <v>68</v>
      </c>
      <c r="X209" s="241">
        <v>64.5</v>
      </c>
    </row>
    <row r="210" spans="1:28" ht="13" thickBot="1" x14ac:dyDescent="0.3"/>
    <row r="211" spans="1:28" s="468" customFormat="1" ht="13.5" thickBot="1" x14ac:dyDescent="0.3">
      <c r="A211" s="254" t="s">
        <v>103</v>
      </c>
      <c r="B211" s="539" t="s">
        <v>53</v>
      </c>
      <c r="C211" s="540"/>
      <c r="D211" s="540"/>
      <c r="E211" s="541"/>
      <c r="F211" s="539" t="s">
        <v>68</v>
      </c>
      <c r="G211" s="540"/>
      <c r="H211" s="540"/>
      <c r="I211" s="540"/>
      <c r="J211" s="540"/>
      <c r="K211" s="540"/>
      <c r="L211" s="541"/>
      <c r="M211" s="539" t="s">
        <v>63</v>
      </c>
      <c r="N211" s="540"/>
      <c r="O211" s="540"/>
      <c r="P211" s="540"/>
      <c r="Q211" s="540"/>
      <c r="R211" s="541"/>
      <c r="S211" s="539" t="s">
        <v>64</v>
      </c>
      <c r="T211" s="540"/>
      <c r="U211" s="540"/>
      <c r="V211" s="540"/>
      <c r="W211" s="540"/>
      <c r="X211" s="541"/>
      <c r="Y211" s="316" t="s">
        <v>55</v>
      </c>
    </row>
    <row r="212" spans="1:28" s="468" customFormat="1" x14ac:dyDescent="0.25">
      <c r="A212" s="255" t="s">
        <v>54</v>
      </c>
      <c r="B212" s="349">
        <v>1</v>
      </c>
      <c r="C212" s="260">
        <v>2</v>
      </c>
      <c r="D212" s="403">
        <v>3</v>
      </c>
      <c r="E212" s="350">
        <v>4</v>
      </c>
      <c r="F212" s="259">
        <v>5</v>
      </c>
      <c r="G212" s="260">
        <v>6</v>
      </c>
      <c r="H212" s="260">
        <v>7</v>
      </c>
      <c r="I212" s="260">
        <v>8</v>
      </c>
      <c r="J212" s="260">
        <v>9</v>
      </c>
      <c r="K212" s="260">
        <v>10</v>
      </c>
      <c r="L212" s="260">
        <v>11</v>
      </c>
      <c r="M212" s="349">
        <v>1</v>
      </c>
      <c r="N212" s="260">
        <v>2</v>
      </c>
      <c r="O212" s="260">
        <v>3</v>
      </c>
      <c r="P212" s="260">
        <v>4</v>
      </c>
      <c r="Q212" s="403">
        <v>5</v>
      </c>
      <c r="R212" s="350">
        <v>6</v>
      </c>
      <c r="S212" s="259">
        <v>1</v>
      </c>
      <c r="T212" s="259">
        <v>2</v>
      </c>
      <c r="U212" s="259">
        <v>3</v>
      </c>
      <c r="V212" s="259">
        <v>4</v>
      </c>
      <c r="W212" s="259">
        <v>5</v>
      </c>
      <c r="X212" s="260">
        <v>6</v>
      </c>
      <c r="Y212" s="315"/>
    </row>
    <row r="213" spans="1:28" s="468" customFormat="1" x14ac:dyDescent="0.25">
      <c r="A213" s="255" t="s">
        <v>2</v>
      </c>
      <c r="B213" s="261">
        <v>1</v>
      </c>
      <c r="C213" s="370">
        <v>2</v>
      </c>
      <c r="D213" s="262">
        <v>3</v>
      </c>
      <c r="E213" s="377">
        <v>4</v>
      </c>
      <c r="F213" s="261">
        <v>1</v>
      </c>
      <c r="G213" s="370">
        <v>2</v>
      </c>
      <c r="H213" s="262">
        <v>3</v>
      </c>
      <c r="I213" s="351">
        <v>4</v>
      </c>
      <c r="J213" s="374">
        <v>5</v>
      </c>
      <c r="K213" s="373">
        <v>6</v>
      </c>
      <c r="L213" s="425">
        <v>7</v>
      </c>
      <c r="M213" s="261">
        <v>1</v>
      </c>
      <c r="N213" s="370">
        <v>2</v>
      </c>
      <c r="O213" s="262">
        <v>3</v>
      </c>
      <c r="P213" s="351">
        <v>4</v>
      </c>
      <c r="Q213" s="374">
        <v>5</v>
      </c>
      <c r="R213" s="404">
        <v>6</v>
      </c>
      <c r="S213" s="261">
        <v>1</v>
      </c>
      <c r="T213" s="370">
        <v>2</v>
      </c>
      <c r="U213" s="262">
        <v>3</v>
      </c>
      <c r="V213" s="351">
        <v>4</v>
      </c>
      <c r="W213" s="374">
        <v>5</v>
      </c>
      <c r="X213" s="404">
        <v>6</v>
      </c>
      <c r="Y213" s="227" t="s">
        <v>0</v>
      </c>
    </row>
    <row r="214" spans="1:28" s="468" customFormat="1" ht="13" x14ac:dyDescent="0.25">
      <c r="A214" s="265" t="s">
        <v>3</v>
      </c>
      <c r="B214" s="266">
        <v>1590</v>
      </c>
      <c r="C214" s="267">
        <v>1590</v>
      </c>
      <c r="D214" s="389">
        <v>1590</v>
      </c>
      <c r="E214" s="268">
        <v>1590</v>
      </c>
      <c r="F214" s="269">
        <v>1590</v>
      </c>
      <c r="G214" s="267">
        <v>1590</v>
      </c>
      <c r="H214" s="267">
        <v>1590</v>
      </c>
      <c r="I214" s="267">
        <v>1590</v>
      </c>
      <c r="J214" s="267">
        <v>1590</v>
      </c>
      <c r="K214" s="267">
        <v>1590</v>
      </c>
      <c r="L214" s="267">
        <v>1590</v>
      </c>
      <c r="M214" s="266">
        <v>1590</v>
      </c>
      <c r="N214" s="267">
        <v>1590</v>
      </c>
      <c r="O214" s="267">
        <v>1590</v>
      </c>
      <c r="P214" s="267">
        <v>1590</v>
      </c>
      <c r="Q214" s="389">
        <v>1590</v>
      </c>
      <c r="R214" s="268">
        <v>1590</v>
      </c>
      <c r="S214" s="269">
        <v>1590</v>
      </c>
      <c r="T214" s="267">
        <v>1590</v>
      </c>
      <c r="U214" s="267">
        <v>1590</v>
      </c>
      <c r="V214" s="267">
        <v>1590</v>
      </c>
      <c r="W214" s="267">
        <v>1590</v>
      </c>
      <c r="X214" s="267">
        <v>1590</v>
      </c>
      <c r="Y214" s="270">
        <v>1590</v>
      </c>
    </row>
    <row r="215" spans="1:28" s="468" customFormat="1" x14ac:dyDescent="0.25">
      <c r="A215" s="271" t="s">
        <v>6</v>
      </c>
      <c r="B215" s="272">
        <v>1395.909090909091</v>
      </c>
      <c r="C215" s="273">
        <v>1517.872340425532</v>
      </c>
      <c r="D215" s="330">
        <v>1581.6279069767443</v>
      </c>
      <c r="E215" s="274">
        <v>1694.6666666666667</v>
      </c>
      <c r="F215" s="275">
        <v>1448.8888888888889</v>
      </c>
      <c r="G215" s="273">
        <v>1495</v>
      </c>
      <c r="H215" s="273">
        <v>1533.3333333333333</v>
      </c>
      <c r="I215" s="273">
        <v>1587.2222222222222</v>
      </c>
      <c r="J215" s="273">
        <v>1629.8181818181818</v>
      </c>
      <c r="K215" s="273">
        <v>1635.9649122807018</v>
      </c>
      <c r="L215" s="273">
        <v>1711.8421052631579</v>
      </c>
      <c r="M215" s="272">
        <v>1480.7692307692307</v>
      </c>
      <c r="N215" s="273">
        <v>1520.7317073170732</v>
      </c>
      <c r="O215" s="273">
        <v>1534.6511627906978</v>
      </c>
      <c r="P215" s="273">
        <v>1580.909090909091</v>
      </c>
      <c r="Q215" s="330">
        <v>1586.8292682926829</v>
      </c>
      <c r="R215" s="274">
        <v>1686.8571428571429</v>
      </c>
      <c r="S215" s="275">
        <v>1443.8095238095239</v>
      </c>
      <c r="T215" s="275">
        <v>1538.0555555555557</v>
      </c>
      <c r="U215" s="275">
        <v>1571.1111111111111</v>
      </c>
      <c r="V215" s="275">
        <v>1566.4705882352941</v>
      </c>
      <c r="W215" s="275">
        <v>1594.047619047619</v>
      </c>
      <c r="X215" s="273">
        <v>1683.5714285714287</v>
      </c>
      <c r="Y215" s="276">
        <v>1573.6575052854123</v>
      </c>
    </row>
    <row r="216" spans="1:28" s="468" customFormat="1" x14ac:dyDescent="0.25">
      <c r="A216" s="255" t="s">
        <v>7</v>
      </c>
      <c r="B216" s="277">
        <v>95.454545454545453</v>
      </c>
      <c r="C216" s="278">
        <v>100</v>
      </c>
      <c r="D216" s="333">
        <v>100</v>
      </c>
      <c r="E216" s="279">
        <v>96.666666666666671</v>
      </c>
      <c r="F216" s="280">
        <v>100</v>
      </c>
      <c r="G216" s="278">
        <v>100</v>
      </c>
      <c r="H216" s="278">
        <v>100</v>
      </c>
      <c r="I216" s="278">
        <v>100</v>
      </c>
      <c r="J216" s="278">
        <v>100</v>
      </c>
      <c r="K216" s="278">
        <v>100</v>
      </c>
      <c r="L216" s="278">
        <v>100</v>
      </c>
      <c r="M216" s="277">
        <v>100</v>
      </c>
      <c r="N216" s="278">
        <v>100</v>
      </c>
      <c r="O216" s="278">
        <v>100</v>
      </c>
      <c r="P216" s="278">
        <v>100</v>
      </c>
      <c r="Q216" s="333">
        <v>100</v>
      </c>
      <c r="R216" s="279">
        <v>100</v>
      </c>
      <c r="S216" s="280">
        <v>100</v>
      </c>
      <c r="T216" s="280">
        <v>100</v>
      </c>
      <c r="U216" s="280">
        <v>100</v>
      </c>
      <c r="V216" s="280">
        <v>100</v>
      </c>
      <c r="W216" s="280">
        <v>100</v>
      </c>
      <c r="X216" s="278">
        <v>100</v>
      </c>
      <c r="Y216" s="281">
        <v>91.331923890063422</v>
      </c>
    </row>
    <row r="217" spans="1:28" s="468" customFormat="1" x14ac:dyDescent="0.25">
      <c r="A217" s="255" t="s">
        <v>8</v>
      </c>
      <c r="B217" s="282">
        <v>4.3396418695948701E-2</v>
      </c>
      <c r="C217" s="283">
        <v>3.0869444160716228E-2</v>
      </c>
      <c r="D217" s="336">
        <v>3.3565085804582916E-2</v>
      </c>
      <c r="E217" s="284">
        <v>4.4595692845260347E-2</v>
      </c>
      <c r="F217" s="285">
        <v>4.3886208367559305E-2</v>
      </c>
      <c r="G217" s="283">
        <v>4.1701620579421825E-2</v>
      </c>
      <c r="H217" s="283">
        <v>3.7837789820149653E-2</v>
      </c>
      <c r="I217" s="283">
        <v>3.6469069030818889E-2</v>
      </c>
      <c r="J217" s="283">
        <v>3.3657054838256824E-2</v>
      </c>
      <c r="K217" s="283">
        <v>3.2118275766396073E-2</v>
      </c>
      <c r="L217" s="283">
        <v>3.872265171057028E-2</v>
      </c>
      <c r="M217" s="282">
        <v>3.9151051805541473E-2</v>
      </c>
      <c r="N217" s="283">
        <v>4.1573430521244237E-2</v>
      </c>
      <c r="O217" s="283">
        <v>3.3766826394523421E-2</v>
      </c>
      <c r="P217" s="283">
        <v>3.559078764464637E-2</v>
      </c>
      <c r="Q217" s="336">
        <v>3.8532897918211545E-2</v>
      </c>
      <c r="R217" s="284">
        <v>4.419855534142788E-2</v>
      </c>
      <c r="S217" s="285">
        <v>3.6927532987542186E-2</v>
      </c>
      <c r="T217" s="285">
        <v>3.5638373377187817E-2</v>
      </c>
      <c r="U217" s="285">
        <v>3.1072360361850911E-2</v>
      </c>
      <c r="V217" s="285">
        <v>3.3562002210295962E-2</v>
      </c>
      <c r="W217" s="285">
        <v>4.0053552680936182E-2</v>
      </c>
      <c r="X217" s="283">
        <v>3.8642575490110728E-2</v>
      </c>
      <c r="Y217" s="286">
        <v>5.9424978619637872E-2</v>
      </c>
    </row>
    <row r="218" spans="1:28" s="468" customFormat="1" x14ac:dyDescent="0.25">
      <c r="A218" s="271" t="s">
        <v>1</v>
      </c>
      <c r="B218" s="287">
        <f>B215/B214*100-100</f>
        <v>-12.206975414522574</v>
      </c>
      <c r="C218" s="288">
        <f t="shared" ref="C218:F218" si="81">C215/C214*100-100</f>
        <v>-4.536330790847046</v>
      </c>
      <c r="D218" s="288">
        <f t="shared" si="81"/>
        <v>-0.52654673102236416</v>
      </c>
      <c r="E218" s="289">
        <f t="shared" si="81"/>
        <v>6.582809224318666</v>
      </c>
      <c r="F218" s="290">
        <f t="shared" si="81"/>
        <v>-8.8749126484975562</v>
      </c>
      <c r="G218" s="288">
        <f>G215/G214*100-100</f>
        <v>-5.9748427672955984</v>
      </c>
      <c r="H218" s="288">
        <f t="shared" ref="H218:L218" si="82">H215/H214*100-100</f>
        <v>-3.5639412997903577</v>
      </c>
      <c r="I218" s="288">
        <f t="shared" si="82"/>
        <v>-0.17470300489168267</v>
      </c>
      <c r="J218" s="288">
        <f t="shared" si="82"/>
        <v>2.5042881646655246</v>
      </c>
      <c r="K218" s="288">
        <f t="shared" si="82"/>
        <v>2.8908749862076633</v>
      </c>
      <c r="L218" s="288">
        <f t="shared" si="82"/>
        <v>7.6630254882489339</v>
      </c>
      <c r="M218" s="287">
        <f>M215/M214*100-100</f>
        <v>-6.8698597000483801</v>
      </c>
      <c r="N218" s="288">
        <f t="shared" ref="N218:Y218" si="83">N215/N214*100-100</f>
        <v>-4.3564963951526323</v>
      </c>
      <c r="O218" s="288">
        <f t="shared" si="83"/>
        <v>-3.4810589439812816</v>
      </c>
      <c r="P218" s="288">
        <f t="shared" si="83"/>
        <v>-0.57175528873642634</v>
      </c>
      <c r="Q218" s="473">
        <f t="shared" si="83"/>
        <v>-0.19941708851051487</v>
      </c>
      <c r="R218" s="289">
        <f t="shared" si="83"/>
        <v>6.0916442048517467</v>
      </c>
      <c r="S218" s="290">
        <f t="shared" si="83"/>
        <v>-9.1943695717280605</v>
      </c>
      <c r="T218" s="288">
        <f t="shared" si="83"/>
        <v>-3.2669461914744886</v>
      </c>
      <c r="U218" s="288">
        <f t="shared" si="83"/>
        <v>-1.187980433263462</v>
      </c>
      <c r="V218" s="473">
        <f t="shared" si="83"/>
        <v>-1.4798372179060379</v>
      </c>
      <c r="W218" s="473">
        <f t="shared" si="83"/>
        <v>0.25456723569932649</v>
      </c>
      <c r="X218" s="288">
        <f t="shared" si="83"/>
        <v>5.8849955076370151</v>
      </c>
      <c r="Y218" s="291">
        <f t="shared" si="83"/>
        <v>-1.0278298562633665</v>
      </c>
    </row>
    <row r="219" spans="1:28" s="468" customFormat="1" ht="13" thickBot="1" x14ac:dyDescent="0.3">
      <c r="A219" s="292" t="s">
        <v>27</v>
      </c>
      <c r="B219" s="293">
        <f>B215-B201</f>
        <v>79.718614718614845</v>
      </c>
      <c r="C219" s="294">
        <f t="shared" ref="C219:Y219" si="84">C215-C201</f>
        <v>108.74190564292326</v>
      </c>
      <c r="D219" s="294">
        <f t="shared" si="84"/>
        <v>96.770764119601381</v>
      </c>
      <c r="E219" s="295">
        <f t="shared" si="84"/>
        <v>94.952380952380963</v>
      </c>
      <c r="F219" s="413">
        <f t="shared" si="84"/>
        <v>152.41830065359477</v>
      </c>
      <c r="G219" s="294">
        <f t="shared" si="84"/>
        <v>112.68115942028976</v>
      </c>
      <c r="H219" s="294">
        <f t="shared" si="84"/>
        <v>108.83333333333326</v>
      </c>
      <c r="I219" s="294">
        <f t="shared" si="84"/>
        <v>127.22222222222217</v>
      </c>
      <c r="J219" s="294">
        <f t="shared" si="84"/>
        <v>136.66028708133967</v>
      </c>
      <c r="K219" s="294">
        <f t="shared" si="84"/>
        <v>99.51329937747596</v>
      </c>
      <c r="L219" s="294">
        <f t="shared" si="84"/>
        <v>70.889724310776955</v>
      </c>
      <c r="M219" s="293">
        <f t="shared" si="84"/>
        <v>139.3803418803418</v>
      </c>
      <c r="N219" s="294">
        <f t="shared" si="84"/>
        <v>85.493612078978003</v>
      </c>
      <c r="O219" s="294">
        <f t="shared" si="84"/>
        <v>64.442829457364496</v>
      </c>
      <c r="P219" s="294">
        <f t="shared" si="84"/>
        <v>69.971590909090992</v>
      </c>
      <c r="Q219" s="294">
        <f t="shared" si="84"/>
        <v>38.048780487804834</v>
      </c>
      <c r="R219" s="295">
        <f t="shared" si="84"/>
        <v>52</v>
      </c>
      <c r="S219" s="296">
        <f t="shared" si="84"/>
        <v>140.4761904761906</v>
      </c>
      <c r="T219" s="297">
        <f t="shared" si="84"/>
        <v>125.70261437908516</v>
      </c>
      <c r="U219" s="297">
        <f t="shared" si="84"/>
        <v>115.88383838383834</v>
      </c>
      <c r="V219" s="297">
        <f t="shared" si="84"/>
        <v>55.470588235294144</v>
      </c>
      <c r="W219" s="297">
        <f t="shared" si="84"/>
        <v>45.238095238095184</v>
      </c>
      <c r="X219" s="297">
        <f t="shared" si="84"/>
        <v>67.619047619047706</v>
      </c>
      <c r="Y219" s="298">
        <f t="shared" si="84"/>
        <v>95.379496986657159</v>
      </c>
    </row>
    <row r="220" spans="1:28" s="468" customFormat="1" x14ac:dyDescent="0.25">
      <c r="A220" s="299" t="s">
        <v>51</v>
      </c>
      <c r="B220" s="300">
        <v>282</v>
      </c>
      <c r="C220" s="301">
        <v>588</v>
      </c>
      <c r="D220" s="390">
        <v>585</v>
      </c>
      <c r="E220" s="302">
        <v>387</v>
      </c>
      <c r="F220" s="303">
        <v>238</v>
      </c>
      <c r="G220" s="301">
        <v>932</v>
      </c>
      <c r="H220" s="301">
        <v>710</v>
      </c>
      <c r="I220" s="301">
        <v>946</v>
      </c>
      <c r="J220" s="301">
        <v>726</v>
      </c>
      <c r="K220" s="301">
        <v>763</v>
      </c>
      <c r="L220" s="301">
        <v>490</v>
      </c>
      <c r="M220" s="300">
        <v>349</v>
      </c>
      <c r="N220" s="301">
        <v>547</v>
      </c>
      <c r="O220" s="301">
        <v>578</v>
      </c>
      <c r="P220" s="301">
        <v>438</v>
      </c>
      <c r="Q220" s="301">
        <v>526</v>
      </c>
      <c r="R220" s="302">
        <v>454</v>
      </c>
      <c r="S220" s="303">
        <v>275</v>
      </c>
      <c r="T220" s="303">
        <v>435</v>
      </c>
      <c r="U220" s="303">
        <v>602</v>
      </c>
      <c r="V220" s="303">
        <v>442</v>
      </c>
      <c r="W220" s="303">
        <v>525</v>
      </c>
      <c r="X220" s="301">
        <v>549</v>
      </c>
      <c r="Y220" s="304">
        <f>SUM(B220:X220)</f>
        <v>12367</v>
      </c>
      <c r="Z220" s="228" t="s">
        <v>56</v>
      </c>
      <c r="AA220" s="305">
        <f>Y206-Y220</f>
        <v>7</v>
      </c>
      <c r="AB220" s="306">
        <f>AA220/Y206</f>
        <v>5.6570227897203814E-4</v>
      </c>
    </row>
    <row r="221" spans="1:28" s="468" customFormat="1" x14ac:dyDescent="0.25">
      <c r="A221" s="307" t="s">
        <v>28</v>
      </c>
      <c r="B221" s="246">
        <v>76.5</v>
      </c>
      <c r="C221" s="244">
        <v>75</v>
      </c>
      <c r="D221" s="424">
        <v>74</v>
      </c>
      <c r="E221" s="247">
        <v>72.5</v>
      </c>
      <c r="F221" s="248">
        <v>74.5</v>
      </c>
      <c r="G221" s="244">
        <v>73.5</v>
      </c>
      <c r="H221" s="244">
        <v>72.5</v>
      </c>
      <c r="I221" s="244">
        <v>72</v>
      </c>
      <c r="J221" s="244">
        <v>71</v>
      </c>
      <c r="K221" s="244">
        <v>70.5</v>
      </c>
      <c r="L221" s="244">
        <v>69.5</v>
      </c>
      <c r="M221" s="246">
        <v>73</v>
      </c>
      <c r="N221" s="244">
        <v>72.5</v>
      </c>
      <c r="O221" s="244">
        <v>71.5</v>
      </c>
      <c r="P221" s="244">
        <v>71</v>
      </c>
      <c r="Q221" s="244">
        <v>70.5</v>
      </c>
      <c r="R221" s="247">
        <v>69.5</v>
      </c>
      <c r="S221" s="248">
        <v>74.5</v>
      </c>
      <c r="T221" s="248">
        <v>73.5</v>
      </c>
      <c r="U221" s="248">
        <v>72.5</v>
      </c>
      <c r="V221" s="248">
        <v>71.5</v>
      </c>
      <c r="W221" s="248">
        <v>70.5</v>
      </c>
      <c r="X221" s="244">
        <v>70</v>
      </c>
      <c r="Y221" s="237"/>
      <c r="Z221" s="228" t="s">
        <v>57</v>
      </c>
      <c r="AA221" s="228">
        <v>66.569999999999993</v>
      </c>
      <c r="AB221" s="228"/>
    </row>
    <row r="222" spans="1:28" s="468" customFormat="1" ht="13" thickBot="1" x14ac:dyDescent="0.3">
      <c r="A222" s="308" t="s">
        <v>26</v>
      </c>
      <c r="B222" s="249">
        <f>B221-B207</f>
        <v>6</v>
      </c>
      <c r="C222" s="245">
        <f t="shared" ref="C222:X222" si="85">C221-C207</f>
        <v>5.5</v>
      </c>
      <c r="D222" s="245">
        <f t="shared" si="85"/>
        <v>5.5</v>
      </c>
      <c r="E222" s="250">
        <f t="shared" si="85"/>
        <v>5.5</v>
      </c>
      <c r="F222" s="251">
        <f t="shared" si="85"/>
        <v>5.5</v>
      </c>
      <c r="G222" s="245">
        <f t="shared" si="85"/>
        <v>5.5</v>
      </c>
      <c r="H222" s="245">
        <f t="shared" si="85"/>
        <v>5.5</v>
      </c>
      <c r="I222" s="245">
        <f t="shared" si="85"/>
        <v>5.5</v>
      </c>
      <c r="J222" s="245">
        <f t="shared" si="85"/>
        <v>5</v>
      </c>
      <c r="K222" s="245">
        <f t="shared" si="85"/>
        <v>5.5</v>
      </c>
      <c r="L222" s="245">
        <f t="shared" si="85"/>
        <v>5.5</v>
      </c>
      <c r="M222" s="249">
        <f t="shared" si="85"/>
        <v>5.5</v>
      </c>
      <c r="N222" s="245">
        <f t="shared" si="85"/>
        <v>6</v>
      </c>
      <c r="O222" s="245">
        <f t="shared" si="85"/>
        <v>6</v>
      </c>
      <c r="P222" s="245">
        <f t="shared" si="85"/>
        <v>6</v>
      </c>
      <c r="Q222" s="245">
        <f t="shared" si="85"/>
        <v>6</v>
      </c>
      <c r="R222" s="250">
        <f t="shared" si="85"/>
        <v>5.5</v>
      </c>
      <c r="S222" s="251">
        <f t="shared" si="85"/>
        <v>5.5</v>
      </c>
      <c r="T222" s="245">
        <f t="shared" si="85"/>
        <v>5.5</v>
      </c>
      <c r="U222" s="245">
        <f t="shared" si="85"/>
        <v>5.5</v>
      </c>
      <c r="V222" s="245">
        <f t="shared" si="85"/>
        <v>5.5</v>
      </c>
      <c r="W222" s="245">
        <f t="shared" si="85"/>
        <v>5.5</v>
      </c>
      <c r="X222" s="245">
        <f t="shared" si="85"/>
        <v>5.5</v>
      </c>
      <c r="Y222" s="238"/>
      <c r="Z222" s="228" t="s">
        <v>26</v>
      </c>
      <c r="AA222" s="431">
        <f>AA221-AA207</f>
        <v>5.1799999999999926</v>
      </c>
      <c r="AB222" s="228"/>
    </row>
    <row r="223" spans="1:28" x14ac:dyDescent="0.25">
      <c r="B223" s="241">
        <v>76.5</v>
      </c>
      <c r="C223" s="241">
        <v>75</v>
      </c>
      <c r="D223" s="241">
        <v>74</v>
      </c>
      <c r="G223" s="241">
        <v>73.5</v>
      </c>
      <c r="H223" s="241">
        <v>72.5</v>
      </c>
      <c r="I223" s="241">
        <v>72</v>
      </c>
      <c r="K223" s="241">
        <v>70.5</v>
      </c>
      <c r="N223" s="241">
        <v>72.5</v>
      </c>
      <c r="O223" s="241">
        <v>71.5</v>
      </c>
      <c r="P223" s="241">
        <v>71</v>
      </c>
      <c r="Q223" s="241">
        <v>70.5</v>
      </c>
      <c r="T223" s="241">
        <v>73.5</v>
      </c>
      <c r="U223" s="241">
        <v>72.5</v>
      </c>
      <c r="V223" s="241" t="s">
        <v>75</v>
      </c>
    </row>
    <row r="224" spans="1:28" x14ac:dyDescent="0.25">
      <c r="V224" s="241">
        <v>71.5</v>
      </c>
    </row>
    <row r="225" spans="1:29" s="471" customFormat="1" ht="13" thickBot="1" x14ac:dyDescent="0.3"/>
    <row r="226" spans="1:29" s="470" customFormat="1" ht="13.5" thickBot="1" x14ac:dyDescent="0.3">
      <c r="A226" s="254" t="s">
        <v>104</v>
      </c>
      <c r="B226" s="539" t="s">
        <v>53</v>
      </c>
      <c r="C226" s="540"/>
      <c r="D226" s="540"/>
      <c r="E226" s="541"/>
      <c r="F226" s="539" t="s">
        <v>68</v>
      </c>
      <c r="G226" s="540"/>
      <c r="H226" s="540"/>
      <c r="I226" s="540"/>
      <c r="J226" s="540"/>
      <c r="K226" s="540"/>
      <c r="L226" s="541"/>
      <c r="M226" s="539" t="s">
        <v>63</v>
      </c>
      <c r="N226" s="540"/>
      <c r="O226" s="540"/>
      <c r="P226" s="540"/>
      <c r="Q226" s="540"/>
      <c r="R226" s="541"/>
      <c r="S226" s="539" t="s">
        <v>64</v>
      </c>
      <c r="T226" s="540"/>
      <c r="U226" s="540"/>
      <c r="V226" s="540"/>
      <c r="W226" s="540"/>
      <c r="X226" s="541"/>
      <c r="Y226" s="316" t="s">
        <v>55</v>
      </c>
    </row>
    <row r="227" spans="1:29" s="470" customFormat="1" x14ac:dyDescent="0.25">
      <c r="A227" s="255" t="s">
        <v>54</v>
      </c>
      <c r="B227" s="349">
        <v>1</v>
      </c>
      <c r="C227" s="260">
        <v>2</v>
      </c>
      <c r="D227" s="403">
        <v>3</v>
      </c>
      <c r="E227" s="350">
        <v>4</v>
      </c>
      <c r="F227" s="259">
        <v>5</v>
      </c>
      <c r="G227" s="260">
        <v>6</v>
      </c>
      <c r="H227" s="260">
        <v>7</v>
      </c>
      <c r="I227" s="260">
        <v>8</v>
      </c>
      <c r="J227" s="260">
        <v>9</v>
      </c>
      <c r="K227" s="260">
        <v>10</v>
      </c>
      <c r="L227" s="260">
        <v>11</v>
      </c>
      <c r="M227" s="349">
        <v>1</v>
      </c>
      <c r="N227" s="260">
        <v>2</v>
      </c>
      <c r="O227" s="260">
        <v>3</v>
      </c>
      <c r="P227" s="260">
        <v>4</v>
      </c>
      <c r="Q227" s="403">
        <v>5</v>
      </c>
      <c r="R227" s="350">
        <v>6</v>
      </c>
      <c r="S227" s="259">
        <v>1</v>
      </c>
      <c r="T227" s="259">
        <v>2</v>
      </c>
      <c r="U227" s="259">
        <v>3</v>
      </c>
      <c r="V227" s="259">
        <v>4</v>
      </c>
      <c r="W227" s="259">
        <v>5</v>
      </c>
      <c r="X227" s="260">
        <v>6</v>
      </c>
      <c r="Y227" s="315"/>
    </row>
    <row r="228" spans="1:29" s="470" customFormat="1" x14ac:dyDescent="0.25">
      <c r="A228" s="255" t="s">
        <v>2</v>
      </c>
      <c r="B228" s="261">
        <v>1</v>
      </c>
      <c r="C228" s="370">
        <v>2</v>
      </c>
      <c r="D228" s="262">
        <v>3</v>
      </c>
      <c r="E228" s="377">
        <v>4</v>
      </c>
      <c r="F228" s="261">
        <v>1</v>
      </c>
      <c r="G228" s="370">
        <v>2</v>
      </c>
      <c r="H228" s="262">
        <v>3</v>
      </c>
      <c r="I228" s="351">
        <v>4</v>
      </c>
      <c r="J228" s="374">
        <v>5</v>
      </c>
      <c r="K228" s="373">
        <v>6</v>
      </c>
      <c r="L228" s="425">
        <v>7</v>
      </c>
      <c r="M228" s="261">
        <v>1</v>
      </c>
      <c r="N228" s="370">
        <v>2</v>
      </c>
      <c r="O228" s="262">
        <v>3</v>
      </c>
      <c r="P228" s="351">
        <v>4</v>
      </c>
      <c r="Q228" s="374">
        <v>5</v>
      </c>
      <c r="R228" s="404">
        <v>6</v>
      </c>
      <c r="S228" s="261">
        <v>1</v>
      </c>
      <c r="T228" s="370">
        <v>2</v>
      </c>
      <c r="U228" s="262">
        <v>3</v>
      </c>
      <c r="V228" s="351">
        <v>4</v>
      </c>
      <c r="W228" s="374">
        <v>5</v>
      </c>
      <c r="X228" s="404">
        <v>6</v>
      </c>
      <c r="Y228" s="227" t="s">
        <v>0</v>
      </c>
    </row>
    <row r="229" spans="1:29" s="470" customFormat="1" ht="13" x14ac:dyDescent="0.25">
      <c r="A229" s="265" t="s">
        <v>3</v>
      </c>
      <c r="B229" s="266">
        <v>1710</v>
      </c>
      <c r="C229" s="267">
        <v>1710</v>
      </c>
      <c r="D229" s="389">
        <v>1710</v>
      </c>
      <c r="E229" s="268">
        <v>1710</v>
      </c>
      <c r="F229" s="269">
        <v>1710</v>
      </c>
      <c r="G229" s="267">
        <v>1710</v>
      </c>
      <c r="H229" s="267">
        <v>1710</v>
      </c>
      <c r="I229" s="267">
        <v>1710</v>
      </c>
      <c r="J229" s="267">
        <v>1710</v>
      </c>
      <c r="K229" s="267">
        <v>1710</v>
      </c>
      <c r="L229" s="267">
        <v>1710</v>
      </c>
      <c r="M229" s="266">
        <v>1710</v>
      </c>
      <c r="N229" s="267">
        <v>1710</v>
      </c>
      <c r="O229" s="267">
        <v>1710</v>
      </c>
      <c r="P229" s="267">
        <v>1710</v>
      </c>
      <c r="Q229" s="389">
        <v>1710</v>
      </c>
      <c r="R229" s="268">
        <v>1710</v>
      </c>
      <c r="S229" s="269">
        <v>1710</v>
      </c>
      <c r="T229" s="267">
        <v>1710</v>
      </c>
      <c r="U229" s="267">
        <v>1710</v>
      </c>
      <c r="V229" s="267">
        <v>1710</v>
      </c>
      <c r="W229" s="267">
        <v>1710</v>
      </c>
      <c r="X229" s="267">
        <v>1710</v>
      </c>
      <c r="Y229" s="270">
        <v>1710</v>
      </c>
    </row>
    <row r="230" spans="1:29" s="470" customFormat="1" x14ac:dyDescent="0.25">
      <c r="A230" s="271" t="s">
        <v>6</v>
      </c>
      <c r="B230" s="272">
        <v>1603.3333333333333</v>
      </c>
      <c r="C230" s="273">
        <v>1658.5714285714287</v>
      </c>
      <c r="D230" s="330">
        <v>1732.7906976744187</v>
      </c>
      <c r="E230" s="274">
        <v>1832.0689655172414</v>
      </c>
      <c r="F230" s="275">
        <v>1603.6363636363637</v>
      </c>
      <c r="G230" s="273">
        <v>1636.375</v>
      </c>
      <c r="H230" s="273">
        <v>1660.5454545454545</v>
      </c>
      <c r="I230" s="273">
        <v>1699.4444444444443</v>
      </c>
      <c r="J230" s="273">
        <v>1729.3333333333333</v>
      </c>
      <c r="K230" s="273">
        <v>1770.7017543859649</v>
      </c>
      <c r="L230" s="273">
        <v>1854</v>
      </c>
      <c r="M230" s="272">
        <v>1605.3846153846155</v>
      </c>
      <c r="N230" s="273">
        <v>1663.0952380952381</v>
      </c>
      <c r="O230" s="273">
        <v>1704.3478260869565</v>
      </c>
      <c r="P230" s="273">
        <v>1752.9411764705883</v>
      </c>
      <c r="Q230" s="330">
        <v>1817.560975609756</v>
      </c>
      <c r="R230" s="274">
        <v>1879.4444444444443</v>
      </c>
      <c r="S230" s="275">
        <v>1608.5714285714287</v>
      </c>
      <c r="T230" s="275">
        <v>1673.8235294117646</v>
      </c>
      <c r="U230" s="275">
        <v>1712.608695652174</v>
      </c>
      <c r="V230" s="275">
        <v>1767.878787878788</v>
      </c>
      <c r="W230" s="275">
        <v>1753.6585365853659</v>
      </c>
      <c r="X230" s="273">
        <v>1866.1363636363637</v>
      </c>
      <c r="Y230" s="276">
        <v>1723.6165803108809</v>
      </c>
    </row>
    <row r="231" spans="1:29" s="470" customFormat="1" x14ac:dyDescent="0.25">
      <c r="A231" s="255" t="s">
        <v>7</v>
      </c>
      <c r="B231" s="277">
        <v>100</v>
      </c>
      <c r="C231" s="278">
        <v>100</v>
      </c>
      <c r="D231" s="333">
        <v>100</v>
      </c>
      <c r="E231" s="279">
        <v>100</v>
      </c>
      <c r="F231" s="280">
        <v>95.454545454545453</v>
      </c>
      <c r="G231" s="278">
        <v>95</v>
      </c>
      <c r="H231" s="278">
        <v>100</v>
      </c>
      <c r="I231" s="278">
        <v>95.833333333333329</v>
      </c>
      <c r="J231" s="278">
        <v>100</v>
      </c>
      <c r="K231" s="278">
        <v>98.245614035087726</v>
      </c>
      <c r="L231" s="278">
        <v>95</v>
      </c>
      <c r="M231" s="277">
        <v>100</v>
      </c>
      <c r="N231" s="278">
        <v>100</v>
      </c>
      <c r="O231" s="278">
        <v>100</v>
      </c>
      <c r="P231" s="278">
        <v>100</v>
      </c>
      <c r="Q231" s="333">
        <v>100</v>
      </c>
      <c r="R231" s="279">
        <v>94.444444444444443</v>
      </c>
      <c r="S231" s="280">
        <v>95.238095238095241</v>
      </c>
      <c r="T231" s="280">
        <v>100</v>
      </c>
      <c r="U231" s="280">
        <v>97.826086956521735</v>
      </c>
      <c r="V231" s="280">
        <v>100</v>
      </c>
      <c r="W231" s="280">
        <v>97.560975609756099</v>
      </c>
      <c r="X231" s="278">
        <v>100</v>
      </c>
      <c r="Y231" s="281">
        <v>88.186528497409327</v>
      </c>
    </row>
    <row r="232" spans="1:29" s="470" customFormat="1" x14ac:dyDescent="0.25">
      <c r="A232" s="255" t="s">
        <v>8</v>
      </c>
      <c r="B232" s="282">
        <v>3.6990549395758847E-2</v>
      </c>
      <c r="C232" s="283">
        <v>3.6546369561022363E-2</v>
      </c>
      <c r="D232" s="336">
        <v>4.6724033837562726E-2</v>
      </c>
      <c r="E232" s="284">
        <v>4.6279330992161159E-2</v>
      </c>
      <c r="F232" s="285">
        <v>5.0713995486328281E-2</v>
      </c>
      <c r="G232" s="283">
        <v>5.4137685846292867E-2</v>
      </c>
      <c r="H232" s="283">
        <v>4.2867052364253755E-2</v>
      </c>
      <c r="I232" s="283">
        <v>4.8452454563319147E-2</v>
      </c>
      <c r="J232" s="283">
        <v>3.1967873787932227E-2</v>
      </c>
      <c r="K232" s="283">
        <v>4.2877789104249109E-2</v>
      </c>
      <c r="L232" s="283">
        <v>5.0161812297734629E-2</v>
      </c>
      <c r="M232" s="282">
        <v>4.7351736573379502E-2</v>
      </c>
      <c r="N232" s="283">
        <v>3.6397720458110093E-2</v>
      </c>
      <c r="O232" s="283">
        <v>3.8448540878817827E-2</v>
      </c>
      <c r="P232" s="283">
        <v>3.867950076085673E-2</v>
      </c>
      <c r="Q232" s="336">
        <v>3.8133247963309115E-2</v>
      </c>
      <c r="R232" s="284">
        <v>5.0037800194660371E-2</v>
      </c>
      <c r="S232" s="285">
        <v>5.5712464654668926E-2</v>
      </c>
      <c r="T232" s="285">
        <v>3.5493335814608055E-2</v>
      </c>
      <c r="U232" s="285">
        <v>4.3617908760711227E-2</v>
      </c>
      <c r="V232" s="285">
        <v>3.1869166257640379E-2</v>
      </c>
      <c r="W232" s="285">
        <v>4.5072458954020587E-2</v>
      </c>
      <c r="X232" s="283">
        <v>4.2826917115102905E-2</v>
      </c>
      <c r="Y232" s="286">
        <v>6.3227850369205307E-2</v>
      </c>
    </row>
    <row r="233" spans="1:29" s="470" customFormat="1" x14ac:dyDescent="0.25">
      <c r="A233" s="271" t="s">
        <v>1</v>
      </c>
      <c r="B233" s="287">
        <f>B230/B229*100-100</f>
        <v>-6.2378167641325604</v>
      </c>
      <c r="C233" s="288">
        <f t="shared" ref="C233:F233" si="86">C230/C229*100-100</f>
        <v>-3.0075187969924855</v>
      </c>
      <c r="D233" s="288">
        <f t="shared" si="86"/>
        <v>1.3327893376852984</v>
      </c>
      <c r="E233" s="289">
        <f t="shared" si="86"/>
        <v>7.1385359951603249</v>
      </c>
      <c r="F233" s="290">
        <f t="shared" si="86"/>
        <v>-6.2200956937799106</v>
      </c>
      <c r="G233" s="288">
        <f>G230/G229*100-100</f>
        <v>-4.3055555555555571</v>
      </c>
      <c r="H233" s="288">
        <f t="shared" ref="H233:L233" si="87">H230/H229*100-100</f>
        <v>-2.8920786815523627</v>
      </c>
      <c r="I233" s="288">
        <f t="shared" si="87"/>
        <v>-0.61728395061729202</v>
      </c>
      <c r="J233" s="288">
        <f t="shared" si="87"/>
        <v>1.1306042884990291</v>
      </c>
      <c r="K233" s="288">
        <f t="shared" si="87"/>
        <v>3.5498101980096379</v>
      </c>
      <c r="L233" s="288">
        <f t="shared" si="87"/>
        <v>8.4210526315789451</v>
      </c>
      <c r="M233" s="287">
        <f>M230/M229*100-100</f>
        <v>-6.117858749437687</v>
      </c>
      <c r="N233" s="288">
        <f t="shared" ref="N233:Y233" si="88">N230/N229*100-100</f>
        <v>-2.7429685324422195</v>
      </c>
      <c r="O233" s="288">
        <f t="shared" si="88"/>
        <v>-0.33053648614288988</v>
      </c>
      <c r="P233" s="288">
        <f t="shared" si="88"/>
        <v>2.5111799105607133</v>
      </c>
      <c r="Q233" s="288">
        <f t="shared" si="88"/>
        <v>6.2901155327342622</v>
      </c>
      <c r="R233" s="289">
        <f t="shared" si="88"/>
        <v>9.9090318388563787</v>
      </c>
      <c r="S233" s="290">
        <f t="shared" si="88"/>
        <v>-5.9314954051796036</v>
      </c>
      <c r="T233" s="288">
        <f t="shared" si="88"/>
        <v>-2.1155830753354081</v>
      </c>
      <c r="U233" s="288">
        <f t="shared" si="88"/>
        <v>0.15255530129671513</v>
      </c>
      <c r="V233" s="288">
        <f t="shared" si="88"/>
        <v>3.3847244373560272</v>
      </c>
      <c r="W233" s="288">
        <f t="shared" si="88"/>
        <v>2.5531307944658437</v>
      </c>
      <c r="X233" s="288">
        <f t="shared" si="88"/>
        <v>9.1307814992025698</v>
      </c>
      <c r="Y233" s="291">
        <f t="shared" si="88"/>
        <v>0.79629124625033398</v>
      </c>
    </row>
    <row r="234" spans="1:29" s="470" customFormat="1" ht="13" thickBot="1" x14ac:dyDescent="0.3">
      <c r="A234" s="292" t="s">
        <v>27</v>
      </c>
      <c r="B234" s="293">
        <f>B230-B215</f>
        <v>207.42424242424227</v>
      </c>
      <c r="C234" s="294">
        <f t="shared" ref="C234:Y234" si="89">C230-C215</f>
        <v>140.69908814589667</v>
      </c>
      <c r="D234" s="294">
        <f t="shared" si="89"/>
        <v>151.16279069767438</v>
      </c>
      <c r="E234" s="295">
        <f t="shared" si="89"/>
        <v>137.40229885057465</v>
      </c>
      <c r="F234" s="413">
        <f t="shared" si="89"/>
        <v>154.74747474747483</v>
      </c>
      <c r="G234" s="294">
        <f t="shared" si="89"/>
        <v>141.375</v>
      </c>
      <c r="H234" s="294">
        <f t="shared" si="89"/>
        <v>127.21212121212125</v>
      </c>
      <c r="I234" s="294">
        <f t="shared" si="89"/>
        <v>112.22222222222217</v>
      </c>
      <c r="J234" s="294">
        <f t="shared" si="89"/>
        <v>99.515151515151501</v>
      </c>
      <c r="K234" s="294">
        <f t="shared" si="89"/>
        <v>134.73684210526312</v>
      </c>
      <c r="L234" s="294">
        <f t="shared" si="89"/>
        <v>142.15789473684208</v>
      </c>
      <c r="M234" s="293">
        <f t="shared" si="89"/>
        <v>124.61538461538476</v>
      </c>
      <c r="N234" s="294">
        <f t="shared" si="89"/>
        <v>142.36353077816489</v>
      </c>
      <c r="O234" s="294">
        <f t="shared" si="89"/>
        <v>169.69666329625875</v>
      </c>
      <c r="P234" s="294">
        <f t="shared" si="89"/>
        <v>172.0320855614973</v>
      </c>
      <c r="Q234" s="294">
        <f t="shared" si="89"/>
        <v>230.73170731707319</v>
      </c>
      <c r="R234" s="295">
        <f t="shared" si="89"/>
        <v>192.58730158730145</v>
      </c>
      <c r="S234" s="296">
        <f t="shared" si="89"/>
        <v>164.76190476190482</v>
      </c>
      <c r="T234" s="297">
        <f t="shared" si="89"/>
        <v>135.76797385620898</v>
      </c>
      <c r="U234" s="297">
        <f t="shared" si="89"/>
        <v>141.49758454106291</v>
      </c>
      <c r="V234" s="297">
        <f t="shared" si="89"/>
        <v>201.40819964349384</v>
      </c>
      <c r="W234" s="297">
        <f t="shared" si="89"/>
        <v>159.6109175377469</v>
      </c>
      <c r="X234" s="297">
        <f t="shared" si="89"/>
        <v>182.56493506493507</v>
      </c>
      <c r="Y234" s="298">
        <f t="shared" si="89"/>
        <v>149.95907502546856</v>
      </c>
    </row>
    <row r="235" spans="1:29" s="470" customFormat="1" x14ac:dyDescent="0.25">
      <c r="A235" s="299" t="s">
        <v>51</v>
      </c>
      <c r="B235" s="300">
        <v>281</v>
      </c>
      <c r="C235" s="301">
        <v>588</v>
      </c>
      <c r="D235" s="390">
        <v>584</v>
      </c>
      <c r="E235" s="302">
        <v>387</v>
      </c>
      <c r="F235" s="303">
        <v>237</v>
      </c>
      <c r="G235" s="301">
        <v>931</v>
      </c>
      <c r="H235" s="301">
        <v>710</v>
      </c>
      <c r="I235" s="301">
        <v>946</v>
      </c>
      <c r="J235" s="301">
        <v>726</v>
      </c>
      <c r="K235" s="301">
        <v>763</v>
      </c>
      <c r="L235" s="301">
        <v>490</v>
      </c>
      <c r="M235" s="300">
        <v>349</v>
      </c>
      <c r="N235" s="301">
        <v>545</v>
      </c>
      <c r="O235" s="301">
        <v>578</v>
      </c>
      <c r="P235" s="301">
        <v>438</v>
      </c>
      <c r="Q235" s="301">
        <v>526</v>
      </c>
      <c r="R235" s="302">
        <v>454</v>
      </c>
      <c r="S235" s="303">
        <v>275</v>
      </c>
      <c r="T235" s="303">
        <v>435</v>
      </c>
      <c r="U235" s="303">
        <v>602</v>
      </c>
      <c r="V235" s="303">
        <v>442</v>
      </c>
      <c r="W235" s="303">
        <v>525</v>
      </c>
      <c r="X235" s="301">
        <v>549</v>
      </c>
      <c r="Y235" s="304">
        <f>SUM(B235:X235)</f>
        <v>12361</v>
      </c>
      <c r="Z235" s="228" t="s">
        <v>56</v>
      </c>
      <c r="AA235" s="305">
        <f>Y220-Y235</f>
        <v>6</v>
      </c>
      <c r="AB235" s="306">
        <f>AA235/Y220</f>
        <v>4.8516212501010755E-4</v>
      </c>
      <c r="AC235" s="476" t="s">
        <v>108</v>
      </c>
    </row>
    <row r="236" spans="1:29" s="470" customFormat="1" x14ac:dyDescent="0.25">
      <c r="A236" s="307" t="s">
        <v>28</v>
      </c>
      <c r="B236" s="246">
        <v>82.5</v>
      </c>
      <c r="C236" s="244">
        <v>81</v>
      </c>
      <c r="D236" s="424">
        <v>80</v>
      </c>
      <c r="E236" s="247">
        <v>78.5</v>
      </c>
      <c r="F236" s="248">
        <v>80.5</v>
      </c>
      <c r="G236" s="244">
        <v>80</v>
      </c>
      <c r="H236" s="244">
        <v>79</v>
      </c>
      <c r="I236" s="244">
        <v>78</v>
      </c>
      <c r="J236" s="244">
        <v>77.5</v>
      </c>
      <c r="K236" s="244">
        <v>76.5</v>
      </c>
      <c r="L236" s="244">
        <v>75.5</v>
      </c>
      <c r="M236" s="246">
        <v>79.5</v>
      </c>
      <c r="N236" s="244">
        <v>79</v>
      </c>
      <c r="O236" s="244">
        <v>78</v>
      </c>
      <c r="P236" s="244">
        <v>77</v>
      </c>
      <c r="Q236" s="244">
        <v>76.5</v>
      </c>
      <c r="R236" s="247">
        <v>75.5</v>
      </c>
      <c r="S236" s="248">
        <v>80.5</v>
      </c>
      <c r="T236" s="248">
        <v>79.5</v>
      </c>
      <c r="U236" s="248">
        <v>78.5</v>
      </c>
      <c r="V236" s="248">
        <v>77.5</v>
      </c>
      <c r="W236" s="248">
        <v>77</v>
      </c>
      <c r="X236" s="244">
        <v>76</v>
      </c>
      <c r="Y236" s="237"/>
      <c r="Z236" s="228" t="s">
        <v>57</v>
      </c>
      <c r="AA236" s="228">
        <v>72.13</v>
      </c>
      <c r="AB236" s="228"/>
    </row>
    <row r="237" spans="1:29" s="470" customFormat="1" ht="13" thickBot="1" x14ac:dyDescent="0.3">
      <c r="A237" s="308" t="s">
        <v>26</v>
      </c>
      <c r="B237" s="249">
        <f>B236-B221</f>
        <v>6</v>
      </c>
      <c r="C237" s="245">
        <f t="shared" ref="C237:X237" si="90">C236-C221</f>
        <v>6</v>
      </c>
      <c r="D237" s="245">
        <f t="shared" si="90"/>
        <v>6</v>
      </c>
      <c r="E237" s="250">
        <f t="shared" si="90"/>
        <v>6</v>
      </c>
      <c r="F237" s="251">
        <f t="shared" si="90"/>
        <v>6</v>
      </c>
      <c r="G237" s="245">
        <f t="shared" si="90"/>
        <v>6.5</v>
      </c>
      <c r="H237" s="245">
        <f t="shared" si="90"/>
        <v>6.5</v>
      </c>
      <c r="I237" s="245">
        <f t="shared" si="90"/>
        <v>6</v>
      </c>
      <c r="J237" s="245">
        <f t="shared" si="90"/>
        <v>6.5</v>
      </c>
      <c r="K237" s="245">
        <f t="shared" si="90"/>
        <v>6</v>
      </c>
      <c r="L237" s="245">
        <f t="shared" si="90"/>
        <v>6</v>
      </c>
      <c r="M237" s="249">
        <f t="shared" si="90"/>
        <v>6.5</v>
      </c>
      <c r="N237" s="245">
        <f t="shared" si="90"/>
        <v>6.5</v>
      </c>
      <c r="O237" s="245">
        <f t="shared" si="90"/>
        <v>6.5</v>
      </c>
      <c r="P237" s="245">
        <f t="shared" si="90"/>
        <v>6</v>
      </c>
      <c r="Q237" s="245">
        <f t="shared" si="90"/>
        <v>6</v>
      </c>
      <c r="R237" s="250">
        <f t="shared" si="90"/>
        <v>6</v>
      </c>
      <c r="S237" s="251">
        <f t="shared" si="90"/>
        <v>6</v>
      </c>
      <c r="T237" s="245">
        <f t="shared" si="90"/>
        <v>6</v>
      </c>
      <c r="U237" s="245">
        <f t="shared" si="90"/>
        <v>6</v>
      </c>
      <c r="V237" s="245">
        <f t="shared" si="90"/>
        <v>6</v>
      </c>
      <c r="W237" s="245">
        <f t="shared" si="90"/>
        <v>6.5</v>
      </c>
      <c r="X237" s="245">
        <f t="shared" si="90"/>
        <v>6</v>
      </c>
      <c r="Y237" s="238"/>
      <c r="Z237" s="228" t="s">
        <v>26</v>
      </c>
      <c r="AA237" s="431">
        <f>AA236-AA221</f>
        <v>5.5600000000000023</v>
      </c>
      <c r="AB237" s="228"/>
    </row>
    <row r="238" spans="1:29" x14ac:dyDescent="0.25">
      <c r="B238" s="241">
        <v>82.5</v>
      </c>
      <c r="F238" s="241">
        <v>80.5</v>
      </c>
      <c r="J238" s="241">
        <v>77.5</v>
      </c>
      <c r="Q238" s="472" t="s">
        <v>105</v>
      </c>
      <c r="S238" s="241">
        <v>80.5</v>
      </c>
      <c r="T238" s="241">
        <v>79.5</v>
      </c>
      <c r="W238" s="241">
        <v>77</v>
      </c>
    </row>
    <row r="239" spans="1:29" ht="13" thickBot="1" x14ac:dyDescent="0.3"/>
    <row r="240" spans="1:29" s="474" customFormat="1" ht="13.5" thickBot="1" x14ac:dyDescent="0.3">
      <c r="A240" s="254" t="s">
        <v>106</v>
      </c>
      <c r="B240" s="539" t="s">
        <v>53</v>
      </c>
      <c r="C240" s="540"/>
      <c r="D240" s="540"/>
      <c r="E240" s="541"/>
      <c r="F240" s="539" t="s">
        <v>68</v>
      </c>
      <c r="G240" s="540"/>
      <c r="H240" s="540"/>
      <c r="I240" s="540"/>
      <c r="J240" s="540"/>
      <c r="K240" s="540"/>
      <c r="L240" s="541"/>
      <c r="M240" s="539" t="s">
        <v>63</v>
      </c>
      <c r="N240" s="540"/>
      <c r="O240" s="540"/>
      <c r="P240" s="540"/>
      <c r="Q240" s="540"/>
      <c r="R240" s="541"/>
      <c r="S240" s="539" t="s">
        <v>64</v>
      </c>
      <c r="T240" s="540"/>
      <c r="U240" s="540"/>
      <c r="V240" s="540"/>
      <c r="W240" s="540"/>
      <c r="X240" s="541"/>
      <c r="Y240" s="316" t="s">
        <v>55</v>
      </c>
    </row>
    <row r="241" spans="1:29" s="474" customFormat="1" x14ac:dyDescent="0.25">
      <c r="A241" s="255" t="s">
        <v>54</v>
      </c>
      <c r="B241" s="349">
        <v>1</v>
      </c>
      <c r="C241" s="260">
        <v>2</v>
      </c>
      <c r="D241" s="403">
        <v>3</v>
      </c>
      <c r="E241" s="350">
        <v>4</v>
      </c>
      <c r="F241" s="259">
        <v>5</v>
      </c>
      <c r="G241" s="260">
        <v>6</v>
      </c>
      <c r="H241" s="260">
        <v>7</v>
      </c>
      <c r="I241" s="260">
        <v>8</v>
      </c>
      <c r="J241" s="260">
        <v>9</v>
      </c>
      <c r="K241" s="260">
        <v>10</v>
      </c>
      <c r="L241" s="260">
        <v>11</v>
      </c>
      <c r="M241" s="349">
        <v>1</v>
      </c>
      <c r="N241" s="260">
        <v>2</v>
      </c>
      <c r="O241" s="260">
        <v>3</v>
      </c>
      <c r="P241" s="260">
        <v>4</v>
      </c>
      <c r="Q241" s="403">
        <v>5</v>
      </c>
      <c r="R241" s="350">
        <v>6</v>
      </c>
      <c r="S241" s="259">
        <v>1</v>
      </c>
      <c r="T241" s="259">
        <v>2</v>
      </c>
      <c r="U241" s="259">
        <v>3</v>
      </c>
      <c r="V241" s="259">
        <v>4</v>
      </c>
      <c r="W241" s="259">
        <v>5</v>
      </c>
      <c r="X241" s="260">
        <v>6</v>
      </c>
      <c r="Y241" s="315"/>
    </row>
    <row r="242" spans="1:29" s="474" customFormat="1" x14ac:dyDescent="0.25">
      <c r="A242" s="255" t="s">
        <v>2</v>
      </c>
      <c r="B242" s="261">
        <v>1</v>
      </c>
      <c r="C242" s="370">
        <v>2</v>
      </c>
      <c r="D242" s="262">
        <v>3</v>
      </c>
      <c r="E242" s="377">
        <v>4</v>
      </c>
      <c r="F242" s="261">
        <v>1</v>
      </c>
      <c r="G242" s="370">
        <v>2</v>
      </c>
      <c r="H242" s="262">
        <v>3</v>
      </c>
      <c r="I242" s="351">
        <v>4</v>
      </c>
      <c r="J242" s="374">
        <v>5</v>
      </c>
      <c r="K242" s="373">
        <v>6</v>
      </c>
      <c r="L242" s="425">
        <v>7</v>
      </c>
      <c r="M242" s="261">
        <v>1</v>
      </c>
      <c r="N242" s="370">
        <v>2</v>
      </c>
      <c r="O242" s="262">
        <v>3</v>
      </c>
      <c r="P242" s="351">
        <v>4</v>
      </c>
      <c r="Q242" s="374">
        <v>5</v>
      </c>
      <c r="R242" s="404">
        <v>6</v>
      </c>
      <c r="S242" s="261">
        <v>1</v>
      </c>
      <c r="T242" s="370">
        <v>2</v>
      </c>
      <c r="U242" s="262">
        <v>3</v>
      </c>
      <c r="V242" s="351">
        <v>4</v>
      </c>
      <c r="W242" s="374">
        <v>5</v>
      </c>
      <c r="X242" s="404">
        <v>6</v>
      </c>
      <c r="Y242" s="227" t="s">
        <v>0</v>
      </c>
    </row>
    <row r="243" spans="1:29" s="474" customFormat="1" ht="13" x14ac:dyDescent="0.25">
      <c r="A243" s="265" t="s">
        <v>3</v>
      </c>
      <c r="B243" s="266">
        <v>1840</v>
      </c>
      <c r="C243" s="267">
        <v>1840</v>
      </c>
      <c r="D243" s="389">
        <v>1840</v>
      </c>
      <c r="E243" s="268">
        <v>1840</v>
      </c>
      <c r="F243" s="269">
        <v>1840</v>
      </c>
      <c r="G243" s="267">
        <v>1840</v>
      </c>
      <c r="H243" s="267">
        <v>1840</v>
      </c>
      <c r="I243" s="267">
        <v>1840</v>
      </c>
      <c r="J243" s="267">
        <v>1840</v>
      </c>
      <c r="K243" s="267">
        <v>1840</v>
      </c>
      <c r="L243" s="267">
        <v>1840</v>
      </c>
      <c r="M243" s="266">
        <v>1840</v>
      </c>
      <c r="N243" s="267">
        <v>1840</v>
      </c>
      <c r="O243" s="267">
        <v>1840</v>
      </c>
      <c r="P243" s="267">
        <v>1840</v>
      </c>
      <c r="Q243" s="389">
        <v>1840</v>
      </c>
      <c r="R243" s="268">
        <v>1840</v>
      </c>
      <c r="S243" s="269">
        <v>1840</v>
      </c>
      <c r="T243" s="267">
        <v>1840</v>
      </c>
      <c r="U243" s="267">
        <v>1840</v>
      </c>
      <c r="V243" s="267">
        <v>1840</v>
      </c>
      <c r="W243" s="267">
        <v>1840</v>
      </c>
      <c r="X243" s="267">
        <v>1840</v>
      </c>
      <c r="Y243" s="270">
        <v>1840</v>
      </c>
    </row>
    <row r="244" spans="1:29" s="474" customFormat="1" x14ac:dyDescent="0.25">
      <c r="A244" s="271" t="s">
        <v>6</v>
      </c>
      <c r="B244" s="272">
        <v>1753.3333333333333</v>
      </c>
      <c r="C244" s="273">
        <v>1798.1818181818182</v>
      </c>
      <c r="D244" s="330">
        <v>1856.5853658536585</v>
      </c>
      <c r="E244" s="274">
        <v>1915.6</v>
      </c>
      <c r="F244" s="275">
        <v>1703.2</v>
      </c>
      <c r="G244" s="273">
        <v>1798.4057971014493</v>
      </c>
      <c r="H244" s="273">
        <v>1816.7924528301887</v>
      </c>
      <c r="I244" s="273">
        <v>1867.9710144927535</v>
      </c>
      <c r="J244" s="273">
        <v>1860.3846153846155</v>
      </c>
      <c r="K244" s="273">
        <v>1915.1785714285713</v>
      </c>
      <c r="L244" s="273">
        <v>1940.2941176470588</v>
      </c>
      <c r="M244" s="272">
        <v>1806.2962962962963</v>
      </c>
      <c r="N244" s="273">
        <v>1842.1428571428571</v>
      </c>
      <c r="O244" s="273">
        <v>1873.4782608695652</v>
      </c>
      <c r="P244" s="273">
        <v>1887.9411764705883</v>
      </c>
      <c r="Q244" s="330">
        <v>1935.25</v>
      </c>
      <c r="R244" s="274">
        <v>1983.6363636363637</v>
      </c>
      <c r="S244" s="275">
        <v>1807.5</v>
      </c>
      <c r="T244" s="275">
        <v>1830.3225806451612</v>
      </c>
      <c r="U244" s="275">
        <v>1872.391304347826</v>
      </c>
      <c r="V244" s="275">
        <v>1892.5</v>
      </c>
      <c r="W244" s="275">
        <v>1922.051282051282</v>
      </c>
      <c r="X244" s="273">
        <v>1954.2857142857142</v>
      </c>
      <c r="Y244" s="276">
        <v>1864.97308934338</v>
      </c>
    </row>
    <row r="245" spans="1:29" s="474" customFormat="1" x14ac:dyDescent="0.25">
      <c r="A245" s="255" t="s">
        <v>7</v>
      </c>
      <c r="B245" s="277">
        <v>95.238095238095241</v>
      </c>
      <c r="C245" s="278">
        <v>100</v>
      </c>
      <c r="D245" s="333">
        <v>100</v>
      </c>
      <c r="E245" s="279">
        <v>72</v>
      </c>
      <c r="F245" s="280">
        <v>96</v>
      </c>
      <c r="G245" s="278">
        <v>91.304347826086953</v>
      </c>
      <c r="H245" s="278">
        <v>96.226415094339629</v>
      </c>
      <c r="I245" s="278">
        <v>98.550724637681157</v>
      </c>
      <c r="J245" s="278">
        <v>100</v>
      </c>
      <c r="K245" s="278">
        <v>92.857142857142861</v>
      </c>
      <c r="L245" s="278">
        <v>97.058823529411768</v>
      </c>
      <c r="M245" s="277">
        <v>88.888888888888886</v>
      </c>
      <c r="N245" s="278">
        <v>100</v>
      </c>
      <c r="O245" s="278">
        <v>97.826086956521735</v>
      </c>
      <c r="P245" s="278">
        <v>100</v>
      </c>
      <c r="Q245" s="333">
        <v>97.5</v>
      </c>
      <c r="R245" s="279">
        <v>100</v>
      </c>
      <c r="S245" s="280">
        <v>95.833333333333329</v>
      </c>
      <c r="T245" s="280">
        <v>96.774193548387103</v>
      </c>
      <c r="U245" s="280">
        <v>97.826086956521735</v>
      </c>
      <c r="V245" s="280">
        <v>100</v>
      </c>
      <c r="W245" s="280">
        <v>100</v>
      </c>
      <c r="X245" s="278">
        <v>92.857142857142861</v>
      </c>
      <c r="Y245" s="281">
        <v>91.819160387513449</v>
      </c>
    </row>
    <row r="246" spans="1:29" s="474" customFormat="1" x14ac:dyDescent="0.25">
      <c r="A246" s="255" t="s">
        <v>8</v>
      </c>
      <c r="B246" s="282">
        <v>5.411695434849257E-2</v>
      </c>
      <c r="C246" s="283">
        <v>4.5939350952652211E-2</v>
      </c>
      <c r="D246" s="336">
        <v>3.9680723172675077E-2</v>
      </c>
      <c r="E246" s="284">
        <v>7.8507150457847688E-2</v>
      </c>
      <c r="F246" s="285">
        <v>5.0635538365911614E-2</v>
      </c>
      <c r="G246" s="283">
        <v>5.4445347317836908E-2</v>
      </c>
      <c r="H246" s="283">
        <v>4.5398587309052191E-2</v>
      </c>
      <c r="I246" s="283">
        <v>4.5375535626106946E-2</v>
      </c>
      <c r="J246" s="283">
        <v>4.2139923960062789E-2</v>
      </c>
      <c r="K246" s="283">
        <v>4.6618461511513574E-2</v>
      </c>
      <c r="L246" s="283">
        <v>4.9520679775411677E-2</v>
      </c>
      <c r="M246" s="282">
        <v>6.2637527939708684E-2</v>
      </c>
      <c r="N246" s="283">
        <v>3.7935205480259152E-2</v>
      </c>
      <c r="O246" s="283">
        <v>4.1751109483744824E-2</v>
      </c>
      <c r="P246" s="283">
        <v>3.6034091260759814E-2</v>
      </c>
      <c r="Q246" s="336">
        <v>4.3555505134727508E-2</v>
      </c>
      <c r="R246" s="284">
        <v>3.7166200805167963E-2</v>
      </c>
      <c r="S246" s="285">
        <v>5.5606705752419432E-2</v>
      </c>
      <c r="T246" s="285">
        <v>5.0332589805298741E-2</v>
      </c>
      <c r="U246" s="285">
        <v>4.2786802109825106E-2</v>
      </c>
      <c r="V246" s="285">
        <v>3.9900734638985698E-2</v>
      </c>
      <c r="W246" s="285">
        <v>4.199042505389735E-2</v>
      </c>
      <c r="X246" s="283">
        <v>6.9321220313747017E-2</v>
      </c>
      <c r="Y246" s="286">
        <v>5.8068639076392294E-2</v>
      </c>
    </row>
    <row r="247" spans="1:29" s="474" customFormat="1" x14ac:dyDescent="0.25">
      <c r="A247" s="271" t="s">
        <v>1</v>
      </c>
      <c r="B247" s="287">
        <f>B244/B243*100-100</f>
        <v>-4.7101449275362341</v>
      </c>
      <c r="C247" s="288">
        <f t="shared" ref="C247:F247" si="91">C244/C243*100-100</f>
        <v>-2.2727272727272663</v>
      </c>
      <c r="D247" s="288">
        <f t="shared" si="91"/>
        <v>0.90137857900319318</v>
      </c>
      <c r="E247" s="289">
        <f t="shared" si="91"/>
        <v>4.1086956521739069</v>
      </c>
      <c r="F247" s="290">
        <f t="shared" si="91"/>
        <v>-7.4347826086956417</v>
      </c>
      <c r="G247" s="288">
        <f>G244/G243*100-100</f>
        <v>-2.2605545053560121</v>
      </c>
      <c r="H247" s="288">
        <f t="shared" ref="H247:L247" si="92">H244/H243*100-100</f>
        <v>-1.261279737489744</v>
      </c>
      <c r="I247" s="288">
        <f t="shared" si="92"/>
        <v>1.5201638311279169</v>
      </c>
      <c r="J247" s="288">
        <f t="shared" si="92"/>
        <v>1.1078595317725757</v>
      </c>
      <c r="K247" s="288">
        <f t="shared" si="92"/>
        <v>4.085791925465827</v>
      </c>
      <c r="L247" s="288">
        <f t="shared" si="92"/>
        <v>5.4507672634271103</v>
      </c>
      <c r="M247" s="287">
        <f>M244/M243*100-100</f>
        <v>-1.8317230273752045</v>
      </c>
      <c r="N247" s="288">
        <f t="shared" ref="N247:Y247" si="93">N244/N243*100-100</f>
        <v>0.11645962732920623</v>
      </c>
      <c r="O247" s="288">
        <f t="shared" si="93"/>
        <v>1.819470699432884</v>
      </c>
      <c r="P247" s="288">
        <f t="shared" si="93"/>
        <v>2.6054987212276188</v>
      </c>
      <c r="Q247" s="288">
        <f t="shared" si="93"/>
        <v>5.1766304347826093</v>
      </c>
      <c r="R247" s="289">
        <f t="shared" si="93"/>
        <v>7.8063241106719516</v>
      </c>
      <c r="S247" s="290">
        <f t="shared" si="93"/>
        <v>-1.7663043478260931</v>
      </c>
      <c r="T247" s="288">
        <f t="shared" si="93"/>
        <v>-0.52594670406732291</v>
      </c>
      <c r="U247" s="288">
        <f t="shared" si="93"/>
        <v>1.7603969754253228</v>
      </c>
      <c r="V247" s="288">
        <f t="shared" si="93"/>
        <v>2.8532608695652044</v>
      </c>
      <c r="W247" s="288">
        <f t="shared" si="93"/>
        <v>4.459308807134903</v>
      </c>
      <c r="X247" s="288">
        <f t="shared" si="93"/>
        <v>6.2111801242235885</v>
      </c>
      <c r="Y247" s="291">
        <f t="shared" si="93"/>
        <v>1.3572331164880609</v>
      </c>
    </row>
    <row r="248" spans="1:29" s="474" customFormat="1" ht="13" thickBot="1" x14ac:dyDescent="0.3">
      <c r="A248" s="292" t="s">
        <v>27</v>
      </c>
      <c r="B248" s="293">
        <f t="shared" ref="B248:Y248" si="94">B244-B230</f>
        <v>150</v>
      </c>
      <c r="C248" s="294">
        <f t="shared" si="94"/>
        <v>139.61038961038957</v>
      </c>
      <c r="D248" s="294">
        <f t="shared" si="94"/>
        <v>123.79466817923981</v>
      </c>
      <c r="E248" s="295">
        <f t="shared" si="94"/>
        <v>83.531034482758514</v>
      </c>
      <c r="F248" s="413">
        <f t="shared" si="94"/>
        <v>99.563636363636306</v>
      </c>
      <c r="G248" s="294">
        <f t="shared" si="94"/>
        <v>162.03079710144925</v>
      </c>
      <c r="H248" s="294">
        <f t="shared" si="94"/>
        <v>156.24699828473422</v>
      </c>
      <c r="I248" s="294">
        <f t="shared" si="94"/>
        <v>168.52657004830917</v>
      </c>
      <c r="J248" s="294">
        <f t="shared" si="94"/>
        <v>131.05128205128221</v>
      </c>
      <c r="K248" s="294">
        <f t="shared" si="94"/>
        <v>144.4768170426064</v>
      </c>
      <c r="L248" s="294">
        <f t="shared" si="94"/>
        <v>86.294117647058783</v>
      </c>
      <c r="M248" s="293">
        <f t="shared" si="94"/>
        <v>200.91168091168083</v>
      </c>
      <c r="N248" s="294">
        <f t="shared" si="94"/>
        <v>179.04761904761904</v>
      </c>
      <c r="O248" s="294">
        <f t="shared" si="94"/>
        <v>169.13043478260875</v>
      </c>
      <c r="P248" s="294">
        <f t="shared" si="94"/>
        <v>135</v>
      </c>
      <c r="Q248" s="294">
        <f t="shared" si="94"/>
        <v>117.68902439024396</v>
      </c>
      <c r="R248" s="295">
        <f t="shared" si="94"/>
        <v>104.1919191919194</v>
      </c>
      <c r="S248" s="296">
        <f t="shared" si="94"/>
        <v>198.92857142857133</v>
      </c>
      <c r="T248" s="297">
        <f t="shared" si="94"/>
        <v>156.49905123339659</v>
      </c>
      <c r="U248" s="297">
        <f t="shared" si="94"/>
        <v>159.78260869565202</v>
      </c>
      <c r="V248" s="297">
        <f t="shared" si="94"/>
        <v>124.62121212121201</v>
      </c>
      <c r="W248" s="297">
        <f t="shared" si="94"/>
        <v>168.39274546591605</v>
      </c>
      <c r="X248" s="297">
        <f t="shared" si="94"/>
        <v>88.149350649350481</v>
      </c>
      <c r="Y248" s="298">
        <f t="shared" si="94"/>
        <v>141.35650903249916</v>
      </c>
    </row>
    <row r="249" spans="1:29" s="474" customFormat="1" x14ac:dyDescent="0.25">
      <c r="A249" s="299" t="s">
        <v>51</v>
      </c>
      <c r="B249" s="300">
        <v>278</v>
      </c>
      <c r="C249" s="301">
        <v>588</v>
      </c>
      <c r="D249" s="390">
        <v>584</v>
      </c>
      <c r="E249" s="302">
        <v>386</v>
      </c>
      <c r="F249" s="303">
        <v>232</v>
      </c>
      <c r="G249" s="301">
        <v>929</v>
      </c>
      <c r="H249" s="301">
        <v>708</v>
      </c>
      <c r="I249" s="301">
        <v>944</v>
      </c>
      <c r="J249" s="301">
        <v>725</v>
      </c>
      <c r="K249" s="301">
        <v>762</v>
      </c>
      <c r="L249" s="301">
        <v>486</v>
      </c>
      <c r="M249" s="300">
        <v>338</v>
      </c>
      <c r="N249" s="301">
        <v>545</v>
      </c>
      <c r="O249" s="301">
        <v>577</v>
      </c>
      <c r="P249" s="301">
        <v>435</v>
      </c>
      <c r="Q249" s="301">
        <v>526</v>
      </c>
      <c r="R249" s="302">
        <v>453</v>
      </c>
      <c r="S249" s="303">
        <v>257</v>
      </c>
      <c r="T249" s="303">
        <v>435</v>
      </c>
      <c r="U249" s="303">
        <v>600</v>
      </c>
      <c r="V249" s="303">
        <v>442</v>
      </c>
      <c r="W249" s="303">
        <v>524</v>
      </c>
      <c r="X249" s="301">
        <v>549</v>
      </c>
      <c r="Y249" s="304">
        <f>SUM(B249:X249)</f>
        <v>12303</v>
      </c>
      <c r="Z249" s="228" t="s">
        <v>56</v>
      </c>
      <c r="AA249" s="305">
        <f>Y235-Y249</f>
        <v>58</v>
      </c>
      <c r="AB249" s="306">
        <f>AA249/Y235</f>
        <v>4.6921770083326588E-3</v>
      </c>
      <c r="AC249" s="379" t="s">
        <v>107</v>
      </c>
    </row>
    <row r="250" spans="1:29" s="474" customFormat="1" x14ac:dyDescent="0.25">
      <c r="A250" s="307" t="s">
        <v>28</v>
      </c>
      <c r="B250" s="246">
        <v>90</v>
      </c>
      <c r="C250" s="244">
        <v>88.5</v>
      </c>
      <c r="D250" s="424">
        <v>87.5</v>
      </c>
      <c r="E250" s="247">
        <v>86</v>
      </c>
      <c r="F250" s="248">
        <v>88</v>
      </c>
      <c r="G250" s="244">
        <v>87</v>
      </c>
      <c r="H250" s="244">
        <v>86</v>
      </c>
      <c r="I250" s="244">
        <v>85</v>
      </c>
      <c r="J250" s="244">
        <v>84.5</v>
      </c>
      <c r="K250" s="244">
        <v>83.5</v>
      </c>
      <c r="L250" s="244">
        <v>83</v>
      </c>
      <c r="M250" s="246">
        <v>86.5</v>
      </c>
      <c r="N250" s="244">
        <v>86</v>
      </c>
      <c r="O250" s="244">
        <v>85</v>
      </c>
      <c r="P250" s="244">
        <v>84</v>
      </c>
      <c r="Q250" s="244">
        <v>83.5</v>
      </c>
      <c r="R250" s="247">
        <v>82.5</v>
      </c>
      <c r="S250" s="248">
        <v>87.5</v>
      </c>
      <c r="T250" s="248">
        <v>86.5</v>
      </c>
      <c r="U250" s="248">
        <v>85.5</v>
      </c>
      <c r="V250" s="248">
        <v>84.5</v>
      </c>
      <c r="W250" s="248">
        <v>84</v>
      </c>
      <c r="X250" s="244">
        <v>83.5</v>
      </c>
      <c r="Y250" s="237"/>
      <c r="Z250" s="228" t="s">
        <v>57</v>
      </c>
      <c r="AA250" s="228">
        <v>78.64</v>
      </c>
      <c r="AB250" s="228"/>
    </row>
    <row r="251" spans="1:29" s="474" customFormat="1" ht="13" thickBot="1" x14ac:dyDescent="0.3">
      <c r="A251" s="308" t="s">
        <v>26</v>
      </c>
      <c r="B251" s="249">
        <f t="shared" ref="B251:X251" si="95">B250-B236</f>
        <v>7.5</v>
      </c>
      <c r="C251" s="245">
        <f t="shared" si="95"/>
        <v>7.5</v>
      </c>
      <c r="D251" s="245">
        <f t="shared" si="95"/>
        <v>7.5</v>
      </c>
      <c r="E251" s="250">
        <f t="shared" si="95"/>
        <v>7.5</v>
      </c>
      <c r="F251" s="251">
        <f t="shared" si="95"/>
        <v>7.5</v>
      </c>
      <c r="G251" s="245">
        <f t="shared" si="95"/>
        <v>7</v>
      </c>
      <c r="H251" s="245">
        <f t="shared" si="95"/>
        <v>7</v>
      </c>
      <c r="I251" s="245">
        <f t="shared" si="95"/>
        <v>7</v>
      </c>
      <c r="J251" s="245">
        <f t="shared" si="95"/>
        <v>7</v>
      </c>
      <c r="K251" s="245">
        <f t="shared" si="95"/>
        <v>7</v>
      </c>
      <c r="L251" s="245">
        <f t="shared" si="95"/>
        <v>7.5</v>
      </c>
      <c r="M251" s="249">
        <f t="shared" si="95"/>
        <v>7</v>
      </c>
      <c r="N251" s="245">
        <f t="shared" si="95"/>
        <v>7</v>
      </c>
      <c r="O251" s="245">
        <f t="shared" si="95"/>
        <v>7</v>
      </c>
      <c r="P251" s="245">
        <f t="shared" si="95"/>
        <v>7</v>
      </c>
      <c r="Q251" s="245">
        <f t="shared" si="95"/>
        <v>7</v>
      </c>
      <c r="R251" s="250">
        <f t="shared" si="95"/>
        <v>7</v>
      </c>
      <c r="S251" s="251">
        <f t="shared" si="95"/>
        <v>7</v>
      </c>
      <c r="T251" s="245">
        <f t="shared" si="95"/>
        <v>7</v>
      </c>
      <c r="U251" s="245">
        <f t="shared" si="95"/>
        <v>7</v>
      </c>
      <c r="V251" s="245">
        <f t="shared" si="95"/>
        <v>7</v>
      </c>
      <c r="W251" s="245">
        <f t="shared" si="95"/>
        <v>7</v>
      </c>
      <c r="X251" s="245">
        <f t="shared" si="95"/>
        <v>7.5</v>
      </c>
      <c r="Y251" s="238"/>
      <c r="Z251" s="228" t="s">
        <v>26</v>
      </c>
      <c r="AA251" s="431">
        <f>AA250-AA236</f>
        <v>6.5100000000000051</v>
      </c>
      <c r="AB251" s="228"/>
    </row>
    <row r="252" spans="1:29" s="477" customFormat="1" x14ac:dyDescent="0.25">
      <c r="M252" s="477">
        <v>86.5</v>
      </c>
      <c r="N252" s="477">
        <v>86</v>
      </c>
      <c r="O252" s="477">
        <v>85</v>
      </c>
      <c r="P252" s="477">
        <v>84</v>
      </c>
      <c r="Q252" s="477">
        <v>82.5</v>
      </c>
      <c r="R252" s="477">
        <v>87.5</v>
      </c>
      <c r="S252" s="477">
        <v>86.5</v>
      </c>
      <c r="T252" s="477">
        <v>85.5</v>
      </c>
      <c r="U252" s="477">
        <v>84.5</v>
      </c>
      <c r="V252" s="477">
        <v>83.5</v>
      </c>
    </row>
    <row r="253" spans="1:29" ht="13" thickBot="1" x14ac:dyDescent="0.3">
      <c r="B253" s="367">
        <v>1864.97308934338</v>
      </c>
      <c r="C253" s="367">
        <v>1864.97308934338</v>
      </c>
      <c r="D253" s="367">
        <v>1864.97308934338</v>
      </c>
      <c r="E253" s="367">
        <v>1864.97308934338</v>
      </c>
      <c r="F253" s="367">
        <v>1864.97308934338</v>
      </c>
      <c r="G253" s="367">
        <v>1864.97308934338</v>
      </c>
      <c r="H253" s="367">
        <v>1864.97308934338</v>
      </c>
      <c r="I253" s="367">
        <v>1864.97308934338</v>
      </c>
      <c r="J253" s="367">
        <v>1864.97308934338</v>
      </c>
      <c r="K253" s="367">
        <v>1864.97308934338</v>
      </c>
      <c r="L253" s="367">
        <v>1864.97308934338</v>
      </c>
      <c r="M253" s="367">
        <v>1864.97308934338</v>
      </c>
      <c r="N253" s="367">
        <v>1864.97308934338</v>
      </c>
      <c r="O253" s="367">
        <v>1864.97308934338</v>
      </c>
      <c r="P253" s="367">
        <v>1864.97308934338</v>
      </c>
      <c r="Q253" s="367">
        <v>1864.97308934338</v>
      </c>
      <c r="R253" s="367">
        <v>1864.97308934338</v>
      </c>
      <c r="S253" s="367">
        <v>1864.97308934338</v>
      </c>
      <c r="T253" s="367">
        <v>1864.97308934338</v>
      </c>
      <c r="U253" s="367">
        <v>1864.97308934338</v>
      </c>
      <c r="V253" s="367">
        <v>1864.97308934338</v>
      </c>
      <c r="W253" s="367">
        <v>1864.97308934338</v>
      </c>
    </row>
    <row r="254" spans="1:29" ht="13.5" thickBot="1" x14ac:dyDescent="0.3">
      <c r="A254" s="254" t="s">
        <v>113</v>
      </c>
      <c r="B254" s="539" t="s">
        <v>53</v>
      </c>
      <c r="C254" s="540"/>
      <c r="D254" s="540"/>
      <c r="E254" s="541"/>
      <c r="F254" s="539" t="s">
        <v>68</v>
      </c>
      <c r="G254" s="540"/>
      <c r="H254" s="540"/>
      <c r="I254" s="540"/>
      <c r="J254" s="540"/>
      <c r="K254" s="540"/>
      <c r="L254" s="541"/>
      <c r="M254" s="539" t="s">
        <v>63</v>
      </c>
      <c r="N254" s="540"/>
      <c r="O254" s="540"/>
      <c r="P254" s="540"/>
      <c r="Q254" s="541"/>
      <c r="R254" s="539" t="s">
        <v>64</v>
      </c>
      <c r="S254" s="540"/>
      <c r="T254" s="540"/>
      <c r="U254" s="540"/>
      <c r="V254" s="541"/>
      <c r="W254" s="316" t="s">
        <v>55</v>
      </c>
      <c r="X254" s="477"/>
      <c r="Y254" s="477"/>
      <c r="Z254" s="477"/>
    </row>
    <row r="255" spans="1:29" x14ac:dyDescent="0.25">
      <c r="A255" s="255" t="s">
        <v>54</v>
      </c>
      <c r="B255" s="349">
        <v>1</v>
      </c>
      <c r="C255" s="260">
        <v>2</v>
      </c>
      <c r="D255" s="403">
        <v>3</v>
      </c>
      <c r="E255" s="350">
        <v>4</v>
      </c>
      <c r="F255" s="259">
        <v>5</v>
      </c>
      <c r="G255" s="260">
        <v>6</v>
      </c>
      <c r="H255" s="260">
        <v>7</v>
      </c>
      <c r="I255" s="260">
        <v>8</v>
      </c>
      <c r="J255" s="260">
        <v>9</v>
      </c>
      <c r="K255" s="260">
        <v>10</v>
      </c>
      <c r="L255" s="260">
        <v>11</v>
      </c>
      <c r="M255" s="349">
        <v>1</v>
      </c>
      <c r="N255" s="260">
        <v>2</v>
      </c>
      <c r="O255" s="260">
        <v>3</v>
      </c>
      <c r="P255" s="260">
        <v>4</v>
      </c>
      <c r="Q255" s="350">
        <v>5</v>
      </c>
      <c r="R255" s="259">
        <v>1</v>
      </c>
      <c r="S255" s="259">
        <v>2</v>
      </c>
      <c r="T255" s="259">
        <v>3</v>
      </c>
      <c r="U255" s="259">
        <v>4</v>
      </c>
      <c r="V255" s="259">
        <v>5</v>
      </c>
      <c r="W255" s="315"/>
      <c r="X255" s="477"/>
      <c r="Y255" s="477"/>
      <c r="Z255" s="477"/>
    </row>
    <row r="256" spans="1:29" x14ac:dyDescent="0.25">
      <c r="A256" s="255" t="s">
        <v>2</v>
      </c>
      <c r="B256" s="261">
        <v>1</v>
      </c>
      <c r="C256" s="370">
        <v>2</v>
      </c>
      <c r="D256" s="262">
        <v>3</v>
      </c>
      <c r="E256" s="377">
        <v>4</v>
      </c>
      <c r="F256" s="261">
        <v>1</v>
      </c>
      <c r="G256" s="370">
        <v>2</v>
      </c>
      <c r="H256" s="262">
        <v>3</v>
      </c>
      <c r="I256" s="351">
        <v>4</v>
      </c>
      <c r="J256" s="374">
        <v>5</v>
      </c>
      <c r="K256" s="373">
        <v>6</v>
      </c>
      <c r="L256" s="425">
        <v>7</v>
      </c>
      <c r="M256" s="261">
        <v>1</v>
      </c>
      <c r="N256" s="370">
        <v>2</v>
      </c>
      <c r="O256" s="262">
        <v>3</v>
      </c>
      <c r="P256" s="351">
        <v>4</v>
      </c>
      <c r="Q256" s="483">
        <v>5</v>
      </c>
      <c r="R256" s="263">
        <v>1</v>
      </c>
      <c r="S256" s="370">
        <v>2</v>
      </c>
      <c r="T256" s="262">
        <v>3</v>
      </c>
      <c r="U256" s="351">
        <v>4</v>
      </c>
      <c r="V256" s="374">
        <v>5</v>
      </c>
      <c r="W256" s="227" t="s">
        <v>0</v>
      </c>
      <c r="X256" s="477"/>
      <c r="Y256" s="477"/>
      <c r="Z256" s="477"/>
    </row>
    <row r="257" spans="1:26" ht="13" x14ac:dyDescent="0.25">
      <c r="A257" s="265" t="s">
        <v>3</v>
      </c>
      <c r="B257" s="266">
        <v>1980</v>
      </c>
      <c r="C257" s="267">
        <v>1980</v>
      </c>
      <c r="D257" s="389">
        <v>1980</v>
      </c>
      <c r="E257" s="268">
        <v>1980</v>
      </c>
      <c r="F257" s="269">
        <v>1980</v>
      </c>
      <c r="G257" s="267">
        <v>1980</v>
      </c>
      <c r="H257" s="267">
        <v>1980</v>
      </c>
      <c r="I257" s="267">
        <v>1980</v>
      </c>
      <c r="J257" s="267">
        <v>1980</v>
      </c>
      <c r="K257" s="267">
        <v>1980</v>
      </c>
      <c r="L257" s="267">
        <v>1980</v>
      </c>
      <c r="M257" s="266">
        <v>1980</v>
      </c>
      <c r="N257" s="267">
        <v>1980</v>
      </c>
      <c r="O257" s="267">
        <v>1980</v>
      </c>
      <c r="P257" s="267">
        <v>1980</v>
      </c>
      <c r="Q257" s="268">
        <v>1980</v>
      </c>
      <c r="R257" s="269">
        <v>1980</v>
      </c>
      <c r="S257" s="267">
        <v>1980</v>
      </c>
      <c r="T257" s="267">
        <v>1980</v>
      </c>
      <c r="U257" s="267">
        <v>1980</v>
      </c>
      <c r="V257" s="267">
        <v>1980</v>
      </c>
      <c r="W257" s="270">
        <v>1980</v>
      </c>
      <c r="X257" s="477"/>
      <c r="Y257" s="477"/>
      <c r="Z257" s="477"/>
    </row>
    <row r="258" spans="1:26" x14ac:dyDescent="0.25">
      <c r="A258" s="271" t="s">
        <v>6</v>
      </c>
      <c r="B258" s="272">
        <v>1784.5</v>
      </c>
      <c r="C258" s="273">
        <v>1944.32</v>
      </c>
      <c r="D258" s="330">
        <v>2042.19</v>
      </c>
      <c r="E258" s="274">
        <v>2140.21</v>
      </c>
      <c r="F258" s="275">
        <v>1825.14</v>
      </c>
      <c r="G258" s="273">
        <v>1919.74</v>
      </c>
      <c r="H258" s="273">
        <v>1959.49</v>
      </c>
      <c r="I258" s="273">
        <v>1996.94</v>
      </c>
      <c r="J258" s="273">
        <v>2045.59</v>
      </c>
      <c r="K258" s="273">
        <v>2067.94</v>
      </c>
      <c r="L258" s="273">
        <v>2182.14</v>
      </c>
      <c r="M258" s="272">
        <v>1868.15</v>
      </c>
      <c r="N258" s="273">
        <v>1976.79</v>
      </c>
      <c r="O258" s="273">
        <v>2002.1052629999999</v>
      </c>
      <c r="P258" s="273">
        <v>2066.61</v>
      </c>
      <c r="Q258" s="274">
        <v>2140.4878050000002</v>
      </c>
      <c r="R258" s="275">
        <v>1879.69</v>
      </c>
      <c r="S258" s="275">
        <v>1979.25</v>
      </c>
      <c r="T258" s="275">
        <v>2012.56</v>
      </c>
      <c r="U258" s="275">
        <v>2061.8200000000002</v>
      </c>
      <c r="V258" s="275">
        <v>2169.3000000000002</v>
      </c>
      <c r="W258" s="276">
        <v>2017.38</v>
      </c>
      <c r="X258" s="477"/>
      <c r="Y258" s="477"/>
      <c r="Z258" s="477"/>
    </row>
    <row r="259" spans="1:26" x14ac:dyDescent="0.25">
      <c r="A259" s="255" t="s">
        <v>7</v>
      </c>
      <c r="B259" s="277">
        <v>100</v>
      </c>
      <c r="C259" s="278">
        <v>100</v>
      </c>
      <c r="D259" s="333">
        <v>100</v>
      </c>
      <c r="E259" s="279">
        <v>93.8</v>
      </c>
      <c r="F259" s="280">
        <v>100</v>
      </c>
      <c r="G259" s="278">
        <v>100</v>
      </c>
      <c r="H259" s="278">
        <v>100</v>
      </c>
      <c r="I259" s="278">
        <v>100</v>
      </c>
      <c r="J259" s="278">
        <v>100</v>
      </c>
      <c r="K259" s="278">
        <v>100</v>
      </c>
      <c r="L259" s="278">
        <v>100</v>
      </c>
      <c r="M259" s="277">
        <v>100</v>
      </c>
      <c r="N259" s="278">
        <v>98.11</v>
      </c>
      <c r="O259" s="278">
        <v>100</v>
      </c>
      <c r="P259" s="278">
        <v>100</v>
      </c>
      <c r="Q259" s="279">
        <v>100</v>
      </c>
      <c r="R259" s="280">
        <v>100</v>
      </c>
      <c r="S259" s="280">
        <v>100</v>
      </c>
      <c r="T259" s="280">
        <v>100</v>
      </c>
      <c r="U259" s="280">
        <v>100</v>
      </c>
      <c r="V259" s="280">
        <v>100</v>
      </c>
      <c r="W259" s="281">
        <v>91.49</v>
      </c>
      <c r="X259" s="477"/>
      <c r="Y259" s="477"/>
      <c r="Z259" s="477"/>
    </row>
    <row r="260" spans="1:26" x14ac:dyDescent="0.25">
      <c r="A260" s="255" t="s">
        <v>8</v>
      </c>
      <c r="B260" s="282">
        <v>4.41E-2</v>
      </c>
      <c r="C260" s="283">
        <v>2.6100000000000002E-2</v>
      </c>
      <c r="D260" s="336">
        <v>2.12E-2</v>
      </c>
      <c r="E260" s="284">
        <v>4.87E-2</v>
      </c>
      <c r="F260" s="285">
        <v>3.3399999999999999E-2</v>
      </c>
      <c r="G260" s="283">
        <v>2.9000000000000001E-2</v>
      </c>
      <c r="H260" s="283">
        <v>3.1E-2</v>
      </c>
      <c r="I260" s="283">
        <v>3.1699999999999999E-2</v>
      </c>
      <c r="J260" s="283">
        <v>2.4199999999999999E-2</v>
      </c>
      <c r="K260" s="283">
        <v>2.1899999999999999E-2</v>
      </c>
      <c r="L260" s="283">
        <v>3.0800000000000001E-2</v>
      </c>
      <c r="M260" s="282">
        <v>3.27E-2</v>
      </c>
      <c r="N260" s="283">
        <v>2.8000000000000001E-2</v>
      </c>
      <c r="O260" s="283">
        <v>0.02</v>
      </c>
      <c r="P260" s="283">
        <v>2.87E-2</v>
      </c>
      <c r="Q260" s="284">
        <v>3.2399999999999998E-2</v>
      </c>
      <c r="R260" s="285">
        <v>3.5000000000000003E-2</v>
      </c>
      <c r="S260" s="285">
        <v>2.9899999999999999E-2</v>
      </c>
      <c r="T260" s="285">
        <v>2.3E-2</v>
      </c>
      <c r="U260" s="285">
        <v>2.3300000000000001E-2</v>
      </c>
      <c r="V260" s="285">
        <v>2.64E-2</v>
      </c>
      <c r="W260" s="286">
        <v>5.62E-2</v>
      </c>
      <c r="X260" s="477"/>
      <c r="Y260" s="477"/>
      <c r="Z260" s="477"/>
    </row>
    <row r="261" spans="1:26" x14ac:dyDescent="0.25">
      <c r="A261" s="271" t="s">
        <v>1</v>
      </c>
      <c r="B261" s="287">
        <f>B258/B257*100-100</f>
        <v>-9.8737373737373844</v>
      </c>
      <c r="C261" s="288">
        <f t="shared" ref="C261:F261" si="96">C258/C257*100-100</f>
        <v>-1.8020202020202021</v>
      </c>
      <c r="D261" s="288">
        <f t="shared" si="96"/>
        <v>3.1409090909090907</v>
      </c>
      <c r="E261" s="289">
        <f t="shared" si="96"/>
        <v>8.0914141414141483</v>
      </c>
      <c r="F261" s="290">
        <f t="shared" si="96"/>
        <v>-7.8212121212121133</v>
      </c>
      <c r="G261" s="288">
        <f>G258/G257*100-100</f>
        <v>-3.0434343434343418</v>
      </c>
      <c r="H261" s="288">
        <f t="shared" ref="H261:L261" si="97">H258/H257*100-100</f>
        <v>-1.0358585858585911</v>
      </c>
      <c r="I261" s="288">
        <f t="shared" si="97"/>
        <v>0.8555555555555685</v>
      </c>
      <c r="J261" s="288">
        <f t="shared" si="97"/>
        <v>3.312626262626253</v>
      </c>
      <c r="K261" s="288">
        <f t="shared" si="97"/>
        <v>4.4414141414141426</v>
      </c>
      <c r="L261" s="288">
        <f t="shared" si="97"/>
        <v>10.209090909090904</v>
      </c>
      <c r="M261" s="287">
        <f>M258/M257*100-100</f>
        <v>-5.6489898989898961</v>
      </c>
      <c r="N261" s="288">
        <f t="shared" ref="N261:W261" si="98">N258/N257*100-100</f>
        <v>-0.16212121212120678</v>
      </c>
      <c r="O261" s="288">
        <f t="shared" si="98"/>
        <v>1.1164274242424312</v>
      </c>
      <c r="P261" s="288">
        <f t="shared" si="98"/>
        <v>4.3742424242424249</v>
      </c>
      <c r="Q261" s="289">
        <f t="shared" si="98"/>
        <v>8.1054446969696983</v>
      </c>
      <c r="R261" s="290">
        <f t="shared" si="98"/>
        <v>-5.0661616161616081</v>
      </c>
      <c r="S261" s="288">
        <f t="shared" si="98"/>
        <v>-3.787878787878185E-2</v>
      </c>
      <c r="T261" s="288">
        <f t="shared" si="98"/>
        <v>1.6444444444444457</v>
      </c>
      <c r="U261" s="288">
        <f t="shared" si="98"/>
        <v>4.1323232323232446</v>
      </c>
      <c r="V261" s="288">
        <f t="shared" si="98"/>
        <v>9.5606060606060623</v>
      </c>
      <c r="W261" s="291">
        <f t="shared" si="98"/>
        <v>1.8878787878787904</v>
      </c>
      <c r="X261" s="477"/>
      <c r="Y261" s="477"/>
      <c r="Z261" s="477"/>
    </row>
    <row r="262" spans="1:26" ht="13" thickBot="1" x14ac:dyDescent="0.3">
      <c r="A262" s="292" t="s">
        <v>27</v>
      </c>
      <c r="B262" s="484">
        <f>B258-B253</f>
        <v>-80.473089343380025</v>
      </c>
      <c r="C262" s="485">
        <f t="shared" ref="C262:W262" si="99">C258-C253</f>
        <v>79.346910656619912</v>
      </c>
      <c r="D262" s="485">
        <f t="shared" si="99"/>
        <v>177.21691065662003</v>
      </c>
      <c r="E262" s="486">
        <f t="shared" si="99"/>
        <v>275.23691065662001</v>
      </c>
      <c r="F262" s="487">
        <f t="shared" si="99"/>
        <v>-39.833089343379925</v>
      </c>
      <c r="G262" s="485">
        <f t="shared" si="99"/>
        <v>54.766910656619984</v>
      </c>
      <c r="H262" s="485">
        <f t="shared" si="99"/>
        <v>94.516910656619984</v>
      </c>
      <c r="I262" s="485">
        <f t="shared" si="99"/>
        <v>131.96691065662003</v>
      </c>
      <c r="J262" s="485">
        <f t="shared" si="99"/>
        <v>180.61691065661989</v>
      </c>
      <c r="K262" s="485">
        <f t="shared" si="99"/>
        <v>202.96691065662003</v>
      </c>
      <c r="L262" s="485">
        <f t="shared" si="99"/>
        <v>317.16691065661985</v>
      </c>
      <c r="M262" s="484">
        <f t="shared" si="99"/>
        <v>3.1769106566200662</v>
      </c>
      <c r="N262" s="485">
        <f t="shared" si="99"/>
        <v>111.81691065661994</v>
      </c>
      <c r="O262" s="485">
        <f t="shared" si="99"/>
        <v>137.1321736566199</v>
      </c>
      <c r="P262" s="485">
        <f t="shared" si="99"/>
        <v>201.6369106566201</v>
      </c>
      <c r="Q262" s="486">
        <f t="shared" si="99"/>
        <v>275.51471565662018</v>
      </c>
      <c r="R262" s="488">
        <f t="shared" si="99"/>
        <v>14.71691065662003</v>
      </c>
      <c r="S262" s="489">
        <f t="shared" si="99"/>
        <v>114.27691065661998</v>
      </c>
      <c r="T262" s="489">
        <f t="shared" si="99"/>
        <v>147.58691065661992</v>
      </c>
      <c r="U262" s="489">
        <f t="shared" si="99"/>
        <v>196.84691065662014</v>
      </c>
      <c r="V262" s="489">
        <f t="shared" si="99"/>
        <v>304.32691065662016</v>
      </c>
      <c r="W262" s="490">
        <f t="shared" si="99"/>
        <v>152.40691065662008</v>
      </c>
      <c r="X262" s="477"/>
      <c r="Y262" s="477"/>
      <c r="Z262" s="477"/>
    </row>
    <row r="263" spans="1:26" x14ac:dyDescent="0.25">
      <c r="A263" s="299" t="s">
        <v>51</v>
      </c>
      <c r="B263" s="300">
        <v>273</v>
      </c>
      <c r="C263" s="301">
        <v>490</v>
      </c>
      <c r="D263" s="390">
        <v>462</v>
      </c>
      <c r="E263" s="302">
        <v>610</v>
      </c>
      <c r="F263" s="303">
        <v>461</v>
      </c>
      <c r="G263" s="301">
        <v>515</v>
      </c>
      <c r="H263" s="301">
        <v>516</v>
      </c>
      <c r="I263" s="301">
        <v>977</v>
      </c>
      <c r="J263" s="301">
        <v>827</v>
      </c>
      <c r="K263" s="301">
        <v>941</v>
      </c>
      <c r="L263" s="301">
        <v>547</v>
      </c>
      <c r="M263" s="300">
        <v>350</v>
      </c>
      <c r="N263" s="301">
        <v>695</v>
      </c>
      <c r="O263" s="301">
        <v>512</v>
      </c>
      <c r="P263" s="301">
        <v>757</v>
      </c>
      <c r="Q263" s="302">
        <v>558</v>
      </c>
      <c r="R263" s="303">
        <v>429</v>
      </c>
      <c r="S263" s="303">
        <v>723</v>
      </c>
      <c r="T263" s="303">
        <v>501</v>
      </c>
      <c r="U263" s="303">
        <v>592</v>
      </c>
      <c r="V263" s="303">
        <v>559</v>
      </c>
      <c r="W263" s="304">
        <f>SUM(B263:V263)</f>
        <v>12295</v>
      </c>
      <c r="X263" s="228" t="s">
        <v>56</v>
      </c>
      <c r="Y263" s="305">
        <f>Y249-W263</f>
        <v>8</v>
      </c>
      <c r="Z263" s="306">
        <f>Y263/Y249</f>
        <v>6.5024790701454925E-4</v>
      </c>
    </row>
    <row r="264" spans="1:26" x14ac:dyDescent="0.25">
      <c r="A264" s="307" t="s">
        <v>28</v>
      </c>
      <c r="B264" s="246">
        <v>98</v>
      </c>
      <c r="C264" s="244">
        <v>96</v>
      </c>
      <c r="D264" s="424">
        <v>94.5</v>
      </c>
      <c r="E264" s="247">
        <v>92.5</v>
      </c>
      <c r="F264" s="248">
        <v>96</v>
      </c>
      <c r="G264" s="244">
        <v>94.5</v>
      </c>
      <c r="H264" s="244">
        <v>93.5</v>
      </c>
      <c r="I264" s="244">
        <v>92</v>
      </c>
      <c r="J264" s="244">
        <v>91.5</v>
      </c>
      <c r="K264" s="244">
        <v>90.5</v>
      </c>
      <c r="L264" s="244">
        <v>89.5</v>
      </c>
      <c r="M264" s="246">
        <v>94.5</v>
      </c>
      <c r="N264" s="244">
        <v>93.5</v>
      </c>
      <c r="O264" s="244">
        <v>92</v>
      </c>
      <c r="P264" s="244">
        <v>91</v>
      </c>
      <c r="Q264" s="247">
        <v>89</v>
      </c>
      <c r="R264" s="248">
        <v>95.5</v>
      </c>
      <c r="S264" s="248">
        <v>94</v>
      </c>
      <c r="T264" s="248">
        <v>93</v>
      </c>
      <c r="U264" s="248">
        <v>91.5</v>
      </c>
      <c r="V264" s="248">
        <v>90</v>
      </c>
      <c r="W264" s="237"/>
      <c r="X264" s="228" t="s">
        <v>57</v>
      </c>
      <c r="Y264" s="228">
        <v>85.45</v>
      </c>
      <c r="Z264" s="228"/>
    </row>
    <row r="265" spans="1:26" ht="13" thickBot="1" x14ac:dyDescent="0.3">
      <c r="A265" s="308" t="s">
        <v>26</v>
      </c>
      <c r="B265" s="249">
        <f t="shared" ref="B265:L265" si="100">B264-B250</f>
        <v>8</v>
      </c>
      <c r="C265" s="245">
        <f t="shared" si="100"/>
        <v>7.5</v>
      </c>
      <c r="D265" s="245">
        <f t="shared" si="100"/>
        <v>7</v>
      </c>
      <c r="E265" s="250">
        <f t="shared" si="100"/>
        <v>6.5</v>
      </c>
      <c r="F265" s="251">
        <f t="shared" si="100"/>
        <v>8</v>
      </c>
      <c r="G265" s="245">
        <f t="shared" si="100"/>
        <v>7.5</v>
      </c>
      <c r="H265" s="245">
        <f t="shared" si="100"/>
        <v>7.5</v>
      </c>
      <c r="I265" s="245">
        <f t="shared" si="100"/>
        <v>7</v>
      </c>
      <c r="J265" s="245">
        <f t="shared" si="100"/>
        <v>7</v>
      </c>
      <c r="K265" s="245">
        <f t="shared" si="100"/>
        <v>7</v>
      </c>
      <c r="L265" s="245">
        <f t="shared" si="100"/>
        <v>6.5</v>
      </c>
      <c r="M265" s="249">
        <f>M264-M252</f>
        <v>8</v>
      </c>
      <c r="N265" s="245">
        <f t="shared" ref="N265:V265" si="101">N264-N252</f>
        <v>7.5</v>
      </c>
      <c r="O265" s="245">
        <f t="shared" si="101"/>
        <v>7</v>
      </c>
      <c r="P265" s="245">
        <f t="shared" si="101"/>
        <v>7</v>
      </c>
      <c r="Q265" s="250">
        <f t="shared" si="101"/>
        <v>6.5</v>
      </c>
      <c r="R265" s="251">
        <f t="shared" si="101"/>
        <v>8</v>
      </c>
      <c r="S265" s="245">
        <f t="shared" si="101"/>
        <v>7.5</v>
      </c>
      <c r="T265" s="245">
        <f t="shared" si="101"/>
        <v>7.5</v>
      </c>
      <c r="U265" s="245">
        <f t="shared" si="101"/>
        <v>7</v>
      </c>
      <c r="V265" s="245">
        <f t="shared" si="101"/>
        <v>6.5</v>
      </c>
      <c r="W265" s="238"/>
      <c r="X265" s="228" t="s">
        <v>26</v>
      </c>
      <c r="Y265" s="431">
        <f>Y264-AA250</f>
        <v>6.8100000000000023</v>
      </c>
      <c r="Z265" s="228"/>
    </row>
    <row r="267" spans="1:26" ht="13" thickBot="1" x14ac:dyDescent="0.3"/>
    <row r="268" spans="1:26" ht="13.5" thickBot="1" x14ac:dyDescent="0.3">
      <c r="A268" s="254" t="s">
        <v>115</v>
      </c>
      <c r="B268" s="539" t="s">
        <v>53</v>
      </c>
      <c r="C268" s="540"/>
      <c r="D268" s="540"/>
      <c r="E268" s="541"/>
      <c r="F268" s="539" t="s">
        <v>68</v>
      </c>
      <c r="G268" s="540"/>
      <c r="H268" s="540"/>
      <c r="I268" s="540"/>
      <c r="J268" s="540"/>
      <c r="K268" s="540"/>
      <c r="L268" s="541"/>
      <c r="M268" s="539" t="s">
        <v>63</v>
      </c>
      <c r="N268" s="540"/>
      <c r="O268" s="540"/>
      <c r="P268" s="540"/>
      <c r="Q268" s="541"/>
      <c r="R268" s="539" t="s">
        <v>64</v>
      </c>
      <c r="S268" s="540"/>
      <c r="T268" s="540"/>
      <c r="U268" s="540"/>
      <c r="V268" s="541"/>
      <c r="W268" s="316" t="s">
        <v>55</v>
      </c>
      <c r="X268" s="492"/>
      <c r="Y268" s="492"/>
      <c r="Z268" s="492"/>
    </row>
    <row r="269" spans="1:26" x14ac:dyDescent="0.25">
      <c r="A269" s="255" t="s">
        <v>54</v>
      </c>
      <c r="B269" s="349">
        <v>1</v>
      </c>
      <c r="C269" s="260">
        <v>2</v>
      </c>
      <c r="D269" s="403">
        <v>3</v>
      </c>
      <c r="E269" s="350">
        <v>4</v>
      </c>
      <c r="F269" s="259">
        <v>5</v>
      </c>
      <c r="G269" s="260">
        <v>6</v>
      </c>
      <c r="H269" s="260">
        <v>7</v>
      </c>
      <c r="I269" s="260">
        <v>8</v>
      </c>
      <c r="J269" s="260">
        <v>9</v>
      </c>
      <c r="K269" s="260">
        <v>10</v>
      </c>
      <c r="L269" s="260">
        <v>11</v>
      </c>
      <c r="M269" s="349">
        <v>1</v>
      </c>
      <c r="N269" s="260">
        <v>2</v>
      </c>
      <c r="O269" s="260">
        <v>3</v>
      </c>
      <c r="P269" s="260">
        <v>4</v>
      </c>
      <c r="Q269" s="350">
        <v>5</v>
      </c>
      <c r="R269" s="259">
        <v>1</v>
      </c>
      <c r="S269" s="259">
        <v>2</v>
      </c>
      <c r="T269" s="259">
        <v>3</v>
      </c>
      <c r="U269" s="259">
        <v>4</v>
      </c>
      <c r="V269" s="259">
        <v>5</v>
      </c>
      <c r="W269" s="315"/>
      <c r="X269" s="492"/>
      <c r="Y269" s="492"/>
      <c r="Z269" s="492"/>
    </row>
    <row r="270" spans="1:26" x14ac:dyDescent="0.25">
      <c r="A270" s="255" t="s">
        <v>2</v>
      </c>
      <c r="B270" s="261">
        <v>1</v>
      </c>
      <c r="C270" s="370">
        <v>2</v>
      </c>
      <c r="D270" s="262">
        <v>3</v>
      </c>
      <c r="E270" s="377">
        <v>4</v>
      </c>
      <c r="F270" s="261">
        <v>1</v>
      </c>
      <c r="G270" s="370">
        <v>2</v>
      </c>
      <c r="H270" s="262">
        <v>3</v>
      </c>
      <c r="I270" s="351">
        <v>4</v>
      </c>
      <c r="J270" s="374">
        <v>5</v>
      </c>
      <c r="K270" s="373">
        <v>6</v>
      </c>
      <c r="L270" s="425">
        <v>7</v>
      </c>
      <c r="M270" s="261">
        <v>1</v>
      </c>
      <c r="N270" s="370">
        <v>2</v>
      </c>
      <c r="O270" s="262">
        <v>3</v>
      </c>
      <c r="P270" s="351">
        <v>4</v>
      </c>
      <c r="Q270" s="483">
        <v>5</v>
      </c>
      <c r="R270" s="263">
        <v>1</v>
      </c>
      <c r="S270" s="370">
        <v>2</v>
      </c>
      <c r="T270" s="262">
        <v>3</v>
      </c>
      <c r="U270" s="351">
        <v>4</v>
      </c>
      <c r="V270" s="374">
        <v>5</v>
      </c>
      <c r="W270" s="227" t="s">
        <v>0</v>
      </c>
      <c r="X270" s="492"/>
      <c r="Y270" s="492"/>
      <c r="Z270" s="492"/>
    </row>
    <row r="271" spans="1:26" ht="13" x14ac:dyDescent="0.25">
      <c r="A271" s="265" t="s">
        <v>3</v>
      </c>
      <c r="B271" s="266">
        <v>2130</v>
      </c>
      <c r="C271" s="267">
        <v>2130</v>
      </c>
      <c r="D271" s="389">
        <v>2130</v>
      </c>
      <c r="E271" s="268">
        <v>2130</v>
      </c>
      <c r="F271" s="269">
        <v>2130</v>
      </c>
      <c r="G271" s="267">
        <v>2130</v>
      </c>
      <c r="H271" s="267">
        <v>2130</v>
      </c>
      <c r="I271" s="267">
        <v>2130</v>
      </c>
      <c r="J271" s="267">
        <v>2130</v>
      </c>
      <c r="K271" s="267">
        <v>2130</v>
      </c>
      <c r="L271" s="267">
        <v>2130</v>
      </c>
      <c r="M271" s="266">
        <v>2130</v>
      </c>
      <c r="N271" s="267">
        <v>2130</v>
      </c>
      <c r="O271" s="267">
        <v>2130</v>
      </c>
      <c r="P271" s="267">
        <v>2130</v>
      </c>
      <c r="Q271" s="268">
        <v>2130</v>
      </c>
      <c r="R271" s="269">
        <v>2130</v>
      </c>
      <c r="S271" s="267">
        <v>2130</v>
      </c>
      <c r="T271" s="267">
        <v>2130</v>
      </c>
      <c r="U271" s="267">
        <v>2130</v>
      </c>
      <c r="V271" s="267">
        <v>2130</v>
      </c>
      <c r="W271" s="270">
        <v>2130</v>
      </c>
      <c r="X271" s="492"/>
      <c r="Y271" s="492"/>
      <c r="Z271" s="492"/>
    </row>
    <row r="272" spans="1:26" x14ac:dyDescent="0.25">
      <c r="A272" s="271" t="s">
        <v>6</v>
      </c>
      <c r="B272" s="272">
        <v>2069.0500000000002</v>
      </c>
      <c r="C272" s="273">
        <v>2129.19</v>
      </c>
      <c r="D272" s="330">
        <v>2180.5500000000002</v>
      </c>
      <c r="E272" s="274">
        <v>2266.67</v>
      </c>
      <c r="F272" s="275">
        <v>2050.94</v>
      </c>
      <c r="G272" s="273">
        <v>2111.9499999999998</v>
      </c>
      <c r="H272" s="273">
        <v>2176.83</v>
      </c>
      <c r="I272" s="273">
        <v>2193.0300000000002</v>
      </c>
      <c r="J272" s="273">
        <v>2234.8000000000002</v>
      </c>
      <c r="K272" s="273">
        <v>2252.1</v>
      </c>
      <c r="L272" s="273">
        <v>2347.1799999999998</v>
      </c>
      <c r="M272" s="272">
        <v>2049.62</v>
      </c>
      <c r="N272" s="273">
        <v>2140.1999999999998</v>
      </c>
      <c r="O272" s="273">
        <v>2191.3157890000002</v>
      </c>
      <c r="P272" s="273">
        <v>2247.27</v>
      </c>
      <c r="Q272" s="274">
        <v>2309.5348840000001</v>
      </c>
      <c r="R272" s="275">
        <v>2046.56</v>
      </c>
      <c r="S272" s="275">
        <v>2134.64</v>
      </c>
      <c r="T272" s="275">
        <v>2224.4699999999998</v>
      </c>
      <c r="U272" s="275">
        <v>2239.0500000000002</v>
      </c>
      <c r="V272" s="275">
        <v>2328.5700000000002</v>
      </c>
      <c r="W272" s="276">
        <v>2197.7399999999998</v>
      </c>
      <c r="X272" s="492"/>
      <c r="Y272" s="492"/>
      <c r="Z272" s="492"/>
    </row>
    <row r="273" spans="1:26" x14ac:dyDescent="0.25">
      <c r="A273" s="255" t="s">
        <v>7</v>
      </c>
      <c r="B273" s="277">
        <v>100</v>
      </c>
      <c r="C273" s="278">
        <v>100</v>
      </c>
      <c r="D273" s="333">
        <v>100</v>
      </c>
      <c r="E273" s="279">
        <v>97.8</v>
      </c>
      <c r="F273" s="280">
        <v>100</v>
      </c>
      <c r="G273" s="278">
        <v>100</v>
      </c>
      <c r="H273" s="278">
        <v>100</v>
      </c>
      <c r="I273" s="278">
        <v>100</v>
      </c>
      <c r="J273" s="278">
        <v>100</v>
      </c>
      <c r="K273" s="278">
        <v>100</v>
      </c>
      <c r="L273" s="278">
        <v>100</v>
      </c>
      <c r="M273" s="277">
        <v>92.31</v>
      </c>
      <c r="N273" s="278">
        <v>97.96</v>
      </c>
      <c r="O273" s="278">
        <v>100</v>
      </c>
      <c r="P273" s="278">
        <v>100</v>
      </c>
      <c r="Q273" s="279">
        <v>97.67</v>
      </c>
      <c r="R273" s="280">
        <v>90.63</v>
      </c>
      <c r="S273" s="280">
        <v>100</v>
      </c>
      <c r="T273" s="280">
        <v>100</v>
      </c>
      <c r="U273" s="280">
        <v>100</v>
      </c>
      <c r="V273" s="280">
        <v>97.62</v>
      </c>
      <c r="W273" s="281">
        <v>94.12</v>
      </c>
      <c r="X273" s="492"/>
      <c r="Y273" s="492"/>
      <c r="Z273" s="492"/>
    </row>
    <row r="274" spans="1:26" x14ac:dyDescent="0.25">
      <c r="A274" s="255" t="s">
        <v>8</v>
      </c>
      <c r="B274" s="282">
        <v>1.8599999999999998E-2</v>
      </c>
      <c r="C274" s="283">
        <v>3.3799999999999997E-2</v>
      </c>
      <c r="D274" s="336">
        <v>3.4099999999999998E-2</v>
      </c>
      <c r="E274" s="284">
        <v>4.53E-2</v>
      </c>
      <c r="F274" s="285">
        <v>3.73E-2</v>
      </c>
      <c r="G274" s="283">
        <v>3.6999999999999998E-2</v>
      </c>
      <c r="H274" s="283">
        <v>3.1E-2</v>
      </c>
      <c r="I274" s="283">
        <v>3.3000000000000002E-2</v>
      </c>
      <c r="J274" s="283">
        <v>2.9899999999999999E-2</v>
      </c>
      <c r="K274" s="283">
        <v>3.0099999999999998E-2</v>
      </c>
      <c r="L274" s="283">
        <v>3.6299999999999999E-2</v>
      </c>
      <c r="M274" s="282">
        <v>4.7899999999999998E-2</v>
      </c>
      <c r="N274" s="283">
        <v>3.4799999999999998E-2</v>
      </c>
      <c r="O274" s="283">
        <v>0.03</v>
      </c>
      <c r="P274" s="283">
        <v>3.2399999999999998E-2</v>
      </c>
      <c r="Q274" s="284">
        <v>4.2999999999999997E-2</v>
      </c>
      <c r="R274" s="285">
        <v>5.7599999999999998E-2</v>
      </c>
      <c r="S274" s="285">
        <v>3.85E-2</v>
      </c>
      <c r="T274" s="285">
        <v>2.7E-2</v>
      </c>
      <c r="U274" s="285">
        <v>3.1E-2</v>
      </c>
      <c r="V274" s="285">
        <v>3.8100000000000002E-2</v>
      </c>
      <c r="W274" s="286">
        <v>5.1400000000000001E-2</v>
      </c>
      <c r="X274" s="492"/>
      <c r="Y274" s="492"/>
      <c r="Z274" s="492"/>
    </row>
    <row r="275" spans="1:26" x14ac:dyDescent="0.25">
      <c r="A275" s="271" t="s">
        <v>1</v>
      </c>
      <c r="B275" s="287">
        <f>B272/B271*100-100</f>
        <v>-2.8615023474178258</v>
      </c>
      <c r="C275" s="288">
        <f t="shared" ref="C275:F275" si="102">C272/C271*100-100</f>
        <v>-3.8028169014083346E-2</v>
      </c>
      <c r="D275" s="288">
        <f t="shared" si="102"/>
        <v>2.3732394366197411</v>
      </c>
      <c r="E275" s="289">
        <f t="shared" si="102"/>
        <v>6.4164319248826303</v>
      </c>
      <c r="F275" s="290">
        <f t="shared" si="102"/>
        <v>-3.7117370892018755</v>
      </c>
      <c r="G275" s="288">
        <f>G272/G271*100-100</f>
        <v>-0.84741784037559853</v>
      </c>
      <c r="H275" s="288">
        <f t="shared" ref="H275:L275" si="103">H272/H271*100-100</f>
        <v>2.1985915492957844</v>
      </c>
      <c r="I275" s="288">
        <f t="shared" si="103"/>
        <v>2.9591549295774797</v>
      </c>
      <c r="J275" s="288">
        <f t="shared" si="103"/>
        <v>4.920187793427246</v>
      </c>
      <c r="K275" s="288">
        <f t="shared" si="103"/>
        <v>5.7323943661971697</v>
      </c>
      <c r="L275" s="288">
        <f t="shared" si="103"/>
        <v>10.196244131455387</v>
      </c>
      <c r="M275" s="287">
        <f>M272/M271*100-100</f>
        <v>-3.7737089201878007</v>
      </c>
      <c r="N275" s="288">
        <f t="shared" ref="N275:W275" si="104">N272/N271*100-100</f>
        <v>0.47887323943660931</v>
      </c>
      <c r="O275" s="288">
        <f t="shared" si="104"/>
        <v>2.8786755399061121</v>
      </c>
      <c r="P275" s="288">
        <f t="shared" si="104"/>
        <v>5.5056338028169023</v>
      </c>
      <c r="Q275" s="289">
        <f t="shared" si="104"/>
        <v>8.4288677934272442</v>
      </c>
      <c r="R275" s="290">
        <f t="shared" si="104"/>
        <v>-3.9173708920187806</v>
      </c>
      <c r="S275" s="288">
        <f t="shared" si="104"/>
        <v>0.21784037558686009</v>
      </c>
      <c r="T275" s="288">
        <f t="shared" si="104"/>
        <v>4.4352112676056237</v>
      </c>
      <c r="U275" s="288">
        <f t="shared" si="104"/>
        <v>5.1197183098591523</v>
      </c>
      <c r="V275" s="288">
        <f t="shared" si="104"/>
        <v>9.3225352112676205</v>
      </c>
      <c r="W275" s="291">
        <f t="shared" si="104"/>
        <v>3.1802816901408448</v>
      </c>
      <c r="X275" s="492"/>
      <c r="Y275" s="492"/>
      <c r="Z275" s="492"/>
    </row>
    <row r="276" spans="1:26" ht="13" thickBot="1" x14ac:dyDescent="0.3">
      <c r="A276" s="292" t="s">
        <v>27</v>
      </c>
      <c r="B276" s="484">
        <f>B272-B258</f>
        <v>284.55000000000018</v>
      </c>
      <c r="C276" s="485">
        <f t="shared" ref="C276:W276" si="105">C272-C258</f>
        <v>184.87000000000012</v>
      </c>
      <c r="D276" s="485">
        <f t="shared" si="105"/>
        <v>138.36000000000013</v>
      </c>
      <c r="E276" s="486">
        <f t="shared" si="105"/>
        <v>126.46000000000004</v>
      </c>
      <c r="F276" s="487">
        <f t="shared" si="105"/>
        <v>225.79999999999995</v>
      </c>
      <c r="G276" s="485">
        <f t="shared" si="105"/>
        <v>192.20999999999981</v>
      </c>
      <c r="H276" s="485">
        <f t="shared" si="105"/>
        <v>217.33999999999992</v>
      </c>
      <c r="I276" s="485">
        <f t="shared" si="105"/>
        <v>196.09000000000015</v>
      </c>
      <c r="J276" s="485">
        <f t="shared" si="105"/>
        <v>189.21000000000026</v>
      </c>
      <c r="K276" s="485">
        <f t="shared" si="105"/>
        <v>184.15999999999985</v>
      </c>
      <c r="L276" s="485">
        <f t="shared" si="105"/>
        <v>165.03999999999996</v>
      </c>
      <c r="M276" s="484">
        <f t="shared" si="105"/>
        <v>181.4699999999998</v>
      </c>
      <c r="N276" s="485">
        <f t="shared" si="105"/>
        <v>163.40999999999985</v>
      </c>
      <c r="O276" s="485">
        <f t="shared" si="105"/>
        <v>189.2105260000003</v>
      </c>
      <c r="P276" s="485">
        <f t="shared" si="105"/>
        <v>180.65999999999985</v>
      </c>
      <c r="Q276" s="486">
        <f t="shared" si="105"/>
        <v>169.04707899999994</v>
      </c>
      <c r="R276" s="488">
        <f t="shared" si="105"/>
        <v>166.86999999999989</v>
      </c>
      <c r="S276" s="489">
        <f t="shared" si="105"/>
        <v>155.38999999999987</v>
      </c>
      <c r="T276" s="489">
        <f t="shared" si="105"/>
        <v>211.90999999999985</v>
      </c>
      <c r="U276" s="489">
        <f t="shared" si="105"/>
        <v>177.23000000000002</v>
      </c>
      <c r="V276" s="489">
        <f t="shared" si="105"/>
        <v>159.26999999999998</v>
      </c>
      <c r="W276" s="490">
        <f t="shared" si="105"/>
        <v>180.35999999999967</v>
      </c>
      <c r="X276" s="492"/>
      <c r="Y276" s="492"/>
      <c r="Z276" s="492"/>
    </row>
    <row r="277" spans="1:26" x14ac:dyDescent="0.25">
      <c r="A277" s="299" t="s">
        <v>51</v>
      </c>
      <c r="B277" s="300">
        <v>273</v>
      </c>
      <c r="C277" s="301">
        <v>490</v>
      </c>
      <c r="D277" s="390">
        <v>462</v>
      </c>
      <c r="E277" s="302">
        <v>610</v>
      </c>
      <c r="F277" s="303">
        <v>461</v>
      </c>
      <c r="G277" s="301">
        <v>515</v>
      </c>
      <c r="H277" s="301">
        <v>516</v>
      </c>
      <c r="I277" s="301">
        <v>976</v>
      </c>
      <c r="J277" s="301">
        <v>827</v>
      </c>
      <c r="K277" s="301">
        <v>941</v>
      </c>
      <c r="L277" s="301">
        <v>547</v>
      </c>
      <c r="M277" s="300">
        <v>349</v>
      </c>
      <c r="N277" s="301">
        <v>695</v>
      </c>
      <c r="O277" s="301">
        <v>512</v>
      </c>
      <c r="P277" s="301">
        <v>757</v>
      </c>
      <c r="Q277" s="302">
        <v>558</v>
      </c>
      <c r="R277" s="303">
        <v>429</v>
      </c>
      <c r="S277" s="303">
        <v>723</v>
      </c>
      <c r="T277" s="303">
        <v>501</v>
      </c>
      <c r="U277" s="303">
        <v>592</v>
      </c>
      <c r="V277" s="303">
        <v>559</v>
      </c>
      <c r="W277" s="304">
        <f>SUM(B277:V277)</f>
        <v>12293</v>
      </c>
      <c r="X277" s="228" t="s">
        <v>56</v>
      </c>
      <c r="Y277" s="305">
        <f>W263-W277</f>
        <v>2</v>
      </c>
      <c r="Z277" s="306">
        <f>Y277/W263</f>
        <v>1.6266775111834078E-4</v>
      </c>
    </row>
    <row r="278" spans="1:26" x14ac:dyDescent="0.25">
      <c r="A278" s="307" t="s">
        <v>28</v>
      </c>
      <c r="B278" s="246">
        <v>104</v>
      </c>
      <c r="C278" s="244">
        <v>102.5</v>
      </c>
      <c r="D278" s="424">
        <v>101.5</v>
      </c>
      <c r="E278" s="247">
        <v>99.5</v>
      </c>
      <c r="F278" s="248">
        <v>102.5</v>
      </c>
      <c r="G278" s="244">
        <v>101.5</v>
      </c>
      <c r="H278" s="244">
        <v>100</v>
      </c>
      <c r="I278" s="244">
        <v>98.5</v>
      </c>
      <c r="J278" s="244">
        <v>98</v>
      </c>
      <c r="K278" s="244">
        <v>97</v>
      </c>
      <c r="L278" s="244">
        <v>96</v>
      </c>
      <c r="M278" s="246">
        <v>101.5</v>
      </c>
      <c r="N278" s="244">
        <v>100.5</v>
      </c>
      <c r="O278" s="244">
        <v>98.5</v>
      </c>
      <c r="P278" s="244">
        <v>97.5</v>
      </c>
      <c r="Q278" s="247">
        <v>95.5</v>
      </c>
      <c r="R278" s="248">
        <v>102.5</v>
      </c>
      <c r="S278" s="248">
        <v>101</v>
      </c>
      <c r="T278" s="248">
        <v>99.5</v>
      </c>
      <c r="U278" s="248">
        <v>98</v>
      </c>
      <c r="V278" s="248">
        <v>96.5</v>
      </c>
      <c r="W278" s="237"/>
      <c r="X278" s="228" t="s">
        <v>57</v>
      </c>
      <c r="Y278" s="228">
        <v>92.6</v>
      </c>
      <c r="Z278" s="228"/>
    </row>
    <row r="279" spans="1:26" ht="13" thickBot="1" x14ac:dyDescent="0.3">
      <c r="A279" s="308" t="s">
        <v>26</v>
      </c>
      <c r="B279" s="249">
        <f>B278-B264</f>
        <v>6</v>
      </c>
      <c r="C279" s="245">
        <f t="shared" ref="C279:V279" si="106">C278-C264</f>
        <v>6.5</v>
      </c>
      <c r="D279" s="245">
        <f t="shared" si="106"/>
        <v>7</v>
      </c>
      <c r="E279" s="250">
        <f t="shared" si="106"/>
        <v>7</v>
      </c>
      <c r="F279" s="251">
        <f t="shared" si="106"/>
        <v>6.5</v>
      </c>
      <c r="G279" s="245">
        <f t="shared" si="106"/>
        <v>7</v>
      </c>
      <c r="H279" s="245">
        <f t="shared" si="106"/>
        <v>6.5</v>
      </c>
      <c r="I279" s="245">
        <f t="shared" si="106"/>
        <v>6.5</v>
      </c>
      <c r="J279" s="245">
        <f t="shared" si="106"/>
        <v>6.5</v>
      </c>
      <c r="K279" s="245">
        <f t="shared" si="106"/>
        <v>6.5</v>
      </c>
      <c r="L279" s="245">
        <f t="shared" si="106"/>
        <v>6.5</v>
      </c>
      <c r="M279" s="249">
        <f t="shared" si="106"/>
        <v>7</v>
      </c>
      <c r="N279" s="245">
        <f t="shared" si="106"/>
        <v>7</v>
      </c>
      <c r="O279" s="245">
        <f t="shared" si="106"/>
        <v>6.5</v>
      </c>
      <c r="P279" s="245">
        <f t="shared" si="106"/>
        <v>6.5</v>
      </c>
      <c r="Q279" s="250">
        <f t="shared" si="106"/>
        <v>6.5</v>
      </c>
      <c r="R279" s="251">
        <f t="shared" si="106"/>
        <v>7</v>
      </c>
      <c r="S279" s="245">
        <f t="shared" si="106"/>
        <v>7</v>
      </c>
      <c r="T279" s="245">
        <f t="shared" si="106"/>
        <v>6.5</v>
      </c>
      <c r="U279" s="245">
        <f t="shared" si="106"/>
        <v>6.5</v>
      </c>
      <c r="V279" s="245">
        <f t="shared" si="106"/>
        <v>6.5</v>
      </c>
      <c r="W279" s="238"/>
      <c r="X279" s="228" t="s">
        <v>26</v>
      </c>
      <c r="Y279" s="431">
        <f>Y278-Y264</f>
        <v>7.1499999999999915</v>
      </c>
      <c r="Z279" s="228"/>
    </row>
    <row r="280" spans="1:26" x14ac:dyDescent="0.25">
      <c r="G280" s="241">
        <v>101.5</v>
      </c>
      <c r="M280" s="241">
        <v>101.5</v>
      </c>
      <c r="N280" s="241">
        <v>100.5</v>
      </c>
      <c r="R280" s="241">
        <v>102.5</v>
      </c>
      <c r="S280" s="241">
        <v>101</v>
      </c>
    </row>
    <row r="281" spans="1:26" ht="13" thickBot="1" x14ac:dyDescent="0.3"/>
    <row r="282" spans="1:26" s="494" customFormat="1" ht="13.5" thickBot="1" x14ac:dyDescent="0.3">
      <c r="A282" s="254" t="s">
        <v>117</v>
      </c>
      <c r="B282" s="539" t="s">
        <v>53</v>
      </c>
      <c r="C282" s="540"/>
      <c r="D282" s="540"/>
      <c r="E282" s="541"/>
      <c r="F282" s="539" t="s">
        <v>68</v>
      </c>
      <c r="G282" s="540"/>
      <c r="H282" s="540"/>
      <c r="I282" s="540"/>
      <c r="J282" s="540"/>
      <c r="K282" s="540"/>
      <c r="L282" s="541"/>
      <c r="M282" s="539" t="s">
        <v>63</v>
      </c>
      <c r="N282" s="540"/>
      <c r="O282" s="540"/>
      <c r="P282" s="540"/>
      <c r="Q282" s="541"/>
      <c r="R282" s="539" t="s">
        <v>64</v>
      </c>
      <c r="S282" s="540"/>
      <c r="T282" s="540"/>
      <c r="U282" s="540"/>
      <c r="V282" s="541"/>
      <c r="W282" s="316" t="s">
        <v>55</v>
      </c>
    </row>
    <row r="283" spans="1:26" s="494" customFormat="1" x14ac:dyDescent="0.25">
      <c r="A283" s="255" t="s">
        <v>54</v>
      </c>
      <c r="B283" s="349">
        <v>1</v>
      </c>
      <c r="C283" s="260">
        <v>2</v>
      </c>
      <c r="D283" s="403">
        <v>3</v>
      </c>
      <c r="E283" s="350">
        <v>4</v>
      </c>
      <c r="F283" s="259">
        <v>5</v>
      </c>
      <c r="G283" s="260">
        <v>6</v>
      </c>
      <c r="H283" s="260">
        <v>7</v>
      </c>
      <c r="I283" s="260">
        <v>8</v>
      </c>
      <c r="J283" s="260">
        <v>9</v>
      </c>
      <c r="K283" s="260">
        <v>10</v>
      </c>
      <c r="L283" s="260">
        <v>11</v>
      </c>
      <c r="M283" s="349">
        <v>1</v>
      </c>
      <c r="N283" s="260">
        <v>2</v>
      </c>
      <c r="O283" s="260">
        <v>3</v>
      </c>
      <c r="P283" s="260">
        <v>4</v>
      </c>
      <c r="Q283" s="350">
        <v>5</v>
      </c>
      <c r="R283" s="259">
        <v>1</v>
      </c>
      <c r="S283" s="259">
        <v>2</v>
      </c>
      <c r="T283" s="259">
        <v>3</v>
      </c>
      <c r="U283" s="259">
        <v>4</v>
      </c>
      <c r="V283" s="259">
        <v>5</v>
      </c>
      <c r="W283" s="315"/>
    </row>
    <row r="284" spans="1:26" s="494" customFormat="1" x14ac:dyDescent="0.25">
      <c r="A284" s="255" t="s">
        <v>2</v>
      </c>
      <c r="B284" s="261">
        <v>1</v>
      </c>
      <c r="C284" s="370">
        <v>2</v>
      </c>
      <c r="D284" s="262">
        <v>3</v>
      </c>
      <c r="E284" s="377">
        <v>4</v>
      </c>
      <c r="F284" s="261">
        <v>1</v>
      </c>
      <c r="G284" s="370">
        <v>2</v>
      </c>
      <c r="H284" s="262">
        <v>3</v>
      </c>
      <c r="I284" s="351">
        <v>4</v>
      </c>
      <c r="J284" s="374">
        <v>5</v>
      </c>
      <c r="K284" s="373">
        <v>6</v>
      </c>
      <c r="L284" s="425">
        <v>7</v>
      </c>
      <c r="M284" s="261">
        <v>1</v>
      </c>
      <c r="N284" s="370">
        <v>2</v>
      </c>
      <c r="O284" s="262">
        <v>3</v>
      </c>
      <c r="P284" s="351">
        <v>4</v>
      </c>
      <c r="Q284" s="483">
        <v>5</v>
      </c>
      <c r="R284" s="263">
        <v>1</v>
      </c>
      <c r="S284" s="370">
        <v>2</v>
      </c>
      <c r="T284" s="262">
        <v>3</v>
      </c>
      <c r="U284" s="351">
        <v>4</v>
      </c>
      <c r="V284" s="374">
        <v>5</v>
      </c>
      <c r="W284" s="227" t="s">
        <v>0</v>
      </c>
    </row>
    <row r="285" spans="1:26" s="494" customFormat="1" ht="13" x14ac:dyDescent="0.25">
      <c r="A285" s="265" t="s">
        <v>3</v>
      </c>
      <c r="B285" s="266">
        <v>2290</v>
      </c>
      <c r="C285" s="267">
        <v>2290</v>
      </c>
      <c r="D285" s="389">
        <v>2290</v>
      </c>
      <c r="E285" s="268">
        <v>2290</v>
      </c>
      <c r="F285" s="269">
        <v>2290</v>
      </c>
      <c r="G285" s="267">
        <v>2290</v>
      </c>
      <c r="H285" s="267">
        <v>2290</v>
      </c>
      <c r="I285" s="267">
        <v>2290</v>
      </c>
      <c r="J285" s="267">
        <v>2290</v>
      </c>
      <c r="K285" s="267">
        <v>2290</v>
      </c>
      <c r="L285" s="267">
        <v>2290</v>
      </c>
      <c r="M285" s="266">
        <v>2290</v>
      </c>
      <c r="N285" s="267">
        <v>2290</v>
      </c>
      <c r="O285" s="267">
        <v>2290</v>
      </c>
      <c r="P285" s="267">
        <v>2290</v>
      </c>
      <c r="Q285" s="268">
        <v>2290</v>
      </c>
      <c r="R285" s="269">
        <v>2290</v>
      </c>
      <c r="S285" s="267">
        <v>2290</v>
      </c>
      <c r="T285" s="267">
        <v>2290</v>
      </c>
      <c r="U285" s="267">
        <v>2290</v>
      </c>
      <c r="V285" s="267">
        <v>2290</v>
      </c>
      <c r="W285" s="270">
        <v>2290</v>
      </c>
    </row>
    <row r="286" spans="1:26" s="494" customFormat="1" x14ac:dyDescent="0.25">
      <c r="A286" s="271" t="s">
        <v>6</v>
      </c>
      <c r="B286" s="272">
        <v>2278.1799999999998</v>
      </c>
      <c r="C286" s="273">
        <v>2334.36</v>
      </c>
      <c r="D286" s="330">
        <v>2382.65</v>
      </c>
      <c r="E286" s="274">
        <v>2500</v>
      </c>
      <c r="F286" s="275">
        <v>2255.56</v>
      </c>
      <c r="G286" s="273">
        <v>2285.9</v>
      </c>
      <c r="H286" s="273">
        <v>2319.7399999999998</v>
      </c>
      <c r="I286" s="273">
        <v>2376.35</v>
      </c>
      <c r="J286" s="273">
        <v>2402.0300000000002</v>
      </c>
      <c r="K286" s="273">
        <v>2447.0100000000002</v>
      </c>
      <c r="L286" s="273">
        <v>2499.5100000000002</v>
      </c>
      <c r="M286" s="272">
        <v>2227.1999999999998</v>
      </c>
      <c r="N286" s="273">
        <v>2316.67</v>
      </c>
      <c r="O286" s="273">
        <v>2388.0555559999998</v>
      </c>
      <c r="P286" s="273">
        <v>2411.75</v>
      </c>
      <c r="Q286" s="274">
        <v>2507.073171</v>
      </c>
      <c r="R286" s="275">
        <v>2219.38</v>
      </c>
      <c r="S286" s="275">
        <v>2334</v>
      </c>
      <c r="T286" s="275">
        <v>2412.6999999999998</v>
      </c>
      <c r="U286" s="275">
        <v>2413.64</v>
      </c>
      <c r="V286" s="275">
        <v>2497.75</v>
      </c>
      <c r="W286" s="276">
        <v>2383.73</v>
      </c>
    </row>
    <row r="287" spans="1:26" s="494" customFormat="1" x14ac:dyDescent="0.25">
      <c r="A287" s="255" t="s">
        <v>7</v>
      </c>
      <c r="B287" s="277">
        <v>100</v>
      </c>
      <c r="C287" s="278">
        <v>100</v>
      </c>
      <c r="D287" s="333">
        <v>100</v>
      </c>
      <c r="E287" s="279">
        <v>93.8</v>
      </c>
      <c r="F287" s="280">
        <v>92.59</v>
      </c>
      <c r="G287" s="278">
        <v>100</v>
      </c>
      <c r="H287" s="278">
        <v>100</v>
      </c>
      <c r="I287" s="278">
        <v>100</v>
      </c>
      <c r="J287" s="278">
        <v>100</v>
      </c>
      <c r="K287" s="278">
        <v>100</v>
      </c>
      <c r="L287" s="278">
        <v>100</v>
      </c>
      <c r="M287" s="277">
        <v>88</v>
      </c>
      <c r="N287" s="278">
        <v>98.15</v>
      </c>
      <c r="O287" s="278">
        <v>100</v>
      </c>
      <c r="P287" s="278">
        <v>100</v>
      </c>
      <c r="Q287" s="279">
        <v>95.12</v>
      </c>
      <c r="R287" s="280">
        <v>84.38</v>
      </c>
      <c r="S287" s="280">
        <v>96.36</v>
      </c>
      <c r="T287" s="280">
        <v>100</v>
      </c>
      <c r="U287" s="280">
        <v>100</v>
      </c>
      <c r="V287" s="280">
        <v>95</v>
      </c>
      <c r="W287" s="281">
        <v>93.41</v>
      </c>
    </row>
    <row r="288" spans="1:26" s="494" customFormat="1" x14ac:dyDescent="0.25">
      <c r="A288" s="255" t="s">
        <v>8</v>
      </c>
      <c r="B288" s="282">
        <v>4.1000000000000002E-2</v>
      </c>
      <c r="C288" s="283">
        <v>3.9E-2</v>
      </c>
      <c r="D288" s="336">
        <v>3.9199999999999999E-2</v>
      </c>
      <c r="E288" s="284">
        <v>5.2499999999999998E-2</v>
      </c>
      <c r="F288" s="285">
        <v>6.6400000000000001E-2</v>
      </c>
      <c r="G288" s="283">
        <v>4.1000000000000002E-2</v>
      </c>
      <c r="H288" s="283">
        <v>3.9E-2</v>
      </c>
      <c r="I288" s="283">
        <v>3.6400000000000002E-2</v>
      </c>
      <c r="J288" s="283">
        <v>3.6600000000000001E-2</v>
      </c>
      <c r="K288" s="283">
        <v>4.1700000000000001E-2</v>
      </c>
      <c r="L288" s="283">
        <v>3.9800000000000002E-2</v>
      </c>
      <c r="M288" s="282">
        <v>6.0600000000000001E-2</v>
      </c>
      <c r="N288" s="283">
        <v>4.0599999999999997E-2</v>
      </c>
      <c r="O288" s="283">
        <v>0.04</v>
      </c>
      <c r="P288" s="283">
        <v>3.8699999999999998E-2</v>
      </c>
      <c r="Q288" s="284">
        <v>4.8099999999999997E-2</v>
      </c>
      <c r="R288" s="285">
        <v>6.1800000000000001E-2</v>
      </c>
      <c r="S288" s="285">
        <v>0.05</v>
      </c>
      <c r="T288" s="285">
        <v>3.15E-2</v>
      </c>
      <c r="U288" s="285">
        <v>3.9100000000000003E-2</v>
      </c>
      <c r="V288" s="285">
        <v>4.6899999999999997E-2</v>
      </c>
      <c r="W288" s="286">
        <v>5.5100000000000003E-2</v>
      </c>
    </row>
    <row r="289" spans="1:26" s="494" customFormat="1" x14ac:dyDescent="0.25">
      <c r="A289" s="271" t="s">
        <v>1</v>
      </c>
      <c r="B289" s="287">
        <f>B286/B285*100-100</f>
        <v>-0.51615720524019082</v>
      </c>
      <c r="C289" s="288">
        <f t="shared" ref="C289:F289" si="107">C286/C285*100-100</f>
        <v>1.9371179039301438</v>
      </c>
      <c r="D289" s="288">
        <f t="shared" si="107"/>
        <v>4.0458515283842758</v>
      </c>
      <c r="E289" s="289">
        <f t="shared" si="107"/>
        <v>9.1703056768559037</v>
      </c>
      <c r="F289" s="290">
        <f t="shared" si="107"/>
        <v>-1.5039301310043669</v>
      </c>
      <c r="G289" s="288">
        <f>G286/G285*100-100</f>
        <v>-0.17903930131004131</v>
      </c>
      <c r="H289" s="288">
        <f t="shared" ref="H289:L289" si="108">H286/H285*100-100</f>
        <v>1.2986899563318701</v>
      </c>
      <c r="I289" s="288">
        <f t="shared" si="108"/>
        <v>3.7707423580785928</v>
      </c>
      <c r="J289" s="288">
        <f t="shared" si="108"/>
        <v>4.8921397379912719</v>
      </c>
      <c r="K289" s="288">
        <f t="shared" si="108"/>
        <v>6.856331877729275</v>
      </c>
      <c r="L289" s="288">
        <f t="shared" si="108"/>
        <v>9.1489082969432332</v>
      </c>
      <c r="M289" s="287">
        <f>M286/M285*100-100</f>
        <v>-2.7423580786026207</v>
      </c>
      <c r="N289" s="288">
        <f t="shared" ref="N289:W289" si="109">N286/N285*100-100</f>
        <v>1.164628820960715</v>
      </c>
      <c r="O289" s="288">
        <f t="shared" si="109"/>
        <v>4.2819020087336241</v>
      </c>
      <c r="P289" s="288">
        <f t="shared" si="109"/>
        <v>5.3165938864628828</v>
      </c>
      <c r="Q289" s="289">
        <f t="shared" si="109"/>
        <v>9.479177772925766</v>
      </c>
      <c r="R289" s="290">
        <f t="shared" si="109"/>
        <v>-3.0838427947598177</v>
      </c>
      <c r="S289" s="288">
        <f t="shared" si="109"/>
        <v>1.921397379912662</v>
      </c>
      <c r="T289" s="288">
        <f t="shared" si="109"/>
        <v>5.3580786026200826</v>
      </c>
      <c r="U289" s="288">
        <f t="shared" si="109"/>
        <v>5.3991266375545734</v>
      </c>
      <c r="V289" s="288">
        <f t="shared" si="109"/>
        <v>9.0720524017467312</v>
      </c>
      <c r="W289" s="291">
        <f t="shared" si="109"/>
        <v>4.0930131004366785</v>
      </c>
    </row>
    <row r="290" spans="1:26" s="494" customFormat="1" ht="13" thickBot="1" x14ac:dyDescent="0.3">
      <c r="A290" s="292" t="s">
        <v>27</v>
      </c>
      <c r="B290" s="484">
        <f>B286-B272</f>
        <v>209.12999999999965</v>
      </c>
      <c r="C290" s="485">
        <f t="shared" ref="C290:W290" si="110">C286-C272</f>
        <v>205.17000000000007</v>
      </c>
      <c r="D290" s="485">
        <f t="shared" si="110"/>
        <v>202.09999999999991</v>
      </c>
      <c r="E290" s="486">
        <f t="shared" si="110"/>
        <v>233.32999999999993</v>
      </c>
      <c r="F290" s="487">
        <f t="shared" si="110"/>
        <v>204.61999999999989</v>
      </c>
      <c r="G290" s="485">
        <f t="shared" si="110"/>
        <v>173.95000000000027</v>
      </c>
      <c r="H290" s="485">
        <f t="shared" si="110"/>
        <v>142.90999999999985</v>
      </c>
      <c r="I290" s="485">
        <f t="shared" si="110"/>
        <v>183.31999999999971</v>
      </c>
      <c r="J290" s="485">
        <f t="shared" si="110"/>
        <v>167.23000000000002</v>
      </c>
      <c r="K290" s="485">
        <f t="shared" si="110"/>
        <v>194.91000000000031</v>
      </c>
      <c r="L290" s="485">
        <f t="shared" si="110"/>
        <v>152.33000000000038</v>
      </c>
      <c r="M290" s="484">
        <f t="shared" si="110"/>
        <v>177.57999999999993</v>
      </c>
      <c r="N290" s="485">
        <f t="shared" si="110"/>
        <v>176.47000000000025</v>
      </c>
      <c r="O290" s="485">
        <f t="shared" si="110"/>
        <v>196.73976699999957</v>
      </c>
      <c r="P290" s="485">
        <f t="shared" si="110"/>
        <v>164.48000000000002</v>
      </c>
      <c r="Q290" s="486">
        <f t="shared" si="110"/>
        <v>197.53828699999985</v>
      </c>
      <c r="R290" s="488">
        <f t="shared" si="110"/>
        <v>172.82000000000016</v>
      </c>
      <c r="S290" s="489">
        <f t="shared" si="110"/>
        <v>199.36000000000013</v>
      </c>
      <c r="T290" s="489">
        <f t="shared" si="110"/>
        <v>188.23000000000002</v>
      </c>
      <c r="U290" s="489">
        <f t="shared" si="110"/>
        <v>174.58999999999969</v>
      </c>
      <c r="V290" s="489">
        <f t="shared" si="110"/>
        <v>169.17999999999984</v>
      </c>
      <c r="W290" s="490">
        <f t="shared" si="110"/>
        <v>185.99000000000024</v>
      </c>
    </row>
    <row r="291" spans="1:26" s="494" customFormat="1" x14ac:dyDescent="0.25">
      <c r="A291" s="299" t="s">
        <v>51</v>
      </c>
      <c r="B291" s="300">
        <v>273</v>
      </c>
      <c r="C291" s="301">
        <v>490</v>
      </c>
      <c r="D291" s="390">
        <v>462</v>
      </c>
      <c r="E291" s="302">
        <v>610</v>
      </c>
      <c r="F291" s="303">
        <v>461</v>
      </c>
      <c r="G291" s="301">
        <v>515</v>
      </c>
      <c r="H291" s="301">
        <v>515</v>
      </c>
      <c r="I291" s="301">
        <v>976</v>
      </c>
      <c r="J291" s="301">
        <v>827</v>
      </c>
      <c r="K291" s="301">
        <v>941</v>
      </c>
      <c r="L291" s="301">
        <v>547</v>
      </c>
      <c r="M291" s="300">
        <v>349</v>
      </c>
      <c r="N291" s="301">
        <v>695</v>
      </c>
      <c r="O291" s="301">
        <v>512</v>
      </c>
      <c r="P291" s="301">
        <v>757</v>
      </c>
      <c r="Q291" s="302">
        <v>558</v>
      </c>
      <c r="R291" s="303">
        <v>428</v>
      </c>
      <c r="S291" s="303">
        <v>723</v>
      </c>
      <c r="T291" s="303">
        <v>500</v>
      </c>
      <c r="U291" s="303">
        <v>592</v>
      </c>
      <c r="V291" s="303">
        <v>559</v>
      </c>
      <c r="W291" s="304">
        <f>SUM(B291:V291)</f>
        <v>12290</v>
      </c>
      <c r="X291" s="228" t="s">
        <v>56</v>
      </c>
      <c r="Y291" s="305">
        <f>W277-W291</f>
        <v>3</v>
      </c>
      <c r="Z291" s="306">
        <f>Y291/W277</f>
        <v>2.4404132433092005E-4</v>
      </c>
    </row>
    <row r="292" spans="1:26" s="494" customFormat="1" x14ac:dyDescent="0.25">
      <c r="A292" s="307" t="s">
        <v>28</v>
      </c>
      <c r="B292" s="246">
        <v>108.5</v>
      </c>
      <c r="C292" s="244">
        <v>107</v>
      </c>
      <c r="D292" s="424">
        <v>106</v>
      </c>
      <c r="E292" s="247">
        <v>104</v>
      </c>
      <c r="F292" s="248">
        <v>107</v>
      </c>
      <c r="G292" s="244">
        <v>106</v>
      </c>
      <c r="H292" s="244">
        <v>105</v>
      </c>
      <c r="I292" s="244">
        <v>103</v>
      </c>
      <c r="J292" s="244">
        <v>102.5</v>
      </c>
      <c r="K292" s="244">
        <v>101.5</v>
      </c>
      <c r="L292" s="244">
        <v>100.5</v>
      </c>
      <c r="M292" s="246">
        <v>106</v>
      </c>
      <c r="N292" s="244">
        <v>105</v>
      </c>
      <c r="O292" s="244">
        <v>103</v>
      </c>
      <c r="P292" s="244">
        <v>102</v>
      </c>
      <c r="Q292" s="247">
        <v>100</v>
      </c>
      <c r="R292" s="248">
        <v>107.5</v>
      </c>
      <c r="S292" s="248">
        <v>105.5</v>
      </c>
      <c r="T292" s="248">
        <v>104</v>
      </c>
      <c r="U292" s="248">
        <v>102.5</v>
      </c>
      <c r="V292" s="248">
        <v>101</v>
      </c>
      <c r="W292" s="237"/>
      <c r="X292" s="228" t="s">
        <v>57</v>
      </c>
      <c r="Y292" s="228">
        <v>99.26</v>
      </c>
      <c r="Z292" s="228"/>
    </row>
    <row r="293" spans="1:26" s="494" customFormat="1" ht="13" thickBot="1" x14ac:dyDescent="0.3">
      <c r="A293" s="308" t="s">
        <v>26</v>
      </c>
      <c r="B293" s="249">
        <f>B292-B278</f>
        <v>4.5</v>
      </c>
      <c r="C293" s="245">
        <f t="shared" ref="C293:V293" si="111">C292-C278</f>
        <v>4.5</v>
      </c>
      <c r="D293" s="245">
        <f t="shared" si="111"/>
        <v>4.5</v>
      </c>
      <c r="E293" s="250">
        <f t="shared" si="111"/>
        <v>4.5</v>
      </c>
      <c r="F293" s="251">
        <f t="shared" si="111"/>
        <v>4.5</v>
      </c>
      <c r="G293" s="245">
        <f t="shared" si="111"/>
        <v>4.5</v>
      </c>
      <c r="H293" s="245">
        <f t="shared" si="111"/>
        <v>5</v>
      </c>
      <c r="I293" s="245">
        <f t="shared" si="111"/>
        <v>4.5</v>
      </c>
      <c r="J293" s="245">
        <f t="shared" si="111"/>
        <v>4.5</v>
      </c>
      <c r="K293" s="245">
        <f t="shared" si="111"/>
        <v>4.5</v>
      </c>
      <c r="L293" s="245">
        <f t="shared" si="111"/>
        <v>4.5</v>
      </c>
      <c r="M293" s="249">
        <f t="shared" si="111"/>
        <v>4.5</v>
      </c>
      <c r="N293" s="245">
        <f t="shared" si="111"/>
        <v>4.5</v>
      </c>
      <c r="O293" s="245">
        <f t="shared" si="111"/>
        <v>4.5</v>
      </c>
      <c r="P293" s="245">
        <f t="shared" si="111"/>
        <v>4.5</v>
      </c>
      <c r="Q293" s="250">
        <f t="shared" si="111"/>
        <v>4.5</v>
      </c>
      <c r="R293" s="251">
        <f t="shared" si="111"/>
        <v>5</v>
      </c>
      <c r="S293" s="245">
        <f t="shared" si="111"/>
        <v>4.5</v>
      </c>
      <c r="T293" s="245">
        <f t="shared" si="111"/>
        <v>4.5</v>
      </c>
      <c r="U293" s="245">
        <f t="shared" si="111"/>
        <v>4.5</v>
      </c>
      <c r="V293" s="245">
        <f t="shared" si="111"/>
        <v>4.5</v>
      </c>
      <c r="W293" s="238"/>
      <c r="X293" s="228" t="s">
        <v>26</v>
      </c>
      <c r="Y293" s="431">
        <f>Y292-Y278</f>
        <v>6.6600000000000108</v>
      </c>
      <c r="Z293" s="228"/>
    </row>
    <row r="294" spans="1:26" x14ac:dyDescent="0.25">
      <c r="H294" s="241">
        <v>105</v>
      </c>
    </row>
    <row r="295" spans="1:26" ht="13" thickBot="1" x14ac:dyDescent="0.3"/>
    <row r="296" spans="1:26" s="496" customFormat="1" ht="13.5" thickBot="1" x14ac:dyDescent="0.3">
      <c r="A296" s="254" t="s">
        <v>118</v>
      </c>
      <c r="B296" s="539" t="s">
        <v>53</v>
      </c>
      <c r="C296" s="540"/>
      <c r="D296" s="540"/>
      <c r="E296" s="541"/>
      <c r="F296" s="539" t="s">
        <v>68</v>
      </c>
      <c r="G296" s="540"/>
      <c r="H296" s="540"/>
      <c r="I296" s="540"/>
      <c r="J296" s="540"/>
      <c r="K296" s="540"/>
      <c r="L296" s="541"/>
      <c r="M296" s="539" t="s">
        <v>63</v>
      </c>
      <c r="N296" s="540"/>
      <c r="O296" s="540"/>
      <c r="P296" s="540"/>
      <c r="Q296" s="541"/>
      <c r="R296" s="539" t="s">
        <v>64</v>
      </c>
      <c r="S296" s="540"/>
      <c r="T296" s="540"/>
      <c r="U296" s="540"/>
      <c r="V296" s="541"/>
      <c r="W296" s="316" t="s">
        <v>55</v>
      </c>
    </row>
    <row r="297" spans="1:26" s="496" customFormat="1" x14ac:dyDescent="0.25">
      <c r="A297" s="255" t="s">
        <v>54</v>
      </c>
      <c r="B297" s="349">
        <v>1</v>
      </c>
      <c r="C297" s="260">
        <v>2</v>
      </c>
      <c r="D297" s="403">
        <v>3</v>
      </c>
      <c r="E297" s="350">
        <v>4</v>
      </c>
      <c r="F297" s="259">
        <v>5</v>
      </c>
      <c r="G297" s="260">
        <v>6</v>
      </c>
      <c r="H297" s="260">
        <v>7</v>
      </c>
      <c r="I297" s="260">
        <v>8</v>
      </c>
      <c r="J297" s="260">
        <v>9</v>
      </c>
      <c r="K297" s="260">
        <v>10</v>
      </c>
      <c r="L297" s="260">
        <v>11</v>
      </c>
      <c r="M297" s="349">
        <v>1</v>
      </c>
      <c r="N297" s="260">
        <v>2</v>
      </c>
      <c r="O297" s="260">
        <v>3</v>
      </c>
      <c r="P297" s="260">
        <v>4</v>
      </c>
      <c r="Q297" s="350">
        <v>5</v>
      </c>
      <c r="R297" s="259">
        <v>1</v>
      </c>
      <c r="S297" s="259">
        <v>2</v>
      </c>
      <c r="T297" s="259">
        <v>3</v>
      </c>
      <c r="U297" s="259">
        <v>4</v>
      </c>
      <c r="V297" s="259">
        <v>5</v>
      </c>
      <c r="W297" s="315"/>
    </row>
    <row r="298" spans="1:26" s="496" customFormat="1" x14ac:dyDescent="0.25">
      <c r="A298" s="255" t="s">
        <v>2</v>
      </c>
      <c r="B298" s="261">
        <v>1</v>
      </c>
      <c r="C298" s="370">
        <v>2</v>
      </c>
      <c r="D298" s="262">
        <v>3</v>
      </c>
      <c r="E298" s="377">
        <v>4</v>
      </c>
      <c r="F298" s="261">
        <v>1</v>
      </c>
      <c r="G298" s="370">
        <v>2</v>
      </c>
      <c r="H298" s="262">
        <v>3</v>
      </c>
      <c r="I298" s="351">
        <v>4</v>
      </c>
      <c r="J298" s="374">
        <v>5</v>
      </c>
      <c r="K298" s="373">
        <v>6</v>
      </c>
      <c r="L298" s="425">
        <v>7</v>
      </c>
      <c r="M298" s="261">
        <v>1</v>
      </c>
      <c r="N298" s="370">
        <v>2</v>
      </c>
      <c r="O298" s="262">
        <v>3</v>
      </c>
      <c r="P298" s="351">
        <v>4</v>
      </c>
      <c r="Q298" s="483">
        <v>5</v>
      </c>
      <c r="R298" s="263">
        <v>1</v>
      </c>
      <c r="S298" s="370">
        <v>2</v>
      </c>
      <c r="T298" s="262">
        <v>3</v>
      </c>
      <c r="U298" s="351">
        <v>4</v>
      </c>
      <c r="V298" s="374">
        <v>5</v>
      </c>
      <c r="W298" s="227" t="s">
        <v>0</v>
      </c>
    </row>
    <row r="299" spans="1:26" s="496" customFormat="1" ht="13" x14ac:dyDescent="0.25">
      <c r="A299" s="265" t="s">
        <v>3</v>
      </c>
      <c r="B299" s="266">
        <v>2470</v>
      </c>
      <c r="C299" s="267">
        <v>2470</v>
      </c>
      <c r="D299" s="389">
        <v>2470</v>
      </c>
      <c r="E299" s="268">
        <v>2470</v>
      </c>
      <c r="F299" s="269">
        <v>2470</v>
      </c>
      <c r="G299" s="267">
        <v>2470</v>
      </c>
      <c r="H299" s="267">
        <v>2470</v>
      </c>
      <c r="I299" s="267">
        <v>2470</v>
      </c>
      <c r="J299" s="267">
        <v>2470</v>
      </c>
      <c r="K299" s="267">
        <v>2470</v>
      </c>
      <c r="L299" s="267">
        <v>2470</v>
      </c>
      <c r="M299" s="266">
        <v>2470</v>
      </c>
      <c r="N299" s="267">
        <v>2470</v>
      </c>
      <c r="O299" s="267">
        <v>2470</v>
      </c>
      <c r="P299" s="267">
        <v>2470</v>
      </c>
      <c r="Q299" s="268">
        <v>2470</v>
      </c>
      <c r="R299" s="269">
        <v>2470</v>
      </c>
      <c r="S299" s="267">
        <v>2470</v>
      </c>
      <c r="T299" s="267">
        <v>2470</v>
      </c>
      <c r="U299" s="267">
        <v>2470</v>
      </c>
      <c r="V299" s="267">
        <v>2470</v>
      </c>
      <c r="W299" s="270">
        <v>2470</v>
      </c>
    </row>
    <row r="300" spans="1:26" s="496" customFormat="1" x14ac:dyDescent="0.25">
      <c r="A300" s="271" t="s">
        <v>6</v>
      </c>
      <c r="B300" s="272">
        <v>2366</v>
      </c>
      <c r="C300" s="273">
        <v>2506.67</v>
      </c>
      <c r="D300" s="330">
        <v>2575.2600000000002</v>
      </c>
      <c r="E300" s="274">
        <v>2676.44</v>
      </c>
      <c r="F300" s="275">
        <v>2457.71</v>
      </c>
      <c r="G300" s="273">
        <v>2497.58</v>
      </c>
      <c r="H300" s="273">
        <v>2503.9499999999998</v>
      </c>
      <c r="I300" s="273">
        <v>2538.83</v>
      </c>
      <c r="J300" s="273">
        <v>2552.2600000000002</v>
      </c>
      <c r="K300" s="273">
        <v>2590</v>
      </c>
      <c r="L300" s="273">
        <v>2687.44</v>
      </c>
      <c r="M300" s="272">
        <v>2415.71</v>
      </c>
      <c r="N300" s="273">
        <v>2462.16</v>
      </c>
      <c r="O300" s="273">
        <v>2534.3902440000002</v>
      </c>
      <c r="P300" s="273">
        <v>2522.1999999999998</v>
      </c>
      <c r="Q300" s="274">
        <v>2643.902439</v>
      </c>
      <c r="R300" s="275">
        <v>2409.39</v>
      </c>
      <c r="S300" s="275">
        <v>2557.6799999999998</v>
      </c>
      <c r="T300" s="275">
        <v>2574.21</v>
      </c>
      <c r="U300" s="275">
        <v>2614.09</v>
      </c>
      <c r="V300" s="275">
        <v>2619.52</v>
      </c>
      <c r="W300" s="276">
        <v>2546.23</v>
      </c>
    </row>
    <row r="301" spans="1:26" s="496" customFormat="1" x14ac:dyDescent="0.25">
      <c r="A301" s="255" t="s">
        <v>7</v>
      </c>
      <c r="B301" s="277">
        <v>90</v>
      </c>
      <c r="C301" s="278">
        <v>100</v>
      </c>
      <c r="D301" s="333">
        <v>100</v>
      </c>
      <c r="E301" s="279">
        <v>88.9</v>
      </c>
      <c r="F301" s="280">
        <v>85.71</v>
      </c>
      <c r="G301" s="278">
        <v>98.39</v>
      </c>
      <c r="H301" s="278">
        <v>94.74</v>
      </c>
      <c r="I301" s="278">
        <v>98.7</v>
      </c>
      <c r="J301" s="278">
        <v>98.39</v>
      </c>
      <c r="K301" s="278">
        <v>94.29</v>
      </c>
      <c r="L301" s="278">
        <v>97.44</v>
      </c>
      <c r="M301" s="277">
        <v>89.29</v>
      </c>
      <c r="N301" s="278">
        <v>98.04</v>
      </c>
      <c r="O301" s="278">
        <v>97.56</v>
      </c>
      <c r="P301" s="278">
        <v>94.92</v>
      </c>
      <c r="Q301" s="279">
        <v>85.37</v>
      </c>
      <c r="R301" s="280">
        <v>93.94</v>
      </c>
      <c r="S301" s="280">
        <v>96.43</v>
      </c>
      <c r="T301" s="280">
        <v>100</v>
      </c>
      <c r="U301" s="280">
        <v>97.73</v>
      </c>
      <c r="V301" s="280">
        <v>100</v>
      </c>
      <c r="W301" s="281">
        <v>92.77</v>
      </c>
    </row>
    <row r="302" spans="1:26" s="496" customFormat="1" x14ac:dyDescent="0.25">
      <c r="A302" s="255" t="s">
        <v>8</v>
      </c>
      <c r="B302" s="282">
        <v>6.5500000000000003E-2</v>
      </c>
      <c r="C302" s="283">
        <v>4.2200000000000001E-2</v>
      </c>
      <c r="D302" s="336">
        <v>4.1300000000000003E-2</v>
      </c>
      <c r="E302" s="284">
        <v>5.5800000000000002E-2</v>
      </c>
      <c r="F302" s="285">
        <v>6.9199999999999998E-2</v>
      </c>
      <c r="G302" s="283">
        <v>3.5999999999999997E-2</v>
      </c>
      <c r="H302" s="283">
        <v>5.1999999999999998E-2</v>
      </c>
      <c r="I302" s="283">
        <v>4.7100000000000003E-2</v>
      </c>
      <c r="J302" s="283">
        <v>3.9E-2</v>
      </c>
      <c r="K302" s="283">
        <v>4.87E-2</v>
      </c>
      <c r="L302" s="283">
        <v>5.5599999999999997E-2</v>
      </c>
      <c r="M302" s="282">
        <v>5.6899999999999999E-2</v>
      </c>
      <c r="N302" s="283">
        <v>4.36E-2</v>
      </c>
      <c r="O302" s="283">
        <v>0.04</v>
      </c>
      <c r="P302" s="283">
        <v>4.9799999999999997E-2</v>
      </c>
      <c r="Q302" s="284">
        <v>5.79E-2</v>
      </c>
      <c r="R302" s="285">
        <v>5.2299999999999999E-2</v>
      </c>
      <c r="S302" s="285">
        <v>5.1999999999999998E-2</v>
      </c>
      <c r="T302" s="285">
        <v>4.48E-2</v>
      </c>
      <c r="U302" s="285">
        <v>4.24E-2</v>
      </c>
      <c r="V302" s="285">
        <v>4.2999999999999997E-2</v>
      </c>
      <c r="W302" s="286">
        <v>5.6800000000000003E-2</v>
      </c>
    </row>
    <row r="303" spans="1:26" s="496" customFormat="1" x14ac:dyDescent="0.25">
      <c r="A303" s="271" t="s">
        <v>1</v>
      </c>
      <c r="B303" s="287">
        <f>B300/B299*100-100</f>
        <v>-4.2105263157894797</v>
      </c>
      <c r="C303" s="288">
        <f t="shared" ref="C303:F303" si="112">C300/C299*100-100</f>
        <v>1.4846153846153953</v>
      </c>
      <c r="D303" s="288">
        <f t="shared" si="112"/>
        <v>4.2615384615384784</v>
      </c>
      <c r="E303" s="289">
        <f t="shared" si="112"/>
        <v>8.3578947368420984</v>
      </c>
      <c r="F303" s="290">
        <f t="shared" si="112"/>
        <v>-0.49757085020242187</v>
      </c>
      <c r="G303" s="288">
        <f>G300/G299*100-100</f>
        <v>1.1165991902833952</v>
      </c>
      <c r="H303" s="288">
        <f t="shared" ref="H303:L303" si="113">H300/H299*100-100</f>
        <v>1.3744939271254992</v>
      </c>
      <c r="I303" s="288">
        <f t="shared" si="113"/>
        <v>2.7866396761133672</v>
      </c>
      <c r="J303" s="288">
        <f t="shared" si="113"/>
        <v>3.3303643724696457</v>
      </c>
      <c r="K303" s="288">
        <f t="shared" si="113"/>
        <v>4.8582995951417018</v>
      </c>
      <c r="L303" s="288">
        <f t="shared" si="113"/>
        <v>8.8032388663967538</v>
      </c>
      <c r="M303" s="287">
        <f>M300/M299*100-100</f>
        <v>-2.197975708502014</v>
      </c>
      <c r="N303" s="288">
        <f t="shared" ref="N303:W303" si="114">N300/N299*100-100</f>
        <v>-0.31740890688260492</v>
      </c>
      <c r="O303" s="288">
        <f t="shared" si="114"/>
        <v>2.606892469635639</v>
      </c>
      <c r="P303" s="288">
        <f t="shared" si="114"/>
        <v>2.1133603238866243</v>
      </c>
      <c r="Q303" s="289">
        <f t="shared" si="114"/>
        <v>7.040584574898773</v>
      </c>
      <c r="R303" s="290">
        <f t="shared" si="114"/>
        <v>-2.4538461538461576</v>
      </c>
      <c r="S303" s="288">
        <f t="shared" si="114"/>
        <v>3.5497975708501883</v>
      </c>
      <c r="T303" s="288">
        <f t="shared" si="114"/>
        <v>4.2190283400809676</v>
      </c>
      <c r="U303" s="288">
        <f t="shared" si="114"/>
        <v>5.8336032388663881</v>
      </c>
      <c r="V303" s="288">
        <f t="shared" si="114"/>
        <v>6.0534412955465626</v>
      </c>
      <c r="W303" s="291">
        <f t="shared" si="114"/>
        <v>3.0862348178137609</v>
      </c>
    </row>
    <row r="304" spans="1:26" s="496" customFormat="1" ht="13" thickBot="1" x14ac:dyDescent="0.3">
      <c r="A304" s="292" t="s">
        <v>27</v>
      </c>
      <c r="B304" s="484">
        <f>B300-B286</f>
        <v>87.820000000000164</v>
      </c>
      <c r="C304" s="485">
        <f t="shared" ref="C304:W304" si="115">C300-C286</f>
        <v>172.30999999999995</v>
      </c>
      <c r="D304" s="485">
        <f t="shared" si="115"/>
        <v>192.61000000000013</v>
      </c>
      <c r="E304" s="486">
        <f t="shared" si="115"/>
        <v>176.44000000000005</v>
      </c>
      <c r="F304" s="487">
        <f t="shared" si="115"/>
        <v>202.15000000000009</v>
      </c>
      <c r="G304" s="485">
        <f t="shared" si="115"/>
        <v>211.67999999999984</v>
      </c>
      <c r="H304" s="485">
        <f t="shared" si="115"/>
        <v>184.21000000000004</v>
      </c>
      <c r="I304" s="485">
        <f t="shared" si="115"/>
        <v>162.48000000000002</v>
      </c>
      <c r="J304" s="485">
        <f t="shared" si="115"/>
        <v>150.23000000000002</v>
      </c>
      <c r="K304" s="485">
        <f t="shared" si="115"/>
        <v>142.98999999999978</v>
      </c>
      <c r="L304" s="485">
        <f t="shared" si="115"/>
        <v>187.92999999999984</v>
      </c>
      <c r="M304" s="484">
        <f t="shared" si="115"/>
        <v>188.51000000000022</v>
      </c>
      <c r="N304" s="485">
        <f t="shared" si="115"/>
        <v>145.48999999999978</v>
      </c>
      <c r="O304" s="485">
        <f t="shared" si="115"/>
        <v>146.33468800000037</v>
      </c>
      <c r="P304" s="485">
        <f t="shared" si="115"/>
        <v>110.44999999999982</v>
      </c>
      <c r="Q304" s="486">
        <f t="shared" si="115"/>
        <v>136.82926799999996</v>
      </c>
      <c r="R304" s="488">
        <f t="shared" si="115"/>
        <v>190.00999999999976</v>
      </c>
      <c r="S304" s="489">
        <f t="shared" si="115"/>
        <v>223.67999999999984</v>
      </c>
      <c r="T304" s="489">
        <f t="shared" si="115"/>
        <v>161.51000000000022</v>
      </c>
      <c r="U304" s="489">
        <f t="shared" si="115"/>
        <v>200.45000000000027</v>
      </c>
      <c r="V304" s="489">
        <f t="shared" si="115"/>
        <v>121.76999999999998</v>
      </c>
      <c r="W304" s="490">
        <f t="shared" si="115"/>
        <v>162.5</v>
      </c>
    </row>
    <row r="305" spans="1:26" s="496" customFormat="1" x14ac:dyDescent="0.25">
      <c r="A305" s="299" t="s">
        <v>51</v>
      </c>
      <c r="B305" s="300">
        <v>273</v>
      </c>
      <c r="C305" s="301">
        <v>490</v>
      </c>
      <c r="D305" s="390">
        <v>462</v>
      </c>
      <c r="E305" s="302">
        <v>610</v>
      </c>
      <c r="F305" s="303">
        <v>461</v>
      </c>
      <c r="G305" s="301">
        <v>515</v>
      </c>
      <c r="H305" s="301">
        <v>515</v>
      </c>
      <c r="I305" s="301">
        <v>976</v>
      </c>
      <c r="J305" s="301">
        <v>827</v>
      </c>
      <c r="K305" s="301">
        <v>941</v>
      </c>
      <c r="L305" s="301">
        <v>547</v>
      </c>
      <c r="M305" s="300">
        <v>349</v>
      </c>
      <c r="N305" s="301">
        <v>695</v>
      </c>
      <c r="O305" s="301">
        <v>511</v>
      </c>
      <c r="P305" s="301">
        <v>757</v>
      </c>
      <c r="Q305" s="302">
        <v>558</v>
      </c>
      <c r="R305" s="303">
        <v>428</v>
      </c>
      <c r="S305" s="303">
        <v>722</v>
      </c>
      <c r="T305" s="303">
        <v>499</v>
      </c>
      <c r="U305" s="303">
        <v>592</v>
      </c>
      <c r="V305" s="303">
        <v>559</v>
      </c>
      <c r="W305" s="304">
        <f>SUM(B305:V305)</f>
        <v>12287</v>
      </c>
      <c r="X305" s="228" t="s">
        <v>56</v>
      </c>
      <c r="Y305" s="305">
        <f>W291-W305</f>
        <v>3</v>
      </c>
      <c r="Z305" s="306">
        <f>Y305/W291</f>
        <v>2.4410089503661513E-4</v>
      </c>
    </row>
    <row r="306" spans="1:26" s="496" customFormat="1" x14ac:dyDescent="0.25">
      <c r="A306" s="307" t="s">
        <v>28</v>
      </c>
      <c r="B306" s="246">
        <v>113.5</v>
      </c>
      <c r="C306" s="244">
        <v>111.5</v>
      </c>
      <c r="D306" s="424">
        <v>110.5</v>
      </c>
      <c r="E306" s="247">
        <v>108.5</v>
      </c>
      <c r="F306" s="248">
        <v>111.5</v>
      </c>
      <c r="G306" s="244">
        <v>110.5</v>
      </c>
      <c r="H306" s="244">
        <v>109.5</v>
      </c>
      <c r="I306" s="244">
        <v>107.5</v>
      </c>
      <c r="J306" s="244">
        <v>107</v>
      </c>
      <c r="K306" s="244">
        <v>106</v>
      </c>
      <c r="L306" s="244">
        <v>105</v>
      </c>
      <c r="M306" s="246">
        <v>111</v>
      </c>
      <c r="N306" s="244">
        <v>110</v>
      </c>
      <c r="O306" s="244">
        <v>108</v>
      </c>
      <c r="P306" s="244">
        <v>107</v>
      </c>
      <c r="Q306" s="247">
        <v>105</v>
      </c>
      <c r="R306" s="248">
        <v>112</v>
      </c>
      <c r="S306" s="248">
        <v>110</v>
      </c>
      <c r="T306" s="248">
        <v>108.5</v>
      </c>
      <c r="U306" s="248">
        <v>107</v>
      </c>
      <c r="V306" s="248">
        <v>106</v>
      </c>
      <c r="W306" s="237"/>
      <c r="X306" s="228" t="s">
        <v>57</v>
      </c>
      <c r="Y306" s="228">
        <v>103.8</v>
      </c>
      <c r="Z306" s="228"/>
    </row>
    <row r="307" spans="1:26" s="496" customFormat="1" ht="13" thickBot="1" x14ac:dyDescent="0.3">
      <c r="A307" s="308" t="s">
        <v>26</v>
      </c>
      <c r="B307" s="249">
        <f>B306-B292</f>
        <v>5</v>
      </c>
      <c r="C307" s="245">
        <f t="shared" ref="C307:V307" si="116">C306-C292</f>
        <v>4.5</v>
      </c>
      <c r="D307" s="245">
        <f t="shared" si="116"/>
        <v>4.5</v>
      </c>
      <c r="E307" s="250">
        <f t="shared" si="116"/>
        <v>4.5</v>
      </c>
      <c r="F307" s="251">
        <f t="shared" si="116"/>
        <v>4.5</v>
      </c>
      <c r="G307" s="245">
        <f t="shared" si="116"/>
        <v>4.5</v>
      </c>
      <c r="H307" s="245">
        <f t="shared" si="116"/>
        <v>4.5</v>
      </c>
      <c r="I307" s="245">
        <f t="shared" si="116"/>
        <v>4.5</v>
      </c>
      <c r="J307" s="245">
        <f t="shared" si="116"/>
        <v>4.5</v>
      </c>
      <c r="K307" s="245">
        <f t="shared" si="116"/>
        <v>4.5</v>
      </c>
      <c r="L307" s="245">
        <f t="shared" si="116"/>
        <v>4.5</v>
      </c>
      <c r="M307" s="249">
        <f t="shared" si="116"/>
        <v>5</v>
      </c>
      <c r="N307" s="245">
        <f t="shared" si="116"/>
        <v>5</v>
      </c>
      <c r="O307" s="245">
        <f t="shared" si="116"/>
        <v>5</v>
      </c>
      <c r="P307" s="245">
        <f t="shared" si="116"/>
        <v>5</v>
      </c>
      <c r="Q307" s="250">
        <f t="shared" si="116"/>
        <v>5</v>
      </c>
      <c r="R307" s="251">
        <f t="shared" si="116"/>
        <v>4.5</v>
      </c>
      <c r="S307" s="245">
        <f t="shared" si="116"/>
        <v>4.5</v>
      </c>
      <c r="T307" s="245">
        <f t="shared" si="116"/>
        <v>4.5</v>
      </c>
      <c r="U307" s="245">
        <f t="shared" si="116"/>
        <v>4.5</v>
      </c>
      <c r="V307" s="245">
        <f t="shared" si="116"/>
        <v>5</v>
      </c>
      <c r="W307" s="238"/>
      <c r="X307" s="228" t="s">
        <v>26</v>
      </c>
      <c r="Y307" s="431">
        <f>Y306-Y292</f>
        <v>4.539999999999992</v>
      </c>
      <c r="Z307" s="228"/>
    </row>
    <row r="309" spans="1:26" ht="13" thickBot="1" x14ac:dyDescent="0.3"/>
    <row r="310" spans="1:26" s="498" customFormat="1" ht="13.5" thickBot="1" x14ac:dyDescent="0.3">
      <c r="A310" s="254" t="s">
        <v>119</v>
      </c>
      <c r="B310" s="539" t="s">
        <v>53</v>
      </c>
      <c r="C310" s="540"/>
      <c r="D310" s="540"/>
      <c r="E310" s="541"/>
      <c r="F310" s="539" t="s">
        <v>68</v>
      </c>
      <c r="G310" s="540"/>
      <c r="H310" s="540"/>
      <c r="I310" s="540"/>
      <c r="J310" s="540"/>
      <c r="K310" s="540"/>
      <c r="L310" s="541"/>
      <c r="M310" s="539" t="s">
        <v>63</v>
      </c>
      <c r="N310" s="540"/>
      <c r="O310" s="540"/>
      <c r="P310" s="540"/>
      <c r="Q310" s="541"/>
      <c r="R310" s="539" t="s">
        <v>64</v>
      </c>
      <c r="S310" s="540"/>
      <c r="T310" s="540"/>
      <c r="U310" s="540"/>
      <c r="V310" s="541"/>
      <c r="W310" s="316" t="s">
        <v>55</v>
      </c>
    </row>
    <row r="311" spans="1:26" s="498" customFormat="1" x14ac:dyDescent="0.25">
      <c r="A311" s="255" t="s">
        <v>54</v>
      </c>
      <c r="B311" s="349">
        <v>1</v>
      </c>
      <c r="C311" s="260">
        <v>2</v>
      </c>
      <c r="D311" s="403">
        <v>3</v>
      </c>
      <c r="E311" s="350">
        <v>4</v>
      </c>
      <c r="F311" s="259">
        <v>5</v>
      </c>
      <c r="G311" s="260">
        <v>6</v>
      </c>
      <c r="H311" s="260">
        <v>7</v>
      </c>
      <c r="I311" s="260">
        <v>8</v>
      </c>
      <c r="J311" s="260">
        <v>9</v>
      </c>
      <c r="K311" s="260">
        <v>10</v>
      </c>
      <c r="L311" s="260">
        <v>11</v>
      </c>
      <c r="M311" s="349">
        <v>1</v>
      </c>
      <c r="N311" s="260">
        <v>2</v>
      </c>
      <c r="O311" s="260">
        <v>3</v>
      </c>
      <c r="P311" s="260">
        <v>4</v>
      </c>
      <c r="Q311" s="350">
        <v>5</v>
      </c>
      <c r="R311" s="259">
        <v>1</v>
      </c>
      <c r="S311" s="259">
        <v>2</v>
      </c>
      <c r="T311" s="259">
        <v>3</v>
      </c>
      <c r="U311" s="259">
        <v>4</v>
      </c>
      <c r="V311" s="259">
        <v>5</v>
      </c>
      <c r="W311" s="315"/>
    </row>
    <row r="312" spans="1:26" s="498" customFormat="1" x14ac:dyDescent="0.25">
      <c r="A312" s="255" t="s">
        <v>2</v>
      </c>
      <c r="B312" s="261">
        <v>1</v>
      </c>
      <c r="C312" s="370">
        <v>2</v>
      </c>
      <c r="D312" s="262">
        <v>3</v>
      </c>
      <c r="E312" s="377">
        <v>4</v>
      </c>
      <c r="F312" s="261">
        <v>1</v>
      </c>
      <c r="G312" s="370">
        <v>2</v>
      </c>
      <c r="H312" s="262">
        <v>3</v>
      </c>
      <c r="I312" s="351">
        <v>4</v>
      </c>
      <c r="J312" s="374">
        <v>5</v>
      </c>
      <c r="K312" s="373">
        <v>6</v>
      </c>
      <c r="L312" s="425">
        <v>7</v>
      </c>
      <c r="M312" s="261">
        <v>1</v>
      </c>
      <c r="N312" s="370">
        <v>2</v>
      </c>
      <c r="O312" s="262">
        <v>3</v>
      </c>
      <c r="P312" s="351">
        <v>4</v>
      </c>
      <c r="Q312" s="483">
        <v>5</v>
      </c>
      <c r="R312" s="263">
        <v>1</v>
      </c>
      <c r="S312" s="370">
        <v>2</v>
      </c>
      <c r="T312" s="262">
        <v>3</v>
      </c>
      <c r="U312" s="351">
        <v>4</v>
      </c>
      <c r="V312" s="374">
        <v>5</v>
      </c>
      <c r="W312" s="227" t="s">
        <v>0</v>
      </c>
    </row>
    <row r="313" spans="1:26" s="498" customFormat="1" ht="13" x14ac:dyDescent="0.25">
      <c r="A313" s="265" t="s">
        <v>3</v>
      </c>
      <c r="B313" s="266">
        <v>2670</v>
      </c>
      <c r="C313" s="267">
        <v>2670</v>
      </c>
      <c r="D313" s="389">
        <v>2670</v>
      </c>
      <c r="E313" s="268">
        <v>2670</v>
      </c>
      <c r="F313" s="269">
        <v>2670</v>
      </c>
      <c r="G313" s="267">
        <v>2670</v>
      </c>
      <c r="H313" s="267">
        <v>2670</v>
      </c>
      <c r="I313" s="267">
        <v>2670</v>
      </c>
      <c r="J313" s="267">
        <v>2670</v>
      </c>
      <c r="K313" s="267">
        <v>2670</v>
      </c>
      <c r="L313" s="267">
        <v>2670</v>
      </c>
      <c r="M313" s="266">
        <v>2670</v>
      </c>
      <c r="N313" s="267">
        <v>2670</v>
      </c>
      <c r="O313" s="267">
        <v>2670</v>
      </c>
      <c r="P313" s="267">
        <v>2670</v>
      </c>
      <c r="Q313" s="268">
        <v>2670</v>
      </c>
      <c r="R313" s="269">
        <v>2670</v>
      </c>
      <c r="S313" s="267">
        <v>2670</v>
      </c>
      <c r="T313" s="267">
        <v>2670</v>
      </c>
      <c r="U313" s="267">
        <v>2670</v>
      </c>
      <c r="V313" s="267">
        <v>2670</v>
      </c>
      <c r="W313" s="270">
        <v>2670</v>
      </c>
    </row>
    <row r="314" spans="1:26" s="498" customFormat="1" x14ac:dyDescent="0.25">
      <c r="A314" s="271" t="s">
        <v>6</v>
      </c>
      <c r="B314" s="272">
        <v>2678.57</v>
      </c>
      <c r="C314" s="273">
        <v>2716.41</v>
      </c>
      <c r="D314" s="330">
        <v>2771.14</v>
      </c>
      <c r="E314" s="274">
        <v>2844.13</v>
      </c>
      <c r="F314" s="275">
        <v>2630.57</v>
      </c>
      <c r="G314" s="273">
        <v>2668.16</v>
      </c>
      <c r="H314" s="273">
        <v>2707.22</v>
      </c>
      <c r="I314" s="273">
        <v>2746.16</v>
      </c>
      <c r="J314" s="273">
        <v>2731.21</v>
      </c>
      <c r="K314" s="273">
        <v>2785.86</v>
      </c>
      <c r="L314" s="273">
        <v>2777.14</v>
      </c>
      <c r="M314" s="272">
        <v>2689.68</v>
      </c>
      <c r="N314" s="273">
        <v>2706.3</v>
      </c>
      <c r="O314" s="273">
        <v>2747.878788</v>
      </c>
      <c r="P314" s="273">
        <v>2782.36</v>
      </c>
      <c r="Q314" s="274">
        <v>2803</v>
      </c>
      <c r="R314" s="275">
        <v>2624.83</v>
      </c>
      <c r="S314" s="275">
        <v>2751.72</v>
      </c>
      <c r="T314" s="275">
        <v>2760.79</v>
      </c>
      <c r="U314" s="275">
        <v>2821.05</v>
      </c>
      <c r="V314" s="275">
        <v>2846.51</v>
      </c>
      <c r="W314" s="276">
        <v>2750.81</v>
      </c>
    </row>
    <row r="315" spans="1:26" s="498" customFormat="1" x14ac:dyDescent="0.25">
      <c r="A315" s="255" t="s">
        <v>7</v>
      </c>
      <c r="B315" s="277">
        <v>95.2</v>
      </c>
      <c r="C315" s="278">
        <v>92.31</v>
      </c>
      <c r="D315" s="333">
        <v>100</v>
      </c>
      <c r="E315" s="279">
        <v>93.5</v>
      </c>
      <c r="F315" s="280">
        <v>85.71</v>
      </c>
      <c r="G315" s="278">
        <v>100</v>
      </c>
      <c r="H315" s="278">
        <v>94.44</v>
      </c>
      <c r="I315" s="278">
        <v>95.89</v>
      </c>
      <c r="J315" s="278">
        <v>100</v>
      </c>
      <c r="K315" s="278">
        <v>95.71</v>
      </c>
      <c r="L315" s="278">
        <v>95.24</v>
      </c>
      <c r="M315" s="277">
        <v>87.1</v>
      </c>
      <c r="N315" s="278">
        <v>94.44</v>
      </c>
      <c r="O315" s="278">
        <v>96.97</v>
      </c>
      <c r="P315" s="278">
        <v>94.55</v>
      </c>
      <c r="Q315" s="279">
        <v>84</v>
      </c>
      <c r="R315" s="280">
        <v>79.31</v>
      </c>
      <c r="S315" s="280">
        <v>91.38</v>
      </c>
      <c r="T315" s="280">
        <v>97.37</v>
      </c>
      <c r="U315" s="280">
        <v>91.23</v>
      </c>
      <c r="V315" s="280">
        <v>83.72</v>
      </c>
      <c r="W315" s="281">
        <v>91.78</v>
      </c>
    </row>
    <row r="316" spans="1:26" s="498" customFormat="1" x14ac:dyDescent="0.25">
      <c r="A316" s="255" t="s">
        <v>8</v>
      </c>
      <c r="B316" s="282">
        <v>3.9699999999999999E-2</v>
      </c>
      <c r="C316" s="283">
        <v>5.3800000000000001E-2</v>
      </c>
      <c r="D316" s="336">
        <v>4.9399999999999999E-2</v>
      </c>
      <c r="E316" s="284">
        <v>6.3500000000000001E-2</v>
      </c>
      <c r="F316" s="285">
        <v>6.13E-2</v>
      </c>
      <c r="G316" s="283">
        <v>4.4999999999999998E-2</v>
      </c>
      <c r="H316" s="283">
        <v>5.3999999999999999E-2</v>
      </c>
      <c r="I316" s="283">
        <v>5.3900000000000003E-2</v>
      </c>
      <c r="J316" s="283">
        <v>4.5999999999999999E-2</v>
      </c>
      <c r="K316" s="283">
        <v>5.3100000000000001E-2</v>
      </c>
      <c r="L316" s="283">
        <v>5.7599999999999998E-2</v>
      </c>
      <c r="M316" s="282">
        <v>5.67E-2</v>
      </c>
      <c r="N316" s="283">
        <v>5.7700000000000001E-2</v>
      </c>
      <c r="O316" s="283">
        <v>0.05</v>
      </c>
      <c r="P316" s="283">
        <v>5.6899999999999999E-2</v>
      </c>
      <c r="Q316" s="284">
        <v>7.3800000000000004E-2</v>
      </c>
      <c r="R316" s="285">
        <v>7.2800000000000004E-2</v>
      </c>
      <c r="S316" s="285">
        <v>6.1199999999999997E-2</v>
      </c>
      <c r="T316" s="285">
        <v>4.7600000000000003E-2</v>
      </c>
      <c r="U316" s="285">
        <v>5.4199999999999998E-2</v>
      </c>
      <c r="V316" s="285">
        <v>6.4100000000000004E-2</v>
      </c>
      <c r="W316" s="286">
        <v>6.0299999999999999E-2</v>
      </c>
    </row>
    <row r="317" spans="1:26" s="498" customFormat="1" x14ac:dyDescent="0.25">
      <c r="A317" s="271" t="s">
        <v>1</v>
      </c>
      <c r="B317" s="287">
        <f>B314/B313*100-100</f>
        <v>0.32097378277154576</v>
      </c>
      <c r="C317" s="288">
        <f t="shared" ref="C317:F317" si="117">C314/C313*100-100</f>
        <v>1.7382022471910119</v>
      </c>
      <c r="D317" s="288">
        <f t="shared" si="117"/>
        <v>3.7880149812734203</v>
      </c>
      <c r="E317" s="289">
        <f t="shared" si="117"/>
        <v>6.5217228464419463</v>
      </c>
      <c r="F317" s="290">
        <f t="shared" si="117"/>
        <v>-1.4767790262172298</v>
      </c>
      <c r="G317" s="288">
        <f>G314/G313*100-100</f>
        <v>-6.8913857677912915E-2</v>
      </c>
      <c r="H317" s="288">
        <f t="shared" ref="H317:L317" si="118">H314/H313*100-100</f>
        <v>1.3940074906366959</v>
      </c>
      <c r="I317" s="288">
        <f t="shared" si="118"/>
        <v>2.8524344569288473</v>
      </c>
      <c r="J317" s="288">
        <f t="shared" si="118"/>
        <v>2.2925093632958777</v>
      </c>
      <c r="K317" s="288">
        <f t="shared" si="118"/>
        <v>4.3393258426966241</v>
      </c>
      <c r="L317" s="288">
        <f t="shared" si="118"/>
        <v>4.012734082397003</v>
      </c>
      <c r="M317" s="287">
        <f>M314/M313*100-100</f>
        <v>0.73707865168539399</v>
      </c>
      <c r="N317" s="288">
        <f t="shared" ref="N317:W317" si="119">N314/N313*100-100</f>
        <v>1.3595505617977466</v>
      </c>
      <c r="O317" s="288">
        <f t="shared" si="119"/>
        <v>2.9168085393258281</v>
      </c>
      <c r="P317" s="288">
        <f t="shared" si="119"/>
        <v>4.2082397003745342</v>
      </c>
      <c r="Q317" s="289">
        <f t="shared" si="119"/>
        <v>4.9812734082397014</v>
      </c>
      <c r="R317" s="290">
        <f t="shared" si="119"/>
        <v>-1.6917602996254715</v>
      </c>
      <c r="S317" s="288">
        <f t="shared" si="119"/>
        <v>3.0606741573033531</v>
      </c>
      <c r="T317" s="288">
        <f t="shared" si="119"/>
        <v>3.4003745318352117</v>
      </c>
      <c r="U317" s="288">
        <f t="shared" si="119"/>
        <v>5.6573033707865079</v>
      </c>
      <c r="V317" s="288">
        <f t="shared" si="119"/>
        <v>6.6108614232209817</v>
      </c>
      <c r="W317" s="291">
        <f t="shared" si="119"/>
        <v>3.026591760299624</v>
      </c>
    </row>
    <row r="318" spans="1:26" s="498" customFormat="1" ht="13" thickBot="1" x14ac:dyDescent="0.3">
      <c r="A318" s="292" t="s">
        <v>27</v>
      </c>
      <c r="B318" s="484">
        <f>B314-B300</f>
        <v>312.57000000000016</v>
      </c>
      <c r="C318" s="485">
        <f t="shared" ref="C318:W318" si="120">C314-C300</f>
        <v>209.73999999999978</v>
      </c>
      <c r="D318" s="485">
        <f t="shared" si="120"/>
        <v>195.87999999999965</v>
      </c>
      <c r="E318" s="486">
        <f t="shared" si="120"/>
        <v>167.69000000000005</v>
      </c>
      <c r="F318" s="487">
        <f t="shared" si="120"/>
        <v>172.86000000000013</v>
      </c>
      <c r="G318" s="485">
        <f t="shared" si="120"/>
        <v>170.57999999999993</v>
      </c>
      <c r="H318" s="485">
        <f t="shared" si="120"/>
        <v>203.26999999999998</v>
      </c>
      <c r="I318" s="485">
        <f t="shared" si="120"/>
        <v>207.32999999999993</v>
      </c>
      <c r="J318" s="485">
        <f t="shared" si="120"/>
        <v>178.94999999999982</v>
      </c>
      <c r="K318" s="485">
        <f t="shared" si="120"/>
        <v>195.86000000000013</v>
      </c>
      <c r="L318" s="485">
        <f t="shared" si="120"/>
        <v>89.699999999999818</v>
      </c>
      <c r="M318" s="484">
        <f t="shared" si="120"/>
        <v>273.9699999999998</v>
      </c>
      <c r="N318" s="485">
        <f t="shared" si="120"/>
        <v>244.14000000000033</v>
      </c>
      <c r="O318" s="485">
        <f t="shared" si="120"/>
        <v>213.48854399999982</v>
      </c>
      <c r="P318" s="485">
        <f t="shared" si="120"/>
        <v>260.16000000000031</v>
      </c>
      <c r="Q318" s="486">
        <f t="shared" si="120"/>
        <v>159.09756100000004</v>
      </c>
      <c r="R318" s="488">
        <f t="shared" si="120"/>
        <v>215.44000000000005</v>
      </c>
      <c r="S318" s="489">
        <f t="shared" si="120"/>
        <v>194.03999999999996</v>
      </c>
      <c r="T318" s="489">
        <f t="shared" si="120"/>
        <v>186.57999999999993</v>
      </c>
      <c r="U318" s="489">
        <f t="shared" si="120"/>
        <v>206.96000000000004</v>
      </c>
      <c r="V318" s="489">
        <f t="shared" si="120"/>
        <v>226.99000000000024</v>
      </c>
      <c r="W318" s="490">
        <f t="shared" si="120"/>
        <v>204.57999999999993</v>
      </c>
    </row>
    <row r="319" spans="1:26" s="498" customFormat="1" x14ac:dyDescent="0.25">
      <c r="A319" s="299" t="s">
        <v>51</v>
      </c>
      <c r="B319" s="300">
        <v>271</v>
      </c>
      <c r="C319" s="301">
        <v>488</v>
      </c>
      <c r="D319" s="390">
        <v>461</v>
      </c>
      <c r="E319" s="302">
        <v>610</v>
      </c>
      <c r="F319" s="303">
        <v>450</v>
      </c>
      <c r="G319" s="301">
        <v>513</v>
      </c>
      <c r="H319" s="301">
        <v>513</v>
      </c>
      <c r="I319" s="301">
        <v>976</v>
      </c>
      <c r="J319" s="301">
        <v>827</v>
      </c>
      <c r="K319" s="301">
        <v>941</v>
      </c>
      <c r="L319" s="301">
        <v>547</v>
      </c>
      <c r="M319" s="300">
        <v>349</v>
      </c>
      <c r="N319" s="301">
        <v>695</v>
      </c>
      <c r="O319" s="301">
        <v>511</v>
      </c>
      <c r="P319" s="301">
        <v>757</v>
      </c>
      <c r="Q319" s="302">
        <v>558</v>
      </c>
      <c r="R319" s="303">
        <v>427</v>
      </c>
      <c r="S319" s="303">
        <v>722</v>
      </c>
      <c r="T319" s="303">
        <v>499</v>
      </c>
      <c r="U319" s="303">
        <v>592</v>
      </c>
      <c r="V319" s="303">
        <v>559</v>
      </c>
      <c r="W319" s="304">
        <f>SUM(B319:V319)</f>
        <v>12266</v>
      </c>
      <c r="X319" s="228" t="s">
        <v>56</v>
      </c>
      <c r="Y319" s="305">
        <f>W305-W319</f>
        <v>21</v>
      </c>
      <c r="Z319" s="306">
        <f>Y319/W305</f>
        <v>1.7091234638235532E-3</v>
      </c>
    </row>
    <row r="320" spans="1:26" s="498" customFormat="1" x14ac:dyDescent="0.25">
      <c r="A320" s="307" t="s">
        <v>28</v>
      </c>
      <c r="B320" s="246">
        <v>117.5</v>
      </c>
      <c r="C320" s="244">
        <v>116</v>
      </c>
      <c r="D320" s="424">
        <v>115</v>
      </c>
      <c r="E320" s="247">
        <v>113</v>
      </c>
      <c r="F320" s="248">
        <v>116</v>
      </c>
      <c r="G320" s="244">
        <v>115</v>
      </c>
      <c r="H320" s="244">
        <v>114</v>
      </c>
      <c r="I320" s="244">
        <v>112</v>
      </c>
      <c r="J320" s="244">
        <v>111.5</v>
      </c>
      <c r="K320" s="244">
        <v>110.5</v>
      </c>
      <c r="L320" s="244">
        <v>110</v>
      </c>
      <c r="M320" s="246">
        <v>115.5</v>
      </c>
      <c r="N320" s="244">
        <v>114.5</v>
      </c>
      <c r="O320" s="244">
        <v>112.5</v>
      </c>
      <c r="P320" s="244">
        <v>111.5</v>
      </c>
      <c r="Q320" s="247">
        <v>110</v>
      </c>
      <c r="R320" s="248">
        <v>116.5</v>
      </c>
      <c r="S320" s="248">
        <v>114.5</v>
      </c>
      <c r="T320" s="248">
        <v>113</v>
      </c>
      <c r="U320" s="248">
        <v>111.5</v>
      </c>
      <c r="V320" s="248">
        <v>110.5</v>
      </c>
      <c r="W320" s="237"/>
      <c r="X320" s="228" t="s">
        <v>57</v>
      </c>
      <c r="Y320" s="228">
        <v>108.59</v>
      </c>
      <c r="Z320" s="228"/>
    </row>
    <row r="321" spans="1:40" s="498" customFormat="1" ht="13" thickBot="1" x14ac:dyDescent="0.3">
      <c r="A321" s="308" t="s">
        <v>26</v>
      </c>
      <c r="B321" s="249">
        <f>B320-B306</f>
        <v>4</v>
      </c>
      <c r="C321" s="245">
        <f t="shared" ref="C321:V321" si="121">C320-C306</f>
        <v>4.5</v>
      </c>
      <c r="D321" s="245">
        <f t="shared" si="121"/>
        <v>4.5</v>
      </c>
      <c r="E321" s="250">
        <f t="shared" si="121"/>
        <v>4.5</v>
      </c>
      <c r="F321" s="251">
        <f t="shared" si="121"/>
        <v>4.5</v>
      </c>
      <c r="G321" s="245">
        <f t="shared" si="121"/>
        <v>4.5</v>
      </c>
      <c r="H321" s="245">
        <f t="shared" si="121"/>
        <v>4.5</v>
      </c>
      <c r="I321" s="245">
        <f t="shared" si="121"/>
        <v>4.5</v>
      </c>
      <c r="J321" s="245">
        <f t="shared" si="121"/>
        <v>4.5</v>
      </c>
      <c r="K321" s="245">
        <f t="shared" si="121"/>
        <v>4.5</v>
      </c>
      <c r="L321" s="245">
        <f t="shared" si="121"/>
        <v>5</v>
      </c>
      <c r="M321" s="249">
        <f t="shared" si="121"/>
        <v>4.5</v>
      </c>
      <c r="N321" s="245">
        <f t="shared" si="121"/>
        <v>4.5</v>
      </c>
      <c r="O321" s="245">
        <f t="shared" si="121"/>
        <v>4.5</v>
      </c>
      <c r="P321" s="245">
        <f t="shared" si="121"/>
        <v>4.5</v>
      </c>
      <c r="Q321" s="250">
        <f t="shared" si="121"/>
        <v>5</v>
      </c>
      <c r="R321" s="251">
        <f t="shared" si="121"/>
        <v>4.5</v>
      </c>
      <c r="S321" s="245">
        <f t="shared" si="121"/>
        <v>4.5</v>
      </c>
      <c r="T321" s="245">
        <f t="shared" si="121"/>
        <v>4.5</v>
      </c>
      <c r="U321" s="245">
        <f t="shared" si="121"/>
        <v>4.5</v>
      </c>
      <c r="V321" s="245">
        <f t="shared" si="121"/>
        <v>4.5</v>
      </c>
      <c r="W321" s="238"/>
      <c r="X321" s="228" t="s">
        <v>26</v>
      </c>
      <c r="Y321" s="431">
        <f>Y320-Y306</f>
        <v>4.7900000000000063</v>
      </c>
      <c r="Z321" s="228"/>
    </row>
    <row r="323" spans="1:40" s="499" customFormat="1" ht="13" hidden="1" x14ac:dyDescent="0.25">
      <c r="B323" s="505">
        <v>270</v>
      </c>
      <c r="C323" s="505">
        <v>487</v>
      </c>
      <c r="D323" s="505">
        <v>461</v>
      </c>
      <c r="E323" s="505">
        <v>610</v>
      </c>
      <c r="F323" s="505">
        <v>446</v>
      </c>
      <c r="G323" s="505">
        <v>513</v>
      </c>
      <c r="H323" s="505">
        <v>515</v>
      </c>
      <c r="I323" s="512">
        <v>976</v>
      </c>
      <c r="J323" s="512">
        <v>827</v>
      </c>
      <c r="K323" s="512">
        <v>941</v>
      </c>
      <c r="L323" s="512">
        <v>547</v>
      </c>
      <c r="M323" s="513">
        <v>339</v>
      </c>
      <c r="N323" s="513">
        <v>695</v>
      </c>
      <c r="O323" s="513">
        <v>511</v>
      </c>
      <c r="P323" s="513">
        <v>757</v>
      </c>
      <c r="Q323" s="513">
        <v>558</v>
      </c>
      <c r="R323" s="514">
        <v>424</v>
      </c>
      <c r="S323" s="514">
        <v>722</v>
      </c>
      <c r="T323" s="514">
        <v>498</v>
      </c>
      <c r="U323" s="514">
        <v>592</v>
      </c>
      <c r="V323" s="514">
        <v>559</v>
      </c>
    </row>
    <row r="324" spans="1:40" ht="13" hidden="1" thickBot="1" x14ac:dyDescent="0.3"/>
    <row r="325" spans="1:40" s="499" customFormat="1" ht="15" hidden="1" customHeight="1" thickBot="1" x14ac:dyDescent="0.3">
      <c r="A325" s="552" t="s">
        <v>53</v>
      </c>
      <c r="B325" s="553"/>
      <c r="C325" s="553"/>
      <c r="D325" s="553"/>
      <c r="E325" s="553"/>
      <c r="F325" s="553"/>
      <c r="G325" s="553"/>
      <c r="H325" s="553"/>
      <c r="I325" s="553"/>
      <c r="J325" s="554"/>
      <c r="K325" s="555" t="s">
        <v>68</v>
      </c>
      <c r="L325" s="556"/>
      <c r="M325" s="556"/>
      <c r="N325" s="556"/>
      <c r="O325" s="556"/>
      <c r="P325" s="556"/>
      <c r="Q325" s="556"/>
      <c r="R325" s="556"/>
      <c r="S325" s="556"/>
      <c r="T325" s="557"/>
      <c r="U325" s="558" t="s">
        <v>63</v>
      </c>
      <c r="V325" s="559"/>
      <c r="W325" s="559"/>
      <c r="X325" s="559"/>
      <c r="Y325" s="559"/>
      <c r="Z325" s="559"/>
      <c r="AA325" s="559"/>
      <c r="AB325" s="559"/>
      <c r="AC325" s="559"/>
      <c r="AD325" s="560"/>
      <c r="AE325" s="542" t="s">
        <v>63</v>
      </c>
      <c r="AF325" s="543"/>
      <c r="AG325" s="543"/>
      <c r="AH325" s="543"/>
      <c r="AI325" s="543"/>
      <c r="AJ325" s="543"/>
      <c r="AK325" s="543"/>
      <c r="AL325" s="543"/>
      <c r="AM325" s="543"/>
      <c r="AN325" s="544"/>
    </row>
    <row r="326" spans="1:40" s="499" customFormat="1" ht="15" hidden="1" customHeight="1" thickBot="1" x14ac:dyDescent="0.3">
      <c r="A326" s="509"/>
      <c r="B326" s="510" t="s">
        <v>54</v>
      </c>
      <c r="C326" s="510" t="s">
        <v>51</v>
      </c>
      <c r="D326" s="510" t="s">
        <v>95</v>
      </c>
      <c r="E326" s="510" t="s">
        <v>121</v>
      </c>
      <c r="F326" s="510" t="s">
        <v>122</v>
      </c>
      <c r="G326" s="510" t="s">
        <v>123</v>
      </c>
      <c r="H326" s="510" t="s">
        <v>124</v>
      </c>
      <c r="I326" s="510" t="s">
        <v>65</v>
      </c>
      <c r="J326" s="511" t="s">
        <v>125</v>
      </c>
      <c r="K326" s="509"/>
      <c r="L326" s="510" t="s">
        <v>54</v>
      </c>
      <c r="M326" s="510" t="s">
        <v>51</v>
      </c>
      <c r="N326" s="510" t="s">
        <v>95</v>
      </c>
      <c r="O326" s="510" t="s">
        <v>121</v>
      </c>
      <c r="P326" s="510" t="s">
        <v>122</v>
      </c>
      <c r="Q326" s="510" t="s">
        <v>123</v>
      </c>
      <c r="R326" s="510" t="s">
        <v>124</v>
      </c>
      <c r="S326" s="510" t="s">
        <v>65</v>
      </c>
      <c r="T326" s="511" t="s">
        <v>125</v>
      </c>
      <c r="U326" s="501"/>
      <c r="V326" s="502" t="s">
        <v>54</v>
      </c>
      <c r="W326" s="502" t="s">
        <v>51</v>
      </c>
      <c r="X326" s="502" t="s">
        <v>95</v>
      </c>
      <c r="Y326" s="502" t="s">
        <v>121</v>
      </c>
      <c r="Z326" s="502" t="s">
        <v>122</v>
      </c>
      <c r="AA326" s="502" t="s">
        <v>123</v>
      </c>
      <c r="AB326" s="502" t="s">
        <v>124</v>
      </c>
      <c r="AC326" s="502" t="s">
        <v>65</v>
      </c>
      <c r="AD326" s="503" t="s">
        <v>125</v>
      </c>
      <c r="AE326" s="501"/>
      <c r="AF326" s="502" t="s">
        <v>54</v>
      </c>
      <c r="AG326" s="502" t="s">
        <v>51</v>
      </c>
      <c r="AH326" s="502" t="s">
        <v>95</v>
      </c>
      <c r="AI326" s="502" t="s">
        <v>121</v>
      </c>
      <c r="AJ326" s="502" t="s">
        <v>122</v>
      </c>
      <c r="AK326" s="502" t="s">
        <v>123</v>
      </c>
      <c r="AL326" s="502" t="s">
        <v>124</v>
      </c>
      <c r="AM326" s="502" t="s">
        <v>65</v>
      </c>
      <c r="AN326" s="503" t="s">
        <v>125</v>
      </c>
    </row>
    <row r="327" spans="1:40" s="499" customFormat="1" ht="15" hidden="1" customHeight="1" thickBot="1" x14ac:dyDescent="0.3">
      <c r="A327" s="545">
        <v>1</v>
      </c>
      <c r="B327" s="365" t="s">
        <v>130</v>
      </c>
      <c r="C327" s="365">
        <v>270</v>
      </c>
      <c r="D327" s="365">
        <v>116</v>
      </c>
      <c r="E327" s="365" t="s">
        <v>128</v>
      </c>
      <c r="F327" s="551">
        <v>781</v>
      </c>
      <c r="G327" s="551">
        <v>115.5</v>
      </c>
      <c r="H327" s="551">
        <v>66</v>
      </c>
      <c r="I327" s="551">
        <v>1</v>
      </c>
      <c r="J327" s="568">
        <v>130</v>
      </c>
      <c r="K327" s="525">
        <v>1</v>
      </c>
      <c r="L327" s="506">
        <v>8</v>
      </c>
      <c r="M327" s="506">
        <v>777</v>
      </c>
      <c r="N327" s="506">
        <v>112</v>
      </c>
      <c r="O327" s="506" t="s">
        <v>128</v>
      </c>
      <c r="P327" s="506">
        <v>777</v>
      </c>
      <c r="Q327" s="506">
        <v>112</v>
      </c>
      <c r="R327" s="506">
        <v>66</v>
      </c>
      <c r="S327" s="518">
        <v>1</v>
      </c>
      <c r="T327" s="526">
        <v>129.5</v>
      </c>
      <c r="U327" s="545">
        <v>1</v>
      </c>
      <c r="V327" s="365">
        <v>1</v>
      </c>
      <c r="W327" s="365">
        <v>169</v>
      </c>
      <c r="X327" s="365">
        <v>115.5</v>
      </c>
      <c r="Y327" s="365" t="s">
        <v>128</v>
      </c>
      <c r="Z327" s="551">
        <v>896</v>
      </c>
      <c r="AA327" s="551">
        <v>114.5</v>
      </c>
      <c r="AB327" s="551">
        <v>76</v>
      </c>
      <c r="AC327" s="551">
        <v>1</v>
      </c>
      <c r="AD327" s="568">
        <v>130</v>
      </c>
      <c r="AE327" s="545">
        <v>1</v>
      </c>
      <c r="AF327" s="365">
        <v>1</v>
      </c>
      <c r="AG327" s="365">
        <v>247</v>
      </c>
      <c r="AH327" s="365">
        <v>116.5</v>
      </c>
      <c r="AI327" s="365" t="s">
        <v>128</v>
      </c>
      <c r="AJ327" s="551">
        <v>872</v>
      </c>
      <c r="AK327" s="551">
        <v>115.5</v>
      </c>
      <c r="AL327" s="551">
        <v>74</v>
      </c>
      <c r="AM327" s="551">
        <v>1</v>
      </c>
      <c r="AN327" s="568">
        <v>130</v>
      </c>
    </row>
    <row r="328" spans="1:40" s="499" customFormat="1" ht="15" hidden="1" customHeight="1" thickBot="1" x14ac:dyDescent="0.3">
      <c r="A328" s="561"/>
      <c r="B328" s="504" t="s">
        <v>132</v>
      </c>
      <c r="C328" s="504">
        <v>511</v>
      </c>
      <c r="D328" s="504">
        <v>115</v>
      </c>
      <c r="E328" s="504" t="s">
        <v>128</v>
      </c>
      <c r="F328" s="547"/>
      <c r="G328" s="547"/>
      <c r="H328" s="547"/>
      <c r="I328" s="547"/>
      <c r="J328" s="549"/>
      <c r="K328" s="545">
        <v>2</v>
      </c>
      <c r="L328" s="365">
        <v>8</v>
      </c>
      <c r="M328" s="365">
        <v>199</v>
      </c>
      <c r="N328" s="365">
        <v>112</v>
      </c>
      <c r="O328" s="365" t="s">
        <v>127</v>
      </c>
      <c r="P328" s="551">
        <v>778</v>
      </c>
      <c r="Q328" s="551">
        <v>111.5</v>
      </c>
      <c r="R328" s="551">
        <v>66</v>
      </c>
      <c r="S328" s="551">
        <v>2</v>
      </c>
      <c r="T328" s="568">
        <v>128.5</v>
      </c>
      <c r="U328" s="561"/>
      <c r="V328" s="244">
        <v>2</v>
      </c>
      <c r="W328" s="244">
        <v>695</v>
      </c>
      <c r="X328" s="244">
        <v>114.5</v>
      </c>
      <c r="Y328" s="244" t="s">
        <v>126</v>
      </c>
      <c r="Z328" s="547"/>
      <c r="AA328" s="547"/>
      <c r="AB328" s="547"/>
      <c r="AC328" s="547"/>
      <c r="AD328" s="549"/>
      <c r="AE328" s="546"/>
      <c r="AF328" s="245">
        <v>2</v>
      </c>
      <c r="AG328" s="245">
        <v>625</v>
      </c>
      <c r="AH328" s="245">
        <v>114.5</v>
      </c>
      <c r="AI328" s="245" t="s">
        <v>128</v>
      </c>
      <c r="AJ328" s="548"/>
      <c r="AK328" s="548"/>
      <c r="AL328" s="548"/>
      <c r="AM328" s="548"/>
      <c r="AN328" s="550"/>
    </row>
    <row r="329" spans="1:40" s="499" customFormat="1" ht="15" hidden="1" customHeight="1" thickBot="1" x14ac:dyDescent="0.3">
      <c r="A329" s="545">
        <v>2</v>
      </c>
      <c r="B329" s="365" t="s">
        <v>132</v>
      </c>
      <c r="C329" s="365">
        <v>2</v>
      </c>
      <c r="D329" s="365">
        <v>115</v>
      </c>
      <c r="E329" s="365" t="s">
        <v>127</v>
      </c>
      <c r="F329" s="551">
        <v>781</v>
      </c>
      <c r="G329" s="551">
        <v>116</v>
      </c>
      <c r="H329" s="551">
        <v>66</v>
      </c>
      <c r="I329" s="551" t="s">
        <v>136</v>
      </c>
      <c r="J329" s="568">
        <v>130</v>
      </c>
      <c r="K329" s="546"/>
      <c r="L329" s="245">
        <v>9</v>
      </c>
      <c r="M329" s="245">
        <v>579</v>
      </c>
      <c r="N329" s="245">
        <v>111.5</v>
      </c>
      <c r="O329" s="245" t="s">
        <v>128</v>
      </c>
      <c r="P329" s="548"/>
      <c r="Q329" s="548"/>
      <c r="R329" s="548"/>
      <c r="S329" s="548"/>
      <c r="T329" s="550"/>
      <c r="U329" s="546"/>
      <c r="V329" s="245">
        <v>3</v>
      </c>
      <c r="W329" s="245">
        <v>32</v>
      </c>
      <c r="X329" s="245">
        <v>112.5</v>
      </c>
      <c r="Y329" s="245" t="s">
        <v>131</v>
      </c>
      <c r="Z329" s="548"/>
      <c r="AA329" s="548"/>
      <c r="AB329" s="548"/>
      <c r="AC329" s="548"/>
      <c r="AD329" s="550"/>
      <c r="AE329" s="508" t="s">
        <v>134</v>
      </c>
      <c r="AF329" s="506">
        <v>1</v>
      </c>
      <c r="AG329" s="506">
        <v>180</v>
      </c>
      <c r="AH329" s="506">
        <v>116.5</v>
      </c>
      <c r="AI329" s="518" t="s">
        <v>131</v>
      </c>
      <c r="AJ329" s="518">
        <v>180</v>
      </c>
      <c r="AK329" s="518">
        <v>116.5</v>
      </c>
      <c r="AL329" s="506">
        <v>15</v>
      </c>
      <c r="AM329" s="506">
        <v>1</v>
      </c>
      <c r="AN329" s="515">
        <v>130</v>
      </c>
    </row>
    <row r="330" spans="1:40" s="499" customFormat="1" ht="15" hidden="1" customHeight="1" thickBot="1" x14ac:dyDescent="0.3">
      <c r="A330" s="561"/>
      <c r="B330" s="244">
        <v>1</v>
      </c>
      <c r="C330" s="244">
        <v>264</v>
      </c>
      <c r="D330" s="244">
        <v>117.5</v>
      </c>
      <c r="E330" s="244" t="s">
        <v>128</v>
      </c>
      <c r="F330" s="547"/>
      <c r="G330" s="547"/>
      <c r="H330" s="547"/>
      <c r="I330" s="547"/>
      <c r="J330" s="549"/>
      <c r="K330" s="525" t="s">
        <v>129</v>
      </c>
      <c r="L330" s="506">
        <v>9</v>
      </c>
      <c r="M330" s="506">
        <v>180</v>
      </c>
      <c r="N330" s="506">
        <v>111.5</v>
      </c>
      <c r="O330" s="506" t="s">
        <v>131</v>
      </c>
      <c r="P330" s="506">
        <v>180</v>
      </c>
      <c r="Q330" s="506">
        <v>111.5</v>
      </c>
      <c r="R330" s="506">
        <v>15</v>
      </c>
      <c r="S330" s="506">
        <v>1</v>
      </c>
      <c r="T330" s="526">
        <v>130</v>
      </c>
      <c r="U330" s="508" t="s">
        <v>134</v>
      </c>
      <c r="V330" s="506">
        <v>1</v>
      </c>
      <c r="W330" s="506">
        <v>180</v>
      </c>
      <c r="X330" s="506">
        <v>115.5</v>
      </c>
      <c r="Y330" s="506" t="s">
        <v>131</v>
      </c>
      <c r="Z330" s="506">
        <v>180</v>
      </c>
      <c r="AA330" s="506">
        <v>115.5</v>
      </c>
      <c r="AB330" s="506">
        <v>15</v>
      </c>
      <c r="AC330" s="506">
        <v>1</v>
      </c>
      <c r="AD330" s="526">
        <v>130</v>
      </c>
      <c r="AE330" s="545">
        <v>3</v>
      </c>
      <c r="AF330" s="365">
        <v>2</v>
      </c>
      <c r="AG330" s="365">
        <v>97</v>
      </c>
      <c r="AH330" s="365">
        <v>114.5</v>
      </c>
      <c r="AI330" s="365" t="s">
        <v>127</v>
      </c>
      <c r="AJ330" s="551">
        <v>873</v>
      </c>
      <c r="AK330" s="551">
        <v>113</v>
      </c>
      <c r="AL330" s="551">
        <v>74</v>
      </c>
      <c r="AM330" s="551">
        <v>3</v>
      </c>
      <c r="AN330" s="568">
        <v>128.5</v>
      </c>
    </row>
    <row r="331" spans="1:40" s="499" customFormat="1" ht="15" hidden="1" customHeight="1" thickBot="1" x14ac:dyDescent="0.3">
      <c r="A331" s="546"/>
      <c r="B331" s="245" t="s">
        <v>133</v>
      </c>
      <c r="C331" s="245">
        <v>515</v>
      </c>
      <c r="D331" s="245">
        <v>114</v>
      </c>
      <c r="E331" s="245" t="s">
        <v>126</v>
      </c>
      <c r="F331" s="548"/>
      <c r="G331" s="548"/>
      <c r="H331" s="548"/>
      <c r="I331" s="548"/>
      <c r="J331" s="550"/>
      <c r="K331" s="545">
        <v>4</v>
      </c>
      <c r="L331" s="365">
        <v>9</v>
      </c>
      <c r="M331" s="365">
        <v>68</v>
      </c>
      <c r="N331" s="365">
        <v>111.5</v>
      </c>
      <c r="O331" s="365" t="s">
        <v>127</v>
      </c>
      <c r="P331" s="551">
        <v>778</v>
      </c>
      <c r="Q331" s="551">
        <v>110.5</v>
      </c>
      <c r="R331" s="551">
        <v>66</v>
      </c>
      <c r="S331" s="551">
        <v>2</v>
      </c>
      <c r="T331" s="568">
        <v>128.5</v>
      </c>
      <c r="U331" s="545">
        <v>3</v>
      </c>
      <c r="V331" s="365">
        <v>3</v>
      </c>
      <c r="W331" s="365">
        <v>479</v>
      </c>
      <c r="X331" s="365">
        <v>112.5</v>
      </c>
      <c r="Y331" s="365" t="s">
        <v>128</v>
      </c>
      <c r="Z331" s="551">
        <v>897</v>
      </c>
      <c r="AA331" s="551">
        <v>112</v>
      </c>
      <c r="AB331" s="551">
        <v>76</v>
      </c>
      <c r="AC331" s="569" t="s">
        <v>135</v>
      </c>
      <c r="AD331" s="568">
        <v>128.5</v>
      </c>
      <c r="AE331" s="561"/>
      <c r="AF331" s="244">
        <v>3</v>
      </c>
      <c r="AG331" s="244">
        <v>498</v>
      </c>
      <c r="AH331" s="244">
        <v>113</v>
      </c>
      <c r="AI331" s="244" t="s">
        <v>126</v>
      </c>
      <c r="AJ331" s="547"/>
      <c r="AK331" s="547"/>
      <c r="AL331" s="547"/>
      <c r="AM331" s="547"/>
      <c r="AN331" s="549"/>
    </row>
    <row r="332" spans="1:40" s="499" customFormat="1" ht="15" hidden="1" customHeight="1" thickBot="1" x14ac:dyDescent="0.3">
      <c r="A332" s="508" t="s">
        <v>129</v>
      </c>
      <c r="B332" s="506" t="s">
        <v>130</v>
      </c>
      <c r="C332" s="506">
        <v>180</v>
      </c>
      <c r="D332" s="506">
        <v>116</v>
      </c>
      <c r="E332" s="506" t="s">
        <v>131</v>
      </c>
      <c r="F332" s="506">
        <v>180</v>
      </c>
      <c r="G332" s="506">
        <v>116</v>
      </c>
      <c r="H332" s="506">
        <v>15</v>
      </c>
      <c r="I332" s="506">
        <v>1</v>
      </c>
      <c r="J332" s="515">
        <v>130</v>
      </c>
      <c r="K332" s="546"/>
      <c r="L332" s="245">
        <v>10</v>
      </c>
      <c r="M332" s="245">
        <v>710</v>
      </c>
      <c r="N332" s="245">
        <v>110.5</v>
      </c>
      <c r="O332" s="245" t="s">
        <v>128</v>
      </c>
      <c r="P332" s="548"/>
      <c r="Q332" s="548"/>
      <c r="R332" s="548"/>
      <c r="S332" s="548"/>
      <c r="T332" s="550"/>
      <c r="U332" s="546"/>
      <c r="V332" s="245">
        <v>4</v>
      </c>
      <c r="W332" s="245">
        <v>418</v>
      </c>
      <c r="X332" s="245">
        <v>111.5</v>
      </c>
      <c r="Y332" s="245" t="s">
        <v>128</v>
      </c>
      <c r="Z332" s="548"/>
      <c r="AA332" s="548"/>
      <c r="AB332" s="548"/>
      <c r="AC332" s="548"/>
      <c r="AD332" s="550"/>
      <c r="AE332" s="546"/>
      <c r="AF332" s="245">
        <v>4</v>
      </c>
      <c r="AG332" s="245">
        <v>278</v>
      </c>
      <c r="AH332" s="245">
        <v>111.5</v>
      </c>
      <c r="AI332" s="245" t="s">
        <v>131</v>
      </c>
      <c r="AJ332" s="548"/>
      <c r="AK332" s="548"/>
      <c r="AL332" s="548"/>
      <c r="AM332" s="548"/>
      <c r="AN332" s="550"/>
    </row>
    <row r="333" spans="1:40" s="499" customFormat="1" ht="15" hidden="1" customHeight="1" x14ac:dyDescent="0.25">
      <c r="A333" s="545">
        <v>4</v>
      </c>
      <c r="B333" s="365">
        <v>1</v>
      </c>
      <c r="C333" s="365">
        <v>6</v>
      </c>
      <c r="D333" s="365">
        <v>117.5</v>
      </c>
      <c r="E333" s="365" t="s">
        <v>127</v>
      </c>
      <c r="F333" s="551">
        <v>782</v>
      </c>
      <c r="G333" s="551">
        <v>116</v>
      </c>
      <c r="H333" s="551">
        <v>67</v>
      </c>
      <c r="I333" s="551">
        <v>2</v>
      </c>
      <c r="J333" s="568">
        <v>128.5</v>
      </c>
      <c r="K333" s="566">
        <v>5</v>
      </c>
      <c r="L333" s="507">
        <v>10</v>
      </c>
      <c r="M333" s="507">
        <v>231</v>
      </c>
      <c r="N333" s="507">
        <v>110.5</v>
      </c>
      <c r="O333" s="507" t="s">
        <v>127</v>
      </c>
      <c r="P333" s="547">
        <v>778</v>
      </c>
      <c r="Q333" s="547">
        <v>110.5</v>
      </c>
      <c r="R333" s="547">
        <v>66</v>
      </c>
      <c r="S333" s="547">
        <v>3</v>
      </c>
      <c r="T333" s="549">
        <v>128.5</v>
      </c>
      <c r="U333" s="561">
        <v>4</v>
      </c>
      <c r="V333" s="507">
        <v>4</v>
      </c>
      <c r="W333" s="507">
        <v>339</v>
      </c>
      <c r="X333" s="507">
        <v>111.5</v>
      </c>
      <c r="Y333" s="507" t="s">
        <v>127</v>
      </c>
      <c r="Z333" s="547">
        <v>897</v>
      </c>
      <c r="AA333" s="547">
        <v>111</v>
      </c>
      <c r="AB333" s="547">
        <v>76</v>
      </c>
      <c r="AC333" s="547">
        <v>3</v>
      </c>
      <c r="AD333" s="549">
        <v>128.5</v>
      </c>
      <c r="AE333" s="561">
        <v>4</v>
      </c>
      <c r="AF333" s="507">
        <v>4</v>
      </c>
      <c r="AG333" s="507">
        <v>314</v>
      </c>
      <c r="AH333" s="507">
        <v>111.5</v>
      </c>
      <c r="AI333" s="519" t="s">
        <v>128</v>
      </c>
      <c r="AJ333" s="547">
        <v>873</v>
      </c>
      <c r="AK333" s="547">
        <v>111</v>
      </c>
      <c r="AL333" s="547">
        <v>74</v>
      </c>
      <c r="AM333" s="547">
        <v>3</v>
      </c>
      <c r="AN333" s="549">
        <v>128.5</v>
      </c>
    </row>
    <row r="334" spans="1:40" s="499" customFormat="1" ht="15" hidden="1" customHeight="1" thickBot="1" x14ac:dyDescent="0.3">
      <c r="A334" s="561"/>
      <c r="B334" s="244">
        <v>2</v>
      </c>
      <c r="C334" s="244">
        <v>487</v>
      </c>
      <c r="D334" s="244">
        <v>116</v>
      </c>
      <c r="E334" s="424" t="s">
        <v>126</v>
      </c>
      <c r="F334" s="547"/>
      <c r="G334" s="547"/>
      <c r="H334" s="547"/>
      <c r="I334" s="547"/>
      <c r="J334" s="549"/>
      <c r="K334" s="567"/>
      <c r="L334" s="245">
        <v>11</v>
      </c>
      <c r="M334" s="245">
        <v>547</v>
      </c>
      <c r="N334" s="245">
        <v>110</v>
      </c>
      <c r="O334" s="245" t="s">
        <v>126</v>
      </c>
      <c r="P334" s="548"/>
      <c r="Q334" s="548"/>
      <c r="R334" s="548"/>
      <c r="S334" s="548"/>
      <c r="T334" s="550"/>
      <c r="U334" s="546"/>
      <c r="V334" s="245">
        <v>5</v>
      </c>
      <c r="W334" s="245">
        <v>558</v>
      </c>
      <c r="X334" s="245">
        <v>110</v>
      </c>
      <c r="Y334" s="245" t="s">
        <v>126</v>
      </c>
      <c r="Z334" s="548"/>
      <c r="AA334" s="548"/>
      <c r="AB334" s="548"/>
      <c r="AC334" s="548"/>
      <c r="AD334" s="550"/>
      <c r="AE334" s="546"/>
      <c r="AF334" s="245">
        <v>5</v>
      </c>
      <c r="AG334" s="245">
        <v>559</v>
      </c>
      <c r="AH334" s="245">
        <v>110.5</v>
      </c>
      <c r="AI334" s="245" t="s">
        <v>126</v>
      </c>
      <c r="AJ334" s="548"/>
      <c r="AK334" s="548"/>
      <c r="AL334" s="548"/>
      <c r="AM334" s="548"/>
      <c r="AN334" s="550"/>
    </row>
    <row r="335" spans="1:40" s="499" customFormat="1" ht="15" hidden="1" customHeight="1" thickBot="1" x14ac:dyDescent="0.3">
      <c r="A335" s="546"/>
      <c r="B335" s="245">
        <v>3</v>
      </c>
      <c r="C335" s="245">
        <v>289</v>
      </c>
      <c r="D335" s="245">
        <v>115</v>
      </c>
      <c r="E335" s="524" t="s">
        <v>128</v>
      </c>
      <c r="F335" s="548"/>
      <c r="G335" s="548"/>
      <c r="H335" s="548"/>
      <c r="I335" s="548"/>
      <c r="J335" s="550"/>
      <c r="K335" s="65"/>
      <c r="L335" s="65"/>
      <c r="M335" s="65"/>
      <c r="N335" s="65"/>
      <c r="O335" s="65"/>
      <c r="P335" s="65">
        <f>SUM(P327:P334)</f>
        <v>3291</v>
      </c>
      <c r="Q335" s="65"/>
      <c r="R335" s="65">
        <f>SUM(R327:R334)</f>
        <v>279</v>
      </c>
      <c r="S335" s="65"/>
      <c r="T335" s="65"/>
      <c r="U335" s="65"/>
      <c r="V335" s="65"/>
      <c r="W335" s="65"/>
      <c r="X335" s="65"/>
      <c r="Y335" s="65"/>
      <c r="Z335" s="65">
        <f>SUM(Z327:Z334)</f>
        <v>2870</v>
      </c>
      <c r="AA335" s="65"/>
      <c r="AB335" s="65">
        <f>SUM(AB327:AB334)</f>
        <v>243</v>
      </c>
      <c r="AC335" s="65"/>
      <c r="AD335" s="65"/>
      <c r="AE335" s="65"/>
      <c r="AF335" s="65"/>
      <c r="AG335" s="65"/>
      <c r="AH335" s="65"/>
      <c r="AI335" s="65"/>
      <c r="AJ335" s="65">
        <f>SUM(AJ327:AJ334)</f>
        <v>2798</v>
      </c>
      <c r="AK335" s="65"/>
      <c r="AL335" s="65">
        <f>SUM(AL327:AL334)</f>
        <v>237</v>
      </c>
      <c r="AM335" s="65"/>
      <c r="AN335" s="65"/>
    </row>
    <row r="336" spans="1:40" s="499" customFormat="1" ht="15" hidden="1" customHeight="1" x14ac:dyDescent="0.25">
      <c r="A336" s="561">
        <v>5</v>
      </c>
      <c r="B336" s="507">
        <v>3</v>
      </c>
      <c r="C336" s="507">
        <v>172</v>
      </c>
      <c r="D336" s="507">
        <v>115</v>
      </c>
      <c r="E336" s="507" t="s">
        <v>127</v>
      </c>
      <c r="F336" s="547">
        <v>782</v>
      </c>
      <c r="G336" s="547">
        <v>114</v>
      </c>
      <c r="H336" s="547">
        <v>67</v>
      </c>
      <c r="I336" s="547">
        <v>3</v>
      </c>
      <c r="J336" s="549">
        <v>128.5</v>
      </c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65"/>
      <c r="V336" s="65"/>
      <c r="W336" s="65"/>
      <c r="X336" s="65"/>
      <c r="Y336" s="65"/>
      <c r="Z336" s="65"/>
      <c r="AA336" s="65"/>
      <c r="AB336" s="65"/>
      <c r="AC336" s="65"/>
      <c r="AD336" s="65"/>
      <c r="AE336" s="65"/>
      <c r="AF336" s="65"/>
      <c r="AG336" s="65"/>
      <c r="AH336" s="65"/>
      <c r="AI336" s="65"/>
      <c r="AJ336" s="65"/>
      <c r="AK336" s="65"/>
      <c r="AL336" s="65"/>
      <c r="AM336" s="65"/>
      <c r="AN336" s="65"/>
    </row>
    <row r="337" spans="1:40" s="499" customFormat="1" ht="15" hidden="1" customHeight="1" thickBot="1" x14ac:dyDescent="0.3">
      <c r="A337" s="546"/>
      <c r="B337" s="245">
        <v>4</v>
      </c>
      <c r="C337" s="245">
        <v>610</v>
      </c>
      <c r="D337" s="245">
        <v>113</v>
      </c>
      <c r="E337" s="245" t="s">
        <v>126</v>
      </c>
      <c r="F337" s="548"/>
      <c r="G337" s="548"/>
      <c r="H337" s="548"/>
      <c r="I337" s="548"/>
      <c r="J337" s="550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65"/>
      <c r="V337" s="65"/>
      <c r="W337" s="65"/>
      <c r="X337" s="65"/>
      <c r="Y337" s="65"/>
      <c r="Z337" s="65"/>
      <c r="AA337" s="65"/>
      <c r="AB337" s="65"/>
      <c r="AC337" s="65"/>
      <c r="AD337" s="65"/>
      <c r="AE337" s="241"/>
      <c r="AF337" s="241"/>
      <c r="AG337" s="241"/>
      <c r="AH337" s="241"/>
      <c r="AI337" s="241"/>
      <c r="AJ337" s="241"/>
      <c r="AK337" s="241"/>
      <c r="AL337" s="241"/>
      <c r="AM337" s="241"/>
      <c r="AN337" s="241"/>
    </row>
    <row r="338" spans="1:40" s="500" customFormat="1" ht="15" hidden="1" customHeight="1" x14ac:dyDescent="0.25">
      <c r="A338" s="65"/>
      <c r="B338" s="65"/>
      <c r="C338" s="65"/>
      <c r="D338" s="65"/>
      <c r="E338" s="65"/>
      <c r="F338" s="65">
        <f>SUM(F327:F337)</f>
        <v>3306</v>
      </c>
      <c r="G338" s="65"/>
      <c r="H338" s="65">
        <f>SUM(H327:H337)</f>
        <v>281</v>
      </c>
      <c r="I338" s="65"/>
      <c r="J338" s="65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65"/>
      <c r="V338" s="65"/>
      <c r="W338" s="65"/>
      <c r="X338" s="65"/>
      <c r="Y338" s="65"/>
      <c r="Z338" s="65"/>
      <c r="AA338" s="65"/>
      <c r="AB338" s="65"/>
      <c r="AC338" s="65"/>
      <c r="AD338" s="65"/>
      <c r="AE338" s="241"/>
      <c r="AF338" s="241"/>
      <c r="AG338" s="241"/>
      <c r="AH338" s="241"/>
      <c r="AI338" s="241"/>
      <c r="AJ338" s="241"/>
      <c r="AK338" s="241"/>
      <c r="AL338" s="241"/>
      <c r="AM338" s="241"/>
      <c r="AN338" s="241"/>
    </row>
    <row r="339" spans="1:40" s="500" customFormat="1" ht="15" customHeight="1" x14ac:dyDescent="0.25">
      <c r="A339" s="65"/>
      <c r="B339" s="65">
        <v>115.5</v>
      </c>
      <c r="C339" s="65">
        <v>116</v>
      </c>
      <c r="D339" s="65">
        <v>116</v>
      </c>
      <c r="E339" s="65">
        <v>116</v>
      </c>
      <c r="F339" s="65">
        <v>114</v>
      </c>
      <c r="G339" s="65">
        <v>112</v>
      </c>
      <c r="H339" s="65">
        <v>111.5</v>
      </c>
      <c r="I339" s="65">
        <v>111.5</v>
      </c>
      <c r="J339" s="65">
        <v>110.5</v>
      </c>
      <c r="K339" s="528">
        <v>110.5</v>
      </c>
      <c r="L339" s="528">
        <v>114.5</v>
      </c>
      <c r="M339" s="528">
        <v>115.5</v>
      </c>
      <c r="N339" s="528">
        <v>112</v>
      </c>
      <c r="O339" s="528">
        <v>111</v>
      </c>
      <c r="P339" s="528">
        <v>115.5</v>
      </c>
      <c r="Q339" s="528">
        <v>116.5</v>
      </c>
      <c r="R339" s="528">
        <v>113</v>
      </c>
      <c r="S339" s="528">
        <v>111</v>
      </c>
      <c r="T339" s="528"/>
      <c r="U339" s="65"/>
      <c r="V339" s="65"/>
      <c r="W339" s="65"/>
      <c r="X339" s="65"/>
      <c r="Y339" s="65"/>
      <c r="Z339" s="65"/>
      <c r="AA339" s="65"/>
      <c r="AB339" s="65"/>
      <c r="AC339" s="65"/>
      <c r="AD339" s="65"/>
      <c r="AE339" s="528"/>
      <c r="AF339" s="528"/>
      <c r="AG339" s="528"/>
      <c r="AH339" s="528"/>
      <c r="AI339" s="528"/>
      <c r="AJ339" s="528"/>
      <c r="AK339" s="528"/>
      <c r="AL339" s="528"/>
      <c r="AM339" s="528"/>
      <c r="AN339" s="528"/>
    </row>
    <row r="340" spans="1:40" ht="13" thickBot="1" x14ac:dyDescent="0.3">
      <c r="A340" s="65"/>
      <c r="B340" s="200">
        <v>2750.81</v>
      </c>
      <c r="C340" s="200">
        <v>2750.81</v>
      </c>
      <c r="D340" s="200">
        <v>2750.81</v>
      </c>
      <c r="E340" s="200">
        <v>2750.81</v>
      </c>
      <c r="F340" s="200">
        <v>2750.81</v>
      </c>
      <c r="G340" s="200">
        <v>2750.81</v>
      </c>
      <c r="H340" s="200">
        <v>2750.81</v>
      </c>
      <c r="I340" s="200">
        <v>2750.81</v>
      </c>
      <c r="J340" s="200">
        <v>2750.81</v>
      </c>
      <c r="K340" s="367">
        <v>2750.81</v>
      </c>
      <c r="L340" s="367">
        <v>2750.81</v>
      </c>
      <c r="M340" s="367">
        <v>2750.81</v>
      </c>
      <c r="N340" s="367">
        <v>2750.81</v>
      </c>
      <c r="O340" s="367">
        <v>2750.81</v>
      </c>
      <c r="P340" s="367">
        <v>2750.81</v>
      </c>
      <c r="Q340" s="367">
        <v>2750.81</v>
      </c>
      <c r="R340" s="367">
        <v>2750.81</v>
      </c>
      <c r="S340" s="367">
        <v>2750.81</v>
      </c>
      <c r="T340" s="367">
        <v>2750.81</v>
      </c>
      <c r="U340" s="65"/>
      <c r="V340" s="65"/>
      <c r="W340" s="65"/>
      <c r="X340" s="65"/>
      <c r="Y340" s="65"/>
      <c r="Z340" s="65"/>
      <c r="AA340" s="65"/>
      <c r="AB340" s="65"/>
      <c r="AC340" s="65"/>
      <c r="AD340" s="65"/>
    </row>
    <row r="341" spans="1:40" s="528" customFormat="1" ht="13.5" thickBot="1" x14ac:dyDescent="0.3">
      <c r="A341" s="254" t="s">
        <v>137</v>
      </c>
      <c r="B341" s="539" t="s">
        <v>53</v>
      </c>
      <c r="C341" s="540"/>
      <c r="D341" s="540"/>
      <c r="E341" s="540"/>
      <c r="F341" s="541"/>
      <c r="G341" s="539" t="s">
        <v>68</v>
      </c>
      <c r="H341" s="540"/>
      <c r="I341" s="540"/>
      <c r="J341" s="540"/>
      <c r="K341" s="541"/>
      <c r="L341" s="539" t="s">
        <v>63</v>
      </c>
      <c r="M341" s="540"/>
      <c r="N341" s="540"/>
      <c r="O341" s="541"/>
      <c r="P341" s="539" t="s">
        <v>64</v>
      </c>
      <c r="Q341" s="540"/>
      <c r="R341" s="540"/>
      <c r="S341" s="541"/>
      <c r="T341" s="316" t="s">
        <v>55</v>
      </c>
    </row>
    <row r="342" spans="1:40" s="528" customFormat="1" x14ac:dyDescent="0.25">
      <c r="A342" s="255" t="s">
        <v>54</v>
      </c>
      <c r="B342" s="349">
        <v>1</v>
      </c>
      <c r="C342" s="260">
        <v>2</v>
      </c>
      <c r="D342" s="403" t="s">
        <v>129</v>
      </c>
      <c r="E342" s="403">
        <v>4</v>
      </c>
      <c r="F342" s="350">
        <v>5</v>
      </c>
      <c r="G342" s="349">
        <v>1</v>
      </c>
      <c r="H342" s="260">
        <v>2</v>
      </c>
      <c r="I342" s="403" t="s">
        <v>129</v>
      </c>
      <c r="J342" s="403">
        <v>4</v>
      </c>
      <c r="K342" s="350">
        <v>5</v>
      </c>
      <c r="L342" s="349">
        <v>1</v>
      </c>
      <c r="M342" s="260" t="s">
        <v>134</v>
      </c>
      <c r="N342" s="260">
        <v>3</v>
      </c>
      <c r="O342" s="350">
        <v>4</v>
      </c>
      <c r="P342" s="259">
        <v>1</v>
      </c>
      <c r="Q342" s="259" t="s">
        <v>134</v>
      </c>
      <c r="R342" s="259">
        <v>3</v>
      </c>
      <c r="S342" s="259">
        <v>4</v>
      </c>
      <c r="T342" s="315"/>
    </row>
    <row r="343" spans="1:40" s="528" customFormat="1" x14ac:dyDescent="0.25">
      <c r="A343" s="255" t="s">
        <v>2</v>
      </c>
      <c r="B343" s="529"/>
      <c r="C343" s="530"/>
      <c r="D343" s="530"/>
      <c r="E343" s="530"/>
      <c r="F343" s="531"/>
      <c r="G343" s="529"/>
      <c r="H343" s="530"/>
      <c r="I343" s="530"/>
      <c r="J343" s="530"/>
      <c r="K343" s="530"/>
      <c r="L343" s="529"/>
      <c r="M343" s="530"/>
      <c r="N343" s="530"/>
      <c r="O343" s="531"/>
      <c r="P343" s="532"/>
      <c r="Q343" s="530"/>
      <c r="R343" s="530"/>
      <c r="S343" s="530"/>
      <c r="T343" s="227" t="s">
        <v>0</v>
      </c>
    </row>
    <row r="344" spans="1:40" s="528" customFormat="1" ht="13" x14ac:dyDescent="0.25">
      <c r="A344" s="265" t="s">
        <v>3</v>
      </c>
      <c r="B344" s="266">
        <v>2870</v>
      </c>
      <c r="C344" s="267">
        <v>2870</v>
      </c>
      <c r="D344" s="389">
        <v>2870</v>
      </c>
      <c r="E344" s="389">
        <v>2870</v>
      </c>
      <c r="F344" s="268">
        <v>2870</v>
      </c>
      <c r="G344" s="269">
        <v>2870</v>
      </c>
      <c r="H344" s="267">
        <v>2870</v>
      </c>
      <c r="I344" s="267">
        <v>2870</v>
      </c>
      <c r="J344" s="267">
        <v>2870</v>
      </c>
      <c r="K344" s="267">
        <v>2870</v>
      </c>
      <c r="L344" s="266">
        <v>2870</v>
      </c>
      <c r="M344" s="267">
        <v>2870</v>
      </c>
      <c r="N344" s="267">
        <v>2870</v>
      </c>
      <c r="O344" s="268">
        <v>2870</v>
      </c>
      <c r="P344" s="269">
        <v>2870</v>
      </c>
      <c r="Q344" s="267">
        <v>2870</v>
      </c>
      <c r="R344" s="267">
        <v>2870</v>
      </c>
      <c r="S344" s="267">
        <v>2870</v>
      </c>
      <c r="T344" s="270">
        <v>2870</v>
      </c>
    </row>
    <row r="345" spans="1:40" s="528" customFormat="1" x14ac:dyDescent="0.25">
      <c r="A345" s="271" t="s">
        <v>6</v>
      </c>
      <c r="B345" s="272">
        <v>2830.6896551724139</v>
      </c>
      <c r="C345" s="273">
        <v>2858.7272727272725</v>
      </c>
      <c r="D345" s="330">
        <v>2570.7142857142858</v>
      </c>
      <c r="E345" s="330">
        <v>2883.695652173913</v>
      </c>
      <c r="F345" s="274">
        <v>3054.5762711864409</v>
      </c>
      <c r="G345" s="275">
        <v>2835.1724137931033</v>
      </c>
      <c r="H345" s="273">
        <v>2938.5</v>
      </c>
      <c r="I345" s="273">
        <v>2877.6923076923076</v>
      </c>
      <c r="J345" s="273">
        <v>3002.2033898305085</v>
      </c>
      <c r="K345" s="273">
        <v>2994.2372881355932</v>
      </c>
      <c r="L345" s="272">
        <v>2868.2352941176468</v>
      </c>
      <c r="M345" s="273">
        <v>2667.6923076923076</v>
      </c>
      <c r="N345" s="273">
        <v>2880.4545454545455</v>
      </c>
      <c r="O345" s="274">
        <v>3003.5632183908046</v>
      </c>
      <c r="P345" s="275">
        <v>2790.46875</v>
      </c>
      <c r="Q345" s="275">
        <v>2791.5384615384614</v>
      </c>
      <c r="R345" s="275">
        <v>2949.7014925373132</v>
      </c>
      <c r="S345" s="275">
        <v>3060.5882352941176</v>
      </c>
      <c r="T345" s="276">
        <v>2916.9255663430422</v>
      </c>
    </row>
    <row r="346" spans="1:40" s="528" customFormat="1" x14ac:dyDescent="0.25">
      <c r="A346" s="255" t="s">
        <v>7</v>
      </c>
      <c r="B346" s="277">
        <v>87.931034482758619</v>
      </c>
      <c r="C346" s="278">
        <v>81.818181818181813</v>
      </c>
      <c r="D346" s="333">
        <v>57.142857142857146</v>
      </c>
      <c r="E346" s="333">
        <v>97.826086956521735</v>
      </c>
      <c r="F346" s="279">
        <v>93.220338983050851</v>
      </c>
      <c r="G346" s="280">
        <v>82.758620689655174</v>
      </c>
      <c r="H346" s="278">
        <v>93.333333333333329</v>
      </c>
      <c r="I346" s="278">
        <v>100</v>
      </c>
      <c r="J346" s="278">
        <v>96.610169491525426</v>
      </c>
      <c r="K346" s="278">
        <v>96.610169491525426</v>
      </c>
      <c r="L346" s="277">
        <v>82.352941176470594</v>
      </c>
      <c r="M346" s="278">
        <v>53.846153846153847</v>
      </c>
      <c r="N346" s="278">
        <v>96.969696969696969</v>
      </c>
      <c r="O346" s="279">
        <v>90.804597701149419</v>
      </c>
      <c r="P346" s="280">
        <v>89.0625</v>
      </c>
      <c r="Q346" s="280">
        <v>76.92307692307692</v>
      </c>
      <c r="R346" s="280">
        <v>92.537313432835816</v>
      </c>
      <c r="S346" s="280">
        <v>97.058823529411768</v>
      </c>
      <c r="T346" s="281">
        <v>86.73139158576052</v>
      </c>
    </row>
    <row r="347" spans="1:40" s="528" customFormat="1" x14ac:dyDescent="0.25">
      <c r="A347" s="255" t="s">
        <v>8</v>
      </c>
      <c r="B347" s="282">
        <v>6.7127421078833752E-2</v>
      </c>
      <c r="C347" s="283">
        <v>7.1955468026432545E-2</v>
      </c>
      <c r="D347" s="336">
        <v>9.7465325753669119E-2</v>
      </c>
      <c r="E347" s="336">
        <v>4.5071521484261322E-2</v>
      </c>
      <c r="F347" s="284">
        <v>5.5082752467167699E-2</v>
      </c>
      <c r="G347" s="285">
        <v>6.7249336586807582E-2</v>
      </c>
      <c r="H347" s="283">
        <v>5.5790119860453881E-2</v>
      </c>
      <c r="I347" s="283">
        <v>3.3833236743751223E-2</v>
      </c>
      <c r="J347" s="283">
        <v>5.4948317212920546E-2</v>
      </c>
      <c r="K347" s="283">
        <v>4.5257477932858996E-2</v>
      </c>
      <c r="L347" s="282">
        <v>6.6831023680170354E-2</v>
      </c>
      <c r="M347" s="283">
        <v>9.1916485619536956E-2</v>
      </c>
      <c r="N347" s="283">
        <v>5.5866184390905127E-2</v>
      </c>
      <c r="O347" s="284">
        <v>5.3253262178714386E-2</v>
      </c>
      <c r="P347" s="285">
        <v>6.2013417873022197E-2</v>
      </c>
      <c r="Q347" s="285">
        <v>6.0415739105548531E-2</v>
      </c>
      <c r="R347" s="285">
        <v>5.5449964832763723E-2</v>
      </c>
      <c r="S347" s="285">
        <v>4.9977268659087193E-2</v>
      </c>
      <c r="T347" s="286">
        <v>6.7803093892821312E-2</v>
      </c>
    </row>
    <row r="348" spans="1:40" s="528" customFormat="1" x14ac:dyDescent="0.25">
      <c r="A348" s="271" t="s">
        <v>1</v>
      </c>
      <c r="B348" s="287">
        <f>B345/B344*100-100</f>
        <v>-1.3696984260482878</v>
      </c>
      <c r="C348" s="288">
        <f t="shared" ref="C348:G348" si="122">C345/C344*100-100</f>
        <v>-0.39277795375357982</v>
      </c>
      <c r="D348" s="288">
        <f t="shared" ref="D348" si="123">D345/D344*100-100</f>
        <v>-10.428073668491791</v>
      </c>
      <c r="E348" s="288">
        <f t="shared" si="122"/>
        <v>0.47720042417816444</v>
      </c>
      <c r="F348" s="289">
        <f t="shared" si="122"/>
        <v>6.4312289612000342</v>
      </c>
      <c r="G348" s="290">
        <f t="shared" si="122"/>
        <v>-1.2135047458849044</v>
      </c>
      <c r="H348" s="288">
        <f>H345/H344*100-100</f>
        <v>2.3867595818815204</v>
      </c>
      <c r="I348" s="288">
        <f t="shared" ref="I348:K348" si="124">I345/I344*100-100</f>
        <v>0.26802465826855837</v>
      </c>
      <c r="J348" s="288">
        <f t="shared" si="124"/>
        <v>4.6063898895647668</v>
      </c>
      <c r="K348" s="288">
        <f t="shared" si="124"/>
        <v>4.3288253705781727</v>
      </c>
      <c r="L348" s="287">
        <f>L345/L344*100-100</f>
        <v>-6.1488009838086555E-2</v>
      </c>
      <c r="M348" s="288">
        <f t="shared" ref="M348:T348" si="125">M345/M344*100-100</f>
        <v>-7.0490485124631448</v>
      </c>
      <c r="N348" s="288">
        <f t="shared" si="125"/>
        <v>0.36426987646500208</v>
      </c>
      <c r="O348" s="289">
        <f t="shared" si="125"/>
        <v>4.6537706756377872</v>
      </c>
      <c r="P348" s="290">
        <f t="shared" si="125"/>
        <v>-2.771123693379792</v>
      </c>
      <c r="Q348" s="288">
        <f t="shared" si="125"/>
        <v>-2.7338515143393209</v>
      </c>
      <c r="R348" s="288">
        <f t="shared" si="125"/>
        <v>2.7770554891049812</v>
      </c>
      <c r="S348" s="288">
        <f t="shared" si="125"/>
        <v>6.6407050625127937</v>
      </c>
      <c r="T348" s="291">
        <f t="shared" si="125"/>
        <v>1.6350371548098366</v>
      </c>
    </row>
    <row r="349" spans="1:40" s="528" customFormat="1" ht="13" thickBot="1" x14ac:dyDescent="0.3">
      <c r="A349" s="292" t="s">
        <v>27</v>
      </c>
      <c r="B349" s="484">
        <f>B345-B340</f>
        <v>79.879655172414004</v>
      </c>
      <c r="C349" s="485">
        <f t="shared" ref="C349:S349" si="126">C345-C340</f>
        <v>107.91727272727258</v>
      </c>
      <c r="D349" s="485">
        <f t="shared" si="126"/>
        <v>-180.09571428571417</v>
      </c>
      <c r="E349" s="485">
        <f t="shared" si="126"/>
        <v>132.88565217391306</v>
      </c>
      <c r="F349" s="486">
        <f t="shared" si="126"/>
        <v>303.76627118644092</v>
      </c>
      <c r="G349" s="487">
        <f t="shared" si="126"/>
        <v>84.362413793103315</v>
      </c>
      <c r="H349" s="485">
        <f t="shared" si="126"/>
        <v>187.69000000000005</v>
      </c>
      <c r="I349" s="485">
        <f t="shared" si="126"/>
        <v>126.88230769230768</v>
      </c>
      <c r="J349" s="485">
        <f t="shared" si="126"/>
        <v>251.39338983050857</v>
      </c>
      <c r="K349" s="485">
        <f t="shared" si="126"/>
        <v>243.42728813559324</v>
      </c>
      <c r="L349" s="484">
        <f t="shared" si="126"/>
        <v>117.4252941176469</v>
      </c>
      <c r="M349" s="485">
        <f t="shared" si="126"/>
        <v>-83.117692307692323</v>
      </c>
      <c r="N349" s="485">
        <f t="shared" si="126"/>
        <v>129.64454545454555</v>
      </c>
      <c r="O349" s="486">
        <f t="shared" si="126"/>
        <v>252.7532183908047</v>
      </c>
      <c r="P349" s="488">
        <f t="shared" si="126"/>
        <v>39.658750000000055</v>
      </c>
      <c r="Q349" s="489">
        <f t="shared" si="126"/>
        <v>40.728461538461488</v>
      </c>
      <c r="R349" s="489">
        <f t="shared" si="126"/>
        <v>198.8914925373133</v>
      </c>
      <c r="S349" s="489">
        <f t="shared" si="126"/>
        <v>309.77823529411762</v>
      </c>
      <c r="T349" s="490">
        <f>T345-T340</f>
        <v>166.11556634304225</v>
      </c>
    </row>
    <row r="350" spans="1:40" s="528" customFormat="1" x14ac:dyDescent="0.25">
      <c r="A350" s="299" t="s">
        <v>51</v>
      </c>
      <c r="B350" s="300">
        <v>779</v>
      </c>
      <c r="C350" s="301">
        <v>779</v>
      </c>
      <c r="D350" s="301">
        <v>180</v>
      </c>
      <c r="E350" s="390">
        <v>780</v>
      </c>
      <c r="F350" s="302">
        <v>780</v>
      </c>
      <c r="G350" s="303">
        <v>773</v>
      </c>
      <c r="H350" s="301">
        <v>773</v>
      </c>
      <c r="I350" s="301">
        <v>180</v>
      </c>
      <c r="J350" s="301">
        <v>774</v>
      </c>
      <c r="K350" s="301">
        <v>774</v>
      </c>
      <c r="L350" s="300">
        <v>894</v>
      </c>
      <c r="M350" s="301">
        <v>180</v>
      </c>
      <c r="N350" s="301">
        <v>893</v>
      </c>
      <c r="O350" s="302">
        <v>893</v>
      </c>
      <c r="P350" s="303">
        <v>867</v>
      </c>
      <c r="Q350" s="303">
        <v>180</v>
      </c>
      <c r="R350" s="303">
        <v>867</v>
      </c>
      <c r="S350" s="303">
        <v>867</v>
      </c>
      <c r="T350" s="304">
        <f>SUM(B350:S350)</f>
        <v>12213</v>
      </c>
      <c r="U350" s="228" t="s">
        <v>56</v>
      </c>
      <c r="V350" s="305">
        <f>W319-T350</f>
        <v>53</v>
      </c>
      <c r="W350" s="306">
        <f>V350/W319</f>
        <v>4.3208870047285177E-3</v>
      </c>
      <c r="X350" s="379" t="s">
        <v>138</v>
      </c>
    </row>
    <row r="351" spans="1:40" s="528" customFormat="1" x14ac:dyDescent="0.25">
      <c r="A351" s="307" t="s">
        <v>28</v>
      </c>
      <c r="B351" s="246">
        <v>120.5</v>
      </c>
      <c r="C351" s="244">
        <v>120.5</v>
      </c>
      <c r="D351" s="244">
        <v>121.5</v>
      </c>
      <c r="E351" s="424">
        <v>120</v>
      </c>
      <c r="F351" s="247">
        <v>118</v>
      </c>
      <c r="G351" s="248">
        <v>117</v>
      </c>
      <c r="H351" s="244">
        <v>115.5</v>
      </c>
      <c r="I351" s="244">
        <v>116</v>
      </c>
      <c r="J351" s="244">
        <v>114.5</v>
      </c>
      <c r="K351" s="244">
        <v>114.5</v>
      </c>
      <c r="L351" s="246">
        <v>119</v>
      </c>
      <c r="M351" s="244">
        <v>121</v>
      </c>
      <c r="N351" s="244">
        <v>116.5</v>
      </c>
      <c r="O351" s="247">
        <v>115</v>
      </c>
      <c r="P351" s="248">
        <v>120</v>
      </c>
      <c r="Q351" s="248">
        <v>121</v>
      </c>
      <c r="R351" s="248">
        <v>117</v>
      </c>
      <c r="S351" s="248">
        <v>115</v>
      </c>
      <c r="T351" s="237"/>
      <c r="U351" s="228" t="s">
        <v>57</v>
      </c>
      <c r="V351" s="228">
        <v>113.31</v>
      </c>
      <c r="W351" s="228"/>
      <c r="X351" s="379" t="s">
        <v>139</v>
      </c>
    </row>
    <row r="352" spans="1:40" s="528" customFormat="1" ht="13" thickBot="1" x14ac:dyDescent="0.3">
      <c r="A352" s="308" t="s">
        <v>26</v>
      </c>
      <c r="B352" s="249">
        <f>B351-B339</f>
        <v>5</v>
      </c>
      <c r="C352" s="245">
        <f t="shared" ref="C352:S352" si="127">C351-C339</f>
        <v>4.5</v>
      </c>
      <c r="D352" s="245">
        <f t="shared" si="127"/>
        <v>5.5</v>
      </c>
      <c r="E352" s="245">
        <f t="shared" si="127"/>
        <v>4</v>
      </c>
      <c r="F352" s="250">
        <f t="shared" si="127"/>
        <v>4</v>
      </c>
      <c r="G352" s="251">
        <f t="shared" si="127"/>
        <v>5</v>
      </c>
      <c r="H352" s="245">
        <f t="shared" si="127"/>
        <v>4</v>
      </c>
      <c r="I352" s="245">
        <f t="shared" si="127"/>
        <v>4.5</v>
      </c>
      <c r="J352" s="245">
        <f t="shared" si="127"/>
        <v>4</v>
      </c>
      <c r="K352" s="245">
        <f t="shared" si="127"/>
        <v>4</v>
      </c>
      <c r="L352" s="249">
        <f t="shared" si="127"/>
        <v>4.5</v>
      </c>
      <c r="M352" s="245">
        <f t="shared" si="127"/>
        <v>5.5</v>
      </c>
      <c r="N352" s="245">
        <f t="shared" si="127"/>
        <v>4.5</v>
      </c>
      <c r="O352" s="250">
        <f t="shared" si="127"/>
        <v>4</v>
      </c>
      <c r="P352" s="251">
        <f t="shared" si="127"/>
        <v>4.5</v>
      </c>
      <c r="Q352" s="245">
        <f t="shared" si="127"/>
        <v>4.5</v>
      </c>
      <c r="R352" s="245">
        <f t="shared" si="127"/>
        <v>4</v>
      </c>
      <c r="S352" s="245">
        <f t="shared" si="127"/>
        <v>4</v>
      </c>
      <c r="T352" s="238"/>
      <c r="U352" s="228" t="s">
        <v>26</v>
      </c>
      <c r="V352" s="431">
        <f>V351-Y320</f>
        <v>4.7199999999999989</v>
      </c>
      <c r="W352" s="228"/>
      <c r="X352" s="421"/>
    </row>
  </sheetData>
  <mergeCells count="172">
    <mergeCell ref="AM333:AM334"/>
    <mergeCell ref="AA331:AA332"/>
    <mergeCell ref="AA333:AA334"/>
    <mergeCell ref="Z333:Z334"/>
    <mergeCell ref="U333:U334"/>
    <mergeCell ref="AN327:AN328"/>
    <mergeCell ref="AN330:AN332"/>
    <mergeCell ref="AN333:AN334"/>
    <mergeCell ref="I329:I331"/>
    <mergeCell ref="I327:I328"/>
    <mergeCell ref="AC327:AC329"/>
    <mergeCell ref="J333:J335"/>
    <mergeCell ref="J329:J331"/>
    <mergeCell ref="J327:J328"/>
    <mergeCell ref="T333:T334"/>
    <mergeCell ref="T331:T332"/>
    <mergeCell ref="T328:T329"/>
    <mergeCell ref="S331:S332"/>
    <mergeCell ref="AC331:AC332"/>
    <mergeCell ref="AM330:AM332"/>
    <mergeCell ref="AM327:AM328"/>
    <mergeCell ref="S328:S329"/>
    <mergeCell ref="AD331:AD332"/>
    <mergeCell ref="AD327:AD329"/>
    <mergeCell ref="AJ330:AJ332"/>
    <mergeCell ref="AE333:AE334"/>
    <mergeCell ref="AE330:AE332"/>
    <mergeCell ref="AJ327:AJ328"/>
    <mergeCell ref="AE327:AE328"/>
    <mergeCell ref="AC333:AC334"/>
    <mergeCell ref="U331:U332"/>
    <mergeCell ref="Z331:Z332"/>
    <mergeCell ref="Z327:Z329"/>
    <mergeCell ref="U327:U329"/>
    <mergeCell ref="A336:A337"/>
    <mergeCell ref="F336:F337"/>
    <mergeCell ref="F333:F335"/>
    <mergeCell ref="A333:A335"/>
    <mergeCell ref="K333:K334"/>
    <mergeCell ref="K331:K332"/>
    <mergeCell ref="G333:G335"/>
    <mergeCell ref="G336:G337"/>
    <mergeCell ref="H327:H328"/>
    <mergeCell ref="H329:H331"/>
    <mergeCell ref="H333:H335"/>
    <mergeCell ref="H336:H337"/>
    <mergeCell ref="F329:F331"/>
    <mergeCell ref="I333:I335"/>
    <mergeCell ref="J336:J337"/>
    <mergeCell ref="I336:I337"/>
    <mergeCell ref="F2:I2"/>
    <mergeCell ref="K9:N9"/>
    <mergeCell ref="O9:R9"/>
    <mergeCell ref="B9:J9"/>
    <mergeCell ref="B51:C51"/>
    <mergeCell ref="B25:J25"/>
    <mergeCell ref="P25:S25"/>
    <mergeCell ref="K25:O25"/>
    <mergeCell ref="B68:M68"/>
    <mergeCell ref="N68:S68"/>
    <mergeCell ref="T68:Y68"/>
    <mergeCell ref="B53:J53"/>
    <mergeCell ref="AC6:AD6"/>
    <mergeCell ref="B39:J39"/>
    <mergeCell ref="K39:O39"/>
    <mergeCell ref="P39:S39"/>
    <mergeCell ref="X34:AG36"/>
    <mergeCell ref="K53:O53"/>
    <mergeCell ref="P53:S53"/>
    <mergeCell ref="N96:S96"/>
    <mergeCell ref="T96:Y96"/>
    <mergeCell ref="E96:M96"/>
    <mergeCell ref="B96:D96"/>
    <mergeCell ref="N82:S82"/>
    <mergeCell ref="T82:Y82"/>
    <mergeCell ref="B82:M82"/>
    <mergeCell ref="M125:R125"/>
    <mergeCell ref="S125:X125"/>
    <mergeCell ref="B125:E125"/>
    <mergeCell ref="F125:L125"/>
    <mergeCell ref="B110:D110"/>
    <mergeCell ref="E110:M110"/>
    <mergeCell ref="N110:S110"/>
    <mergeCell ref="T110:Y110"/>
    <mergeCell ref="B153:E153"/>
    <mergeCell ref="F153:L153"/>
    <mergeCell ref="M153:R153"/>
    <mergeCell ref="S153:X153"/>
    <mergeCell ref="B139:E139"/>
    <mergeCell ref="F139:L139"/>
    <mergeCell ref="M139:R139"/>
    <mergeCell ref="S139:X139"/>
    <mergeCell ref="B167:E167"/>
    <mergeCell ref="F167:L167"/>
    <mergeCell ref="M167:R167"/>
    <mergeCell ref="S167:X167"/>
    <mergeCell ref="B181:E181"/>
    <mergeCell ref="F181:L181"/>
    <mergeCell ref="M181:R181"/>
    <mergeCell ref="S181:X181"/>
    <mergeCell ref="B211:E211"/>
    <mergeCell ref="F211:L211"/>
    <mergeCell ref="M211:R211"/>
    <mergeCell ref="S211:X211"/>
    <mergeCell ref="B197:E197"/>
    <mergeCell ref="F197:L197"/>
    <mergeCell ref="M197:R197"/>
    <mergeCell ref="S197:X197"/>
    <mergeCell ref="B268:E268"/>
    <mergeCell ref="F268:L268"/>
    <mergeCell ref="M268:Q268"/>
    <mergeCell ref="R268:V268"/>
    <mergeCell ref="B226:E226"/>
    <mergeCell ref="F226:L226"/>
    <mergeCell ref="M226:R226"/>
    <mergeCell ref="S226:X226"/>
    <mergeCell ref="R254:V254"/>
    <mergeCell ref="B254:E254"/>
    <mergeCell ref="F254:L254"/>
    <mergeCell ref="M254:Q254"/>
    <mergeCell ref="B240:E240"/>
    <mergeCell ref="F240:L240"/>
    <mergeCell ref="M240:R240"/>
    <mergeCell ref="S240:X240"/>
    <mergeCell ref="B296:E296"/>
    <mergeCell ref="F296:L296"/>
    <mergeCell ref="M296:Q296"/>
    <mergeCell ref="R296:V296"/>
    <mergeCell ref="AA327:AA329"/>
    <mergeCell ref="B282:E282"/>
    <mergeCell ref="F282:L282"/>
    <mergeCell ref="M282:Q282"/>
    <mergeCell ref="R282:V282"/>
    <mergeCell ref="A325:J325"/>
    <mergeCell ref="K325:T325"/>
    <mergeCell ref="U325:AD325"/>
    <mergeCell ref="A329:A331"/>
    <mergeCell ref="A327:A328"/>
    <mergeCell ref="F327:F328"/>
    <mergeCell ref="G327:G328"/>
    <mergeCell ref="G329:G331"/>
    <mergeCell ref="Q328:Q329"/>
    <mergeCell ref="Q331:Q332"/>
    <mergeCell ref="R328:R329"/>
    <mergeCell ref="R331:R332"/>
    <mergeCell ref="P331:P332"/>
    <mergeCell ref="P328:P329"/>
    <mergeCell ref="AB327:AB329"/>
    <mergeCell ref="B341:F341"/>
    <mergeCell ref="G341:K341"/>
    <mergeCell ref="L341:O341"/>
    <mergeCell ref="P341:S341"/>
    <mergeCell ref="AE325:AN325"/>
    <mergeCell ref="B310:E310"/>
    <mergeCell ref="F310:L310"/>
    <mergeCell ref="M310:Q310"/>
    <mergeCell ref="R310:V310"/>
    <mergeCell ref="K328:K329"/>
    <mergeCell ref="Q333:Q334"/>
    <mergeCell ref="R333:R334"/>
    <mergeCell ref="P333:P334"/>
    <mergeCell ref="S333:S334"/>
    <mergeCell ref="AD333:AD334"/>
    <mergeCell ref="AK327:AK328"/>
    <mergeCell ref="AL327:AL328"/>
    <mergeCell ref="AL330:AL332"/>
    <mergeCell ref="AL333:AL334"/>
    <mergeCell ref="AK330:AK332"/>
    <mergeCell ref="AK333:AK334"/>
    <mergeCell ref="AB331:AB332"/>
    <mergeCell ref="AB333:AB334"/>
    <mergeCell ref="AJ333:AJ334"/>
  </mergeCell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</vt:i4>
      </vt:variant>
    </vt:vector>
  </HeadingPairs>
  <TitlesOfParts>
    <vt:vector size="14" baseType="lpstr">
      <vt:lpstr>Semana 1</vt:lpstr>
      <vt:lpstr>Semana 2</vt:lpstr>
      <vt:lpstr>Semana 3</vt:lpstr>
      <vt:lpstr>Semana 4</vt:lpstr>
      <vt:lpstr>Resumen 8</vt:lpstr>
      <vt:lpstr>Resumen 7</vt:lpstr>
      <vt:lpstr>Resumen 4</vt:lpstr>
      <vt:lpstr>Resumen 1</vt:lpstr>
      <vt:lpstr>CEPA 9 MODULO 1</vt:lpstr>
      <vt:lpstr>CEPA 7 MODULO 1</vt:lpstr>
      <vt:lpstr>CEPA 4 MODULO 1</vt:lpstr>
      <vt:lpstr>CEPA 1 MODULO 1</vt:lpstr>
      <vt:lpstr>Hoja1</vt:lpstr>
      <vt:lpstr>Hoja1!Área_de_impresión</vt:lpstr>
    </vt:vector>
  </TitlesOfParts>
  <Company>Me&amp;Ta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RESUMEN SEMANAS</dc:title>
  <dc:subject>Abuelas</dc:subject>
  <dc:creator>D.M.A.R.</dc:creator>
  <cp:lastModifiedBy>Jgarcia</cp:lastModifiedBy>
  <cp:lastPrinted>2021-08-11T12:59:00Z</cp:lastPrinted>
  <dcterms:created xsi:type="dcterms:W3CDTF">1996-11-27T10:00:04Z</dcterms:created>
  <dcterms:modified xsi:type="dcterms:W3CDTF">2021-08-13T21:14:52Z</dcterms:modified>
</cp:coreProperties>
</file>