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995E629F-C308-40A1-8DE7-77A24568BDB9}" xr6:coauthVersionLast="36" xr6:coauthVersionMax="36" xr10:uidLastSave="{00000000-0000-0000-0000-000000000000}"/>
  <bookViews>
    <workbookView xWindow="0" yWindow="0" windowWidth="20490" windowHeight="7545" activeTab="6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IMPRIMIR" sheetId="2" r:id="rId7"/>
  </sheets>
  <definedNames>
    <definedName name="_xlnm.Print_Area" localSheetId="6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7" l="1"/>
  <c r="O49" i="7"/>
  <c r="N49" i="7"/>
  <c r="M49" i="7"/>
  <c r="L49" i="7"/>
  <c r="H49" i="7"/>
  <c r="G49" i="7"/>
  <c r="F49" i="7"/>
  <c r="E49" i="7"/>
  <c r="D49" i="7"/>
  <c r="C49" i="7"/>
  <c r="B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R33" i="2"/>
  <c r="Q33" i="2"/>
  <c r="P33" i="2"/>
  <c r="O33" i="2"/>
  <c r="N33" i="2"/>
  <c r="M33" i="2"/>
  <c r="L33" i="2"/>
  <c r="S32" i="2"/>
  <c r="S31" i="2"/>
  <c r="S30" i="2"/>
  <c r="S29" i="2"/>
  <c r="S28" i="2"/>
  <c r="S27" i="2"/>
  <c r="S26" i="2"/>
  <c r="J19" i="2"/>
  <c r="I19" i="2"/>
  <c r="H19" i="2"/>
  <c r="Q49" i="7" l="1"/>
  <c r="G66" i="7"/>
  <c r="I49" i="7"/>
  <c r="AA27" i="7"/>
  <c r="H33" i="2"/>
  <c r="S33" i="2"/>
  <c r="R19" i="2"/>
  <c r="N19" i="2"/>
  <c r="O19" i="2"/>
  <c r="P19" i="2"/>
  <c r="Q19" i="2"/>
  <c r="S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E19" i="2"/>
  <c r="F19" i="2"/>
  <c r="G19" i="2"/>
  <c r="K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P47" i="2" l="1"/>
  <c r="N47" i="2"/>
  <c r="M47" i="2"/>
  <c r="L47" i="2"/>
  <c r="F47" i="2"/>
  <c r="C47" i="2"/>
  <c r="B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M19" i="2"/>
  <c r="L19" i="2"/>
  <c r="D19" i="2"/>
  <c r="C19" i="2"/>
  <c r="B19" i="2"/>
  <c r="G47" i="2" l="1"/>
  <c r="Q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<sst xmlns="http://schemas.openxmlformats.org/spreadsheetml/2006/main" count="560" uniqueCount="62">
  <si>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</si>
  <si>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</si>
  <si>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</si>
  <si>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</si>
  <si>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</si>
  <si>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</si>
  <si>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</si>
  <si>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</si>
  <si>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</si>
  <si>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</si>
  <si>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</si>
  <si>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</si>
  <si>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</si>
  <si>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</si>
  <si>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</si>
  <si>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</si>
  <si>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</si>
  <si>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</si>
  <si>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</si>
  <si>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</si>
  <si>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</si>
  <si>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</si>
  <si>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</si>
  <si>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</si>
  <si>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</si>
  <si>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</si>
  <si>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</si>
  <si>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</si>
  <si>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</si>
  <si>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</si>
  <si>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</si>
  <si>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</si>
  <si>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</si>
  <si>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</si>
  <si>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</si>
  <si>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</si>
  <si>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</si>
  <si>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</si>
  <si>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</si>
  <si>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</si>
  <si>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</si>
  <si>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</si>
  <si>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</si>
  <si>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</si>
  <si>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</si>
  <si>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</si>
  <si>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</si>
  <si>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</si>
  <si>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</si>
  <si>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</si>
  <si>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</si>
  <si>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</si>
  <si>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</si>
  <si>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</si>
  <si>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</si>
  <si>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</si>
  <si>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</si>
  <si>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</si>
  <si>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</si>
  <si>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</si>
  <si>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Levante fimectin</t>
  </si>
  <si>
    <t>09 AL 15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</si>
</sst>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3366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18" fillId="2" borderId="2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8" borderId="22" xfId="0" applyFont="1" applyFill="1" applyBorder="1" applyAlignment="1">
      <alignment horizontal="center" vertical="center"/>
    </xf>
    <xf numFmtId="0" fontId="18" fillId="8" borderId="0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3" borderId="33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34" xfId="0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164" fontId="26" fillId="0" borderId="6" xfId="0" applyNumberFormat="1" applyFont="1" applyFill="1" applyBorder="1" applyAlignment="1">
      <alignment horizontal="center" vertical="center"/>
    </xf>
    <xf numFmtId="164" fontId="26" fillId="0" borderId="16" xfId="0" applyNumberFormat="1" applyFont="1" applyFill="1" applyBorder="1" applyAlignment="1">
      <alignment horizontal="center" vertical="center"/>
    </xf>
    <xf numFmtId="164" fontId="26" fillId="0" borderId="7" xfId="0" applyNumberFormat="1" applyFont="1" applyFill="1" applyBorder="1" applyAlignment="1">
      <alignment horizontal="center" vertical="center"/>
    </xf>
    <xf numFmtId="164" fontId="26" fillId="0" borderId="7" xfId="0" applyNumberFormat="1" applyFont="1" applyBorder="1" applyAlignment="1">
      <alignment horizontal="center" vertical="center"/>
    </xf>
    <xf numFmtId="164" fontId="26" fillId="0" borderId="9" xfId="0" applyNumberFormat="1" applyFont="1" applyBorder="1" applyAlignment="1">
      <alignment horizontal="center" vertical="center"/>
    </xf>
    <xf numFmtId="164" fontId="26" fillId="0" borderId="6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164" fontId="26" fillId="0" borderId="36" xfId="0" applyNumberFormat="1" applyFont="1" applyFill="1" applyBorder="1" applyAlignment="1">
      <alignment horizontal="center" vertical="center"/>
    </xf>
    <xf numFmtId="164" fontId="26" fillId="0" borderId="37" xfId="0" applyNumberFormat="1" applyFont="1" applyFill="1" applyBorder="1" applyAlignment="1">
      <alignment horizontal="center" vertical="center"/>
    </xf>
    <xf numFmtId="164" fontId="26" fillId="0" borderId="37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18" fillId="10" borderId="30" xfId="0" applyFont="1" applyFill="1" applyBorder="1" applyAlignment="1">
      <alignment horizontal="center" vertical="center"/>
    </xf>
    <xf numFmtId="164" fontId="18" fillId="0" borderId="39" xfId="0" applyNumberFormat="1" applyFont="1" applyFill="1" applyBorder="1" applyAlignment="1">
      <alignment horizontal="center" vertical="center"/>
    </xf>
    <xf numFmtId="164" fontId="18" fillId="0" borderId="40" xfId="0" applyNumberFormat="1" applyFont="1" applyFill="1" applyBorder="1" applyAlignment="1">
      <alignment horizontal="center" vertical="center"/>
    </xf>
    <xf numFmtId="164" fontId="18" fillId="0" borderId="32" xfId="0" applyNumberFormat="1" applyFont="1" applyFill="1" applyBorder="1" applyAlignment="1">
      <alignment horizontal="center" vertical="center"/>
    </xf>
    <xf numFmtId="164" fontId="18" fillId="0" borderId="17" xfId="0" applyNumberFormat="1" applyFont="1" applyFill="1" applyBorder="1" applyAlignment="1">
      <alignment horizontal="center" vertical="center"/>
    </xf>
    <xf numFmtId="164" fontId="18" fillId="0" borderId="23" xfId="0" applyNumberFormat="1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10" borderId="42" xfId="0" applyFont="1" applyFill="1" applyBorder="1" applyAlignment="1">
      <alignment horizontal="center" vertical="center"/>
    </xf>
    <xf numFmtId="0" fontId="18" fillId="0" borderId="0" xfId="0" quotePrefix="1" applyFont="1" applyBorder="1" applyAlignment="1">
      <alignment horizontal="center" vertical="center"/>
    </xf>
    <xf numFmtId="164" fontId="26" fillId="2" borderId="7" xfId="0" applyNumberFormat="1" applyFont="1" applyFill="1" applyBorder="1" applyAlignment="1">
      <alignment horizontal="center" vertical="center"/>
    </xf>
    <xf numFmtId="164" fontId="26" fillId="2" borderId="9" xfId="0" applyNumberFormat="1" applyFont="1" applyFill="1" applyBorder="1" applyAlignment="1">
      <alignment horizontal="center" vertical="center"/>
    </xf>
    <xf numFmtId="164" fontId="26" fillId="2" borderId="10" xfId="0" applyNumberFormat="1" applyFont="1" applyFill="1" applyBorder="1" applyAlignment="1">
      <alignment horizontal="center" vertical="center"/>
    </xf>
    <xf numFmtId="164" fontId="26" fillId="2" borderId="37" xfId="0" applyNumberFormat="1" applyFont="1" applyFill="1" applyBorder="1" applyAlignment="1">
      <alignment horizontal="center" vertical="center"/>
    </xf>
    <xf numFmtId="164" fontId="26" fillId="2" borderId="38" xfId="0" applyNumberFormat="1" applyFont="1" applyFill="1" applyBorder="1" applyAlignment="1">
      <alignment horizontal="center" vertical="center"/>
    </xf>
    <xf numFmtId="164" fontId="18" fillId="2" borderId="39" xfId="0" applyNumberFormat="1" applyFont="1" applyFill="1" applyBorder="1" applyAlignment="1">
      <alignment horizontal="center" vertical="center"/>
    </xf>
    <xf numFmtId="164" fontId="18" fillId="2" borderId="43" xfId="0" applyNumberFormat="1" applyFont="1" applyFill="1" applyBorder="1" applyAlignment="1">
      <alignment horizontal="center" vertical="center"/>
    </xf>
    <xf numFmtId="164" fontId="18" fillId="2" borderId="44" xfId="0" applyNumberFormat="1" applyFont="1" applyFill="1" applyBorder="1" applyAlignment="1">
      <alignment horizontal="center" vertical="center"/>
    </xf>
    <xf numFmtId="164" fontId="18" fillId="2" borderId="32" xfId="0" applyNumberFormat="1" applyFont="1" applyFill="1" applyBorder="1" applyAlignment="1">
      <alignment horizontal="center" vertical="center"/>
    </xf>
    <xf numFmtId="164" fontId="18" fillId="2" borderId="23" xfId="0" applyNumberFormat="1" applyFont="1" applyFill="1" applyBorder="1" applyAlignment="1">
      <alignment horizontal="center" vertical="center"/>
    </xf>
    <xf numFmtId="1" fontId="26" fillId="2" borderId="0" xfId="0" applyNumberFormat="1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3" borderId="35" xfId="0" applyFont="1" applyFill="1" applyBorder="1" applyAlignment="1">
      <alignment horizontal="center" vertical="center"/>
    </xf>
    <xf numFmtId="0" fontId="18" fillId="10" borderId="49" xfId="0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1" fontId="18" fillId="0" borderId="6" xfId="0" applyNumberFormat="1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164" fontId="26" fillId="0" borderId="50" xfId="0" applyNumberFormat="1" applyFont="1" applyFill="1" applyBorder="1" applyAlignment="1">
      <alignment horizontal="center" vertical="center"/>
    </xf>
    <xf numFmtId="164" fontId="26" fillId="0" borderId="16" xfId="0" applyNumberFormat="1" applyFont="1" applyBorder="1" applyAlignment="1">
      <alignment horizontal="center" vertical="center"/>
    </xf>
    <xf numFmtId="164" fontId="26" fillId="0" borderId="52" xfId="0" applyNumberFormat="1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164" fontId="26" fillId="0" borderId="26" xfId="0" applyNumberFormat="1" applyFont="1" applyBorder="1" applyAlignment="1">
      <alignment horizontal="center" vertical="center"/>
    </xf>
    <xf numFmtId="164" fontId="18" fillId="0" borderId="54" xfId="0" applyNumberFormat="1" applyFont="1" applyFill="1" applyBorder="1" applyAlignment="1">
      <alignment horizontal="center" vertical="center"/>
    </xf>
    <xf numFmtId="164" fontId="18" fillId="0" borderId="55" xfId="0" applyNumberFormat="1" applyFont="1" applyFill="1" applyBorder="1" applyAlignment="1">
      <alignment horizontal="center" vertical="center"/>
    </xf>
    <xf numFmtId="0" fontId="18" fillId="17" borderId="17" xfId="0" applyFont="1" applyFill="1" applyBorder="1" applyAlignment="1">
      <alignment horizontal="center" vertical="center"/>
    </xf>
    <xf numFmtId="164" fontId="18" fillId="0" borderId="43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0" fontId="28" fillId="6" borderId="8" xfId="0" applyFont="1" applyFill="1" applyBorder="1" applyAlignment="1">
      <alignment horizontal="center" vertical="center"/>
    </xf>
    <xf numFmtId="0" fontId="18" fillId="3" borderId="33" xfId="0" quotePrefix="1" applyFont="1" applyFill="1" applyBorder="1" applyAlignment="1">
      <alignment horizontal="center" vertical="center"/>
    </xf>
    <xf numFmtId="0" fontId="18" fillId="3" borderId="20" xfId="0" quotePrefix="1" applyFont="1" applyFill="1" applyBorder="1" applyAlignment="1">
      <alignment horizontal="center" vertical="center"/>
    </xf>
    <xf numFmtId="0" fontId="18" fillId="3" borderId="41" xfId="0" quotePrefix="1" applyFont="1" applyFill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64" fontId="26" fillId="0" borderId="13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8" fillId="3" borderId="59" xfId="0" applyFont="1" applyFill="1" applyBorder="1" applyAlignment="1">
      <alignment horizontal="center" vertical="center"/>
    </xf>
    <xf numFmtId="164" fontId="26" fillId="2" borderId="8" xfId="0" applyNumberFormat="1" applyFont="1" applyFill="1" applyBorder="1" applyAlignment="1">
      <alignment horizontal="center" vertical="center"/>
    </xf>
    <xf numFmtId="164" fontId="26" fillId="2" borderId="58" xfId="0" applyNumberFormat="1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18" fillId="3" borderId="59" xfId="0" quotePrefix="1" applyFont="1" applyFill="1" applyBorder="1" applyAlignment="1">
      <alignment horizontal="center" vertical="center"/>
    </xf>
    <xf numFmtId="164" fontId="26" fillId="0" borderId="8" xfId="0" applyNumberFormat="1" applyFont="1" applyBorder="1" applyAlignment="1">
      <alignment horizontal="center" vertical="center"/>
    </xf>
    <xf numFmtId="164" fontId="26" fillId="0" borderId="58" xfId="0" applyNumberFormat="1" applyFont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164" fontId="18" fillId="0" borderId="46" xfId="0" applyNumberFormat="1" applyFont="1" applyFill="1" applyBorder="1" applyAlignment="1">
      <alignment horizontal="center" vertical="center"/>
    </xf>
    <xf numFmtId="164" fontId="18" fillId="0" borderId="60" xfId="0" applyNumberFormat="1" applyFont="1" applyFill="1" applyBorder="1" applyAlignment="1">
      <alignment horizontal="center" vertical="center"/>
    </xf>
    <xf numFmtId="164" fontId="18" fillId="0" borderId="61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28" fillId="6" borderId="9" xfId="0" applyFont="1" applyFill="1" applyBorder="1" applyAlignment="1">
      <alignment horizontal="center" vertical="center"/>
    </xf>
    <xf numFmtId="164" fontId="26" fillId="0" borderId="9" xfId="0" applyNumberFormat="1" applyFont="1" applyFill="1" applyBorder="1" applyAlignment="1">
      <alignment horizontal="center" vertical="center"/>
    </xf>
    <xf numFmtId="164" fontId="26" fillId="0" borderId="12" xfId="0" applyNumberFormat="1" applyFont="1" applyFill="1" applyBorder="1" applyAlignment="1">
      <alignment horizontal="center" vertical="center"/>
    </xf>
    <xf numFmtId="164" fontId="26" fillId="0" borderId="57" xfId="0" applyNumberFormat="1" applyFont="1" applyFill="1" applyBorder="1" applyAlignment="1">
      <alignment horizontal="center" vertical="center"/>
    </xf>
    <xf numFmtId="164" fontId="26" fillId="0" borderId="13" xfId="0" applyNumberFormat="1" applyFont="1" applyFill="1" applyBorder="1" applyAlignment="1">
      <alignment horizontal="center" vertical="center"/>
    </xf>
    <xf numFmtId="164" fontId="26" fillId="0" borderId="14" xfId="0" applyNumberFormat="1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7" xfId="0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18" fillId="8" borderId="27" xfId="0" applyFont="1" applyFill="1" applyBorder="1" applyAlignment="1">
      <alignment horizontal="center" vertical="center"/>
    </xf>
    <xf numFmtId="1" fontId="26" fillId="0" borderId="27" xfId="0" applyNumberFormat="1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2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18" fillId="8" borderId="30" xfId="0" applyFont="1" applyFill="1" applyBorder="1" applyAlignment="1">
      <alignment horizontal="center" vertical="center"/>
    </xf>
    <xf numFmtId="0" fontId="18" fillId="8" borderId="31" xfId="0" applyFont="1" applyFill="1" applyBorder="1" applyAlignment="1">
      <alignment horizontal="center" vertical="center"/>
    </xf>
    <xf numFmtId="0" fontId="18" fillId="8" borderId="3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6" t="s">
        <v>0</v>
      </c>
      <c r="B3" s="276"/>
      <c r="C3" s="27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77" t="s">
        <v>2</v>
      </c>
      <c r="F9" s="277"/>
      <c r="G9" s="27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7"/>
      <c r="S9" s="27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278" t="s">
        <v>5</v>
      </c>
      <c r="L11" s="278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9" t="s">
        <v>55</v>
      </c>
      <c r="C15" s="290"/>
      <c r="D15" s="290"/>
      <c r="E15" s="290"/>
      <c r="F15" s="290"/>
      <c r="G15" s="290"/>
      <c r="H15" s="290"/>
      <c r="I15" s="290"/>
      <c r="J15" s="290"/>
      <c r="K15" s="291"/>
      <c r="L15" s="284" t="s">
        <v>9</v>
      </c>
      <c r="M15" s="284"/>
      <c r="N15" s="284"/>
      <c r="O15" s="285"/>
      <c r="P15" s="286" t="s">
        <v>30</v>
      </c>
      <c r="Q15" s="287"/>
      <c r="R15" s="287"/>
      <c r="S15" s="288"/>
      <c r="T15" s="12"/>
    </row>
    <row r="16" spans="1:30" ht="39.950000000000003" customHeight="1" x14ac:dyDescent="0.25">
      <c r="A16" s="183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172"/>
      <c r="M16" s="15"/>
      <c r="N16" s="15"/>
      <c r="O16" s="15"/>
      <c r="P16" s="16"/>
      <c r="Q16" s="15"/>
      <c r="R16" s="79"/>
      <c r="S16" s="17"/>
      <c r="T16" s="18" t="s">
        <v>11</v>
      </c>
      <c r="V16" s="20"/>
      <c r="W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172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5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173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186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173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185" t="s">
        <v>15</v>
      </c>
      <c r="B20" s="80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174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80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186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173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185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173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186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173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185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173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186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175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187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176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188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177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189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178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190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181">
        <f t="shared" si="19"/>
        <v>113.99850000000001</v>
      </c>
      <c r="L29" s="179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91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180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79" t="s">
        <v>26</v>
      </c>
      <c r="C36" s="280"/>
      <c r="D36" s="280"/>
      <c r="E36" s="280"/>
      <c r="F36" s="280"/>
      <c r="G36" s="280"/>
      <c r="H36" s="193"/>
      <c r="I36" s="55" t="s">
        <v>27</v>
      </c>
      <c r="J36" s="201"/>
      <c r="K36" s="282" t="s">
        <v>26</v>
      </c>
      <c r="L36" s="282"/>
      <c r="M36" s="282"/>
      <c r="N36" s="282"/>
      <c r="O36" s="279"/>
      <c r="P36" s="205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94" t="s">
        <v>11</v>
      </c>
      <c r="J37" s="202"/>
      <c r="K37" s="192"/>
      <c r="L37" s="15"/>
      <c r="M37" s="15"/>
      <c r="N37" s="15"/>
      <c r="O37" s="15"/>
      <c r="P37" s="194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4"/>
      <c r="J38" s="203" t="s">
        <v>12</v>
      </c>
      <c r="K38" s="192">
        <v>1</v>
      </c>
      <c r="L38" s="58">
        <v>2</v>
      </c>
      <c r="M38" s="58">
        <v>3</v>
      </c>
      <c r="N38" s="58">
        <v>4</v>
      </c>
      <c r="O38" s="58">
        <v>5</v>
      </c>
      <c r="P38" s="194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5" t="s">
        <v>13</v>
      </c>
      <c r="B39" s="173">
        <f>B48*$I$39/1000</f>
        <v>8.9600000000000009</v>
      </c>
      <c r="C39" s="173">
        <f t="shared" ref="C39:G39" si="25">C48*$I$39/1000</f>
        <v>8.9600000000000009</v>
      </c>
      <c r="D39" s="173">
        <f t="shared" si="25"/>
        <v>8.9600000000000009</v>
      </c>
      <c r="E39" s="173">
        <f t="shared" si="25"/>
        <v>8.9740000000000002</v>
      </c>
      <c r="F39" s="173">
        <f t="shared" si="25"/>
        <v>8.9740000000000002</v>
      </c>
      <c r="G39" s="173">
        <f t="shared" si="25"/>
        <v>8.9740000000000002</v>
      </c>
      <c r="H39" s="195">
        <f t="shared" ref="H39:H46" si="26">SUM(B39:G39)</f>
        <v>53.802000000000007</v>
      </c>
      <c r="I39" s="2">
        <v>14</v>
      </c>
      <c r="J39" s="185" t="s">
        <v>13</v>
      </c>
      <c r="K39" s="173">
        <f>K48*$Q$39/1000</f>
        <v>10.455</v>
      </c>
      <c r="L39" s="173">
        <f t="shared" ref="L39:O39" si="27">L48*$Q$39/1000</f>
        <v>10.455</v>
      </c>
      <c r="M39" s="173">
        <f t="shared" si="27"/>
        <v>10.455</v>
      </c>
      <c r="N39" s="173">
        <f t="shared" si="27"/>
        <v>10.455</v>
      </c>
      <c r="O39" s="173">
        <f t="shared" si="27"/>
        <v>10.47</v>
      </c>
      <c r="P39" s="195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86" t="s">
        <v>14</v>
      </c>
      <c r="B40" s="173">
        <f>B48*$I$40/1000</f>
        <v>10.24</v>
      </c>
      <c r="C40" s="173">
        <f t="shared" ref="C40:G40" si="29">C48*$I$40/1000</f>
        <v>10.24</v>
      </c>
      <c r="D40" s="173">
        <f t="shared" si="29"/>
        <v>10.24</v>
      </c>
      <c r="E40" s="173">
        <f t="shared" si="29"/>
        <v>10.256</v>
      </c>
      <c r="F40" s="173">
        <f t="shared" si="29"/>
        <v>10.256</v>
      </c>
      <c r="G40" s="173">
        <f t="shared" si="29"/>
        <v>10.256</v>
      </c>
      <c r="H40" s="195">
        <f t="shared" si="26"/>
        <v>61.488</v>
      </c>
      <c r="I40" s="2">
        <v>16</v>
      </c>
      <c r="J40" s="186" t="s">
        <v>14</v>
      </c>
      <c r="K40" s="173">
        <f>K48*$Q$40/1000</f>
        <v>12.545999999999999</v>
      </c>
      <c r="L40" s="173">
        <f t="shared" ref="L40:O40" si="30">L48*$Q$40/1000</f>
        <v>12.545999999999999</v>
      </c>
      <c r="M40" s="173">
        <f t="shared" si="30"/>
        <v>12.545999999999999</v>
      </c>
      <c r="N40" s="173">
        <f t="shared" si="30"/>
        <v>12.545999999999999</v>
      </c>
      <c r="O40" s="173">
        <f t="shared" si="30"/>
        <v>12.564</v>
      </c>
      <c r="P40" s="195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5" t="s">
        <v>15</v>
      </c>
      <c r="B41" s="174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95">
        <f t="shared" si="26"/>
        <v>73.01700000000001</v>
      </c>
      <c r="I41" s="2">
        <v>19</v>
      </c>
      <c r="J41" s="185" t="s">
        <v>15</v>
      </c>
      <c r="K41" s="174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95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86" t="s">
        <v>16</v>
      </c>
      <c r="B42" s="173">
        <f>B48*$I$42/1000</f>
        <v>14.08</v>
      </c>
      <c r="C42" s="173">
        <f t="shared" ref="C42:G42" si="33">C48*$I$42/1000</f>
        <v>14.08</v>
      </c>
      <c r="D42" s="173">
        <f t="shared" si="33"/>
        <v>14.08</v>
      </c>
      <c r="E42" s="173">
        <f t="shared" si="33"/>
        <v>14.102</v>
      </c>
      <c r="F42" s="173">
        <f t="shared" si="33"/>
        <v>14.102</v>
      </c>
      <c r="G42" s="173">
        <f t="shared" si="33"/>
        <v>14.102</v>
      </c>
      <c r="H42" s="195">
        <f t="shared" si="26"/>
        <v>84.546000000000006</v>
      </c>
      <c r="I42" s="2">
        <v>22</v>
      </c>
      <c r="J42" s="186" t="s">
        <v>16</v>
      </c>
      <c r="K42" s="173">
        <f>K48*$Q$42/1000</f>
        <v>20.213000000000001</v>
      </c>
      <c r="L42" s="173">
        <f t="shared" ref="L42:O42" si="34">L48*$Q$42/1000</f>
        <v>20.213000000000001</v>
      </c>
      <c r="M42" s="173">
        <f t="shared" si="34"/>
        <v>20.213000000000001</v>
      </c>
      <c r="N42" s="173">
        <f t="shared" si="34"/>
        <v>20.213000000000001</v>
      </c>
      <c r="O42" s="173">
        <f t="shared" si="34"/>
        <v>20.242000000000001</v>
      </c>
      <c r="P42" s="195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5" t="s">
        <v>17</v>
      </c>
      <c r="B43" s="173">
        <f>B48*$I$43/1000</f>
        <v>16</v>
      </c>
      <c r="C43" s="173">
        <f t="shared" ref="C43:G43" si="35">C48*$I$43/1000</f>
        <v>16</v>
      </c>
      <c r="D43" s="173">
        <f t="shared" si="35"/>
        <v>16</v>
      </c>
      <c r="E43" s="173">
        <f t="shared" si="35"/>
        <v>16.024999999999999</v>
      </c>
      <c r="F43" s="173">
        <f t="shared" si="35"/>
        <v>16.024999999999999</v>
      </c>
      <c r="G43" s="173">
        <f t="shared" si="35"/>
        <v>16.024999999999999</v>
      </c>
      <c r="H43" s="195">
        <f t="shared" si="26"/>
        <v>96.075000000000017</v>
      </c>
      <c r="I43" s="2">
        <v>25</v>
      </c>
      <c r="J43" s="185" t="s">
        <v>17</v>
      </c>
      <c r="K43" s="173">
        <f>K48*$Q$43/1000</f>
        <v>24.395</v>
      </c>
      <c r="L43" s="173">
        <f t="shared" ref="L43:O43" si="36">L48*$Q$43/1000</f>
        <v>24.395</v>
      </c>
      <c r="M43" s="173">
        <f t="shared" si="36"/>
        <v>24.395</v>
      </c>
      <c r="N43" s="173">
        <f t="shared" si="36"/>
        <v>24.395</v>
      </c>
      <c r="O43" s="173">
        <f t="shared" si="36"/>
        <v>24.43</v>
      </c>
      <c r="P43" s="195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86" t="s">
        <v>18</v>
      </c>
      <c r="B44" s="173">
        <f>B48*$I$44/1000</f>
        <v>17.600000000000001</v>
      </c>
      <c r="C44" s="173">
        <f t="shared" ref="C44:G44" si="37">C48*$I$44/1000</f>
        <v>17.600000000000001</v>
      </c>
      <c r="D44" s="173">
        <f t="shared" si="37"/>
        <v>17.600000000000001</v>
      </c>
      <c r="E44" s="173">
        <f t="shared" si="37"/>
        <v>17.627500000000001</v>
      </c>
      <c r="F44" s="173">
        <f t="shared" si="37"/>
        <v>17.627500000000001</v>
      </c>
      <c r="G44" s="173">
        <f t="shared" si="37"/>
        <v>17.627500000000001</v>
      </c>
      <c r="H44" s="195">
        <f t="shared" si="26"/>
        <v>105.6825</v>
      </c>
      <c r="I44" s="2">
        <v>27.5</v>
      </c>
      <c r="J44" s="186" t="s">
        <v>18</v>
      </c>
      <c r="K44" s="173">
        <f>K48*$Q$44/1000</f>
        <v>28.577000000000002</v>
      </c>
      <c r="L44" s="173">
        <f t="shared" ref="L44:O44" si="38">L48*$Q$44/1000</f>
        <v>28.577000000000002</v>
      </c>
      <c r="M44" s="173">
        <f t="shared" si="38"/>
        <v>28.577000000000002</v>
      </c>
      <c r="N44" s="173">
        <f t="shared" si="38"/>
        <v>28.577000000000002</v>
      </c>
      <c r="O44" s="173">
        <f t="shared" si="38"/>
        <v>28.617999999999999</v>
      </c>
      <c r="P44" s="195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5" t="s">
        <v>19</v>
      </c>
      <c r="B45" s="173">
        <f>B48*$I$45/1000</f>
        <v>18.239999999999998</v>
      </c>
      <c r="C45" s="173">
        <f t="shared" ref="C45:G45" si="39">C48*$I$45/1000</f>
        <v>18.239999999999998</v>
      </c>
      <c r="D45" s="173">
        <f t="shared" si="39"/>
        <v>18.239999999999998</v>
      </c>
      <c r="E45" s="173">
        <f t="shared" si="39"/>
        <v>18.2685</v>
      </c>
      <c r="F45" s="173">
        <f t="shared" si="39"/>
        <v>18.2685</v>
      </c>
      <c r="G45" s="173">
        <f t="shared" si="39"/>
        <v>18.2685</v>
      </c>
      <c r="H45" s="195">
        <f t="shared" si="26"/>
        <v>109.52550000000001</v>
      </c>
      <c r="I45" s="2">
        <v>28.5</v>
      </c>
      <c r="J45" s="185" t="s">
        <v>19</v>
      </c>
      <c r="K45" s="173">
        <f>K48*$Q$45/1000</f>
        <v>32.759</v>
      </c>
      <c r="L45" s="173">
        <f t="shared" ref="L45:O45" si="40">L48*$Q$45/1000</f>
        <v>32.759</v>
      </c>
      <c r="M45" s="173">
        <f t="shared" si="40"/>
        <v>32.759</v>
      </c>
      <c r="N45" s="173">
        <f t="shared" si="40"/>
        <v>32.759</v>
      </c>
      <c r="O45" s="173">
        <f t="shared" si="40"/>
        <v>32.805999999999997</v>
      </c>
      <c r="P45" s="195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86" t="s">
        <v>11</v>
      </c>
      <c r="B46" s="175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95">
        <f t="shared" si="26"/>
        <v>584.13600000000008</v>
      </c>
      <c r="J46" s="153" t="s">
        <v>11</v>
      </c>
      <c r="K46" s="175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95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87" t="s">
        <v>20</v>
      </c>
      <c r="B47" s="176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96">
        <f>+((H46/H48)/7)*1000</f>
        <v>21.714285714285719</v>
      </c>
      <c r="J47" s="204" t="s">
        <v>20</v>
      </c>
      <c r="K47" s="176">
        <v>30</v>
      </c>
      <c r="L47" s="31">
        <v>30</v>
      </c>
      <c r="M47" s="31">
        <v>30</v>
      </c>
      <c r="N47" s="31">
        <v>30</v>
      </c>
      <c r="O47" s="31">
        <v>30</v>
      </c>
      <c r="P47" s="196">
        <f>+((P46/P48)/7)*1000</f>
        <v>29.714285714285715</v>
      </c>
      <c r="Q47" s="66"/>
      <c r="R47" s="66"/>
    </row>
    <row r="48" spans="1:30" ht="33.75" customHeight="1" x14ac:dyDescent="0.25">
      <c r="A48" s="188" t="s">
        <v>21</v>
      </c>
      <c r="B48" s="177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97">
        <f>SUM(B48:G48)</f>
        <v>3843</v>
      </c>
      <c r="I48" s="67"/>
      <c r="J48" s="188" t="s">
        <v>21</v>
      </c>
      <c r="K48" s="200">
        <v>697</v>
      </c>
      <c r="L48" s="68">
        <v>697</v>
      </c>
      <c r="M48" s="68">
        <v>697</v>
      </c>
      <c r="N48" s="68">
        <v>697</v>
      </c>
      <c r="O48" s="68">
        <v>698</v>
      </c>
      <c r="P48" s="206">
        <f>SUM(K48:O48)</f>
        <v>3486</v>
      </c>
      <c r="Q48" s="69"/>
      <c r="R48" s="69"/>
    </row>
    <row r="49" spans="1:30" ht="33.75" customHeight="1" x14ac:dyDescent="0.25">
      <c r="A49" s="189" t="s">
        <v>22</v>
      </c>
      <c r="B49" s="178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98">
        <f>((H46*1000)/H48)/7</f>
        <v>21.714285714285719</v>
      </c>
      <c r="J49" s="189" t="s">
        <v>22</v>
      </c>
      <c r="K49" s="178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207">
        <f>((P46*1000)/P48)/7</f>
        <v>29.714285714285715</v>
      </c>
      <c r="Q49" s="69"/>
      <c r="R49" s="69"/>
    </row>
    <row r="50" spans="1:30" ht="33.75" customHeight="1" x14ac:dyDescent="0.25">
      <c r="A50" s="190" t="s">
        <v>23</v>
      </c>
      <c r="B50" s="179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181"/>
      <c r="J50" s="190" t="s">
        <v>23</v>
      </c>
      <c r="K50" s="179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208"/>
    </row>
    <row r="51" spans="1:30" ht="33.75" customHeight="1" thickBot="1" x14ac:dyDescent="0.3">
      <c r="A51" s="191" t="s">
        <v>24</v>
      </c>
      <c r="B51" s="180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99"/>
      <c r="I51" s="52"/>
      <c r="J51" s="191" t="s">
        <v>24</v>
      </c>
      <c r="K51" s="180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3"/>
      <c r="K54" s="283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81" t="s">
        <v>8</v>
      </c>
      <c r="C55" s="282"/>
      <c r="D55" s="282"/>
      <c r="E55" s="282"/>
      <c r="F55" s="279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f>B67*$I$58/1000</f>
        <v>10.275</v>
      </c>
      <c r="C58" s="173">
        <f>C67*$I$58/1000</f>
        <v>10.275</v>
      </c>
      <c r="D58" s="173">
        <f>D67*$I$58/1000</f>
        <v>10.275</v>
      </c>
      <c r="E58" s="173">
        <f>E67*$I$58/1000</f>
        <v>10.29</v>
      </c>
      <c r="F58" s="173">
        <f>F67*$I$58/1000</f>
        <v>10.29</v>
      </c>
      <c r="G58" s="195">
        <f t="shared" ref="G58:G65" si="45">SUM(B58:F58)</f>
        <v>51.405000000000001</v>
      </c>
      <c r="H58" s="77"/>
      <c r="I58" s="56">
        <v>15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f>B67*$I$59/1000</f>
        <v>12.33</v>
      </c>
      <c r="C59" s="173">
        <f>C67*$I$59/1000</f>
        <v>12.33</v>
      </c>
      <c r="D59" s="173">
        <f>D67*$I$59/1000</f>
        <v>12.33</v>
      </c>
      <c r="E59" s="173">
        <f>E67*$I$59/1000</f>
        <v>12.348000000000001</v>
      </c>
      <c r="F59" s="173">
        <f>F67*$I$59/1000</f>
        <v>12.348000000000001</v>
      </c>
      <c r="G59" s="195">
        <f t="shared" si="45"/>
        <v>61.686</v>
      </c>
      <c r="H59" s="77"/>
      <c r="I59" s="56">
        <v>18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95">
        <f t="shared" si="45"/>
        <v>78.820999999999998</v>
      </c>
      <c r="H60" s="77"/>
      <c r="I60" s="56">
        <v>23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f>B67*$I$61/1000</f>
        <v>19.864999999999998</v>
      </c>
      <c r="C61" s="173">
        <f>C67*$I$61/1000</f>
        <v>19.864999999999998</v>
      </c>
      <c r="D61" s="173">
        <f>D67*$I$61/1000</f>
        <v>19.864999999999998</v>
      </c>
      <c r="E61" s="173">
        <f>E67*$I$61/1000</f>
        <v>19.893999999999998</v>
      </c>
      <c r="F61" s="173">
        <f>F67*$I$61/1000</f>
        <v>19.893999999999998</v>
      </c>
      <c r="G61" s="195">
        <f t="shared" si="45"/>
        <v>99.38300000000001</v>
      </c>
      <c r="H61" s="77"/>
      <c r="I61" s="56">
        <v>29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f>B67*$I$62/1000</f>
        <v>23.975000000000001</v>
      </c>
      <c r="C62" s="173">
        <f>C67*$I$62/1000</f>
        <v>23.975000000000001</v>
      </c>
      <c r="D62" s="173">
        <f>D67*$I$62/1000</f>
        <v>23.975000000000001</v>
      </c>
      <c r="E62" s="173">
        <f>E67*$I$62/1000</f>
        <v>24.01</v>
      </c>
      <c r="F62" s="173">
        <f>F67*$I$62/1000</f>
        <v>24.01</v>
      </c>
      <c r="G62" s="195">
        <f t="shared" si="45"/>
        <v>119.94500000000002</v>
      </c>
      <c r="H62" s="77"/>
      <c r="I62" s="56">
        <v>35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f>B67*$I$63/1000</f>
        <v>28.085000000000001</v>
      </c>
      <c r="C63" s="173">
        <f>C67*$I$63/1000</f>
        <v>28.085000000000001</v>
      </c>
      <c r="D63" s="173">
        <f>D67*$I$63/1000</f>
        <v>28.085000000000001</v>
      </c>
      <c r="E63" s="173">
        <f>E67*$I$63/1000</f>
        <v>28.126000000000001</v>
      </c>
      <c r="F63" s="173">
        <f>F67*$I$63/1000</f>
        <v>28.126000000000001</v>
      </c>
      <c r="G63" s="195">
        <f t="shared" si="45"/>
        <v>140.50700000000001</v>
      </c>
      <c r="H63" s="77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f>B67*$I$64/1000</f>
        <v>32.195</v>
      </c>
      <c r="C64" s="173">
        <f>C67*$I$64/1000</f>
        <v>32.195</v>
      </c>
      <c r="D64" s="173">
        <f>D67*$I$64/1000</f>
        <v>32.195</v>
      </c>
      <c r="E64" s="173">
        <f>E67*$I$64/1000</f>
        <v>32.241999999999997</v>
      </c>
      <c r="F64" s="173">
        <f>F67*$I$64/1000</f>
        <v>32.241999999999997</v>
      </c>
      <c r="G64" s="195">
        <f t="shared" si="45"/>
        <v>161.06899999999999</v>
      </c>
      <c r="H64" s="77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95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>
        <v>30</v>
      </c>
      <c r="C66" s="31">
        <v>30</v>
      </c>
      <c r="D66" s="31">
        <v>30</v>
      </c>
      <c r="E66" s="31">
        <v>30</v>
      </c>
      <c r="F66" s="31">
        <v>30</v>
      </c>
      <c r="G66" s="196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685</v>
      </c>
      <c r="C67" s="68">
        <v>685</v>
      </c>
      <c r="D67" s="68">
        <v>685</v>
      </c>
      <c r="E67" s="68">
        <v>686</v>
      </c>
      <c r="F67" s="68">
        <v>686</v>
      </c>
      <c r="G67" s="206">
        <f>SUM(B67:F67)</f>
        <v>3427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210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6" t="s">
        <v>0</v>
      </c>
      <c r="B3" s="276"/>
      <c r="C3" s="276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"/>
      <c r="Z3" s="2"/>
      <c r="AA3" s="2"/>
      <c r="AB3" s="2"/>
      <c r="AC3" s="2"/>
      <c r="AD3" s="21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14" t="s">
        <v>1</v>
      </c>
      <c r="B9" s="214"/>
      <c r="C9" s="214"/>
      <c r="D9" s="1"/>
      <c r="E9" s="277" t="s">
        <v>2</v>
      </c>
      <c r="F9" s="277"/>
      <c r="G9" s="27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7"/>
      <c r="S9" s="27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14"/>
      <c r="B10" s="214"/>
      <c r="C10" s="21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14" t="s">
        <v>4</v>
      </c>
      <c r="B11" s="214"/>
      <c r="C11" s="214"/>
      <c r="D11" s="1"/>
      <c r="E11" s="215">
        <v>1</v>
      </c>
      <c r="F11" s="1"/>
      <c r="G11" s="1"/>
      <c r="H11" s="1"/>
      <c r="I11" s="1"/>
      <c r="J11" s="1"/>
      <c r="K11" s="278" t="s">
        <v>57</v>
      </c>
      <c r="L11" s="278"/>
      <c r="M11" s="216"/>
      <c r="N11" s="21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14"/>
      <c r="B12" s="214"/>
      <c r="C12" s="214"/>
      <c r="D12" s="1"/>
      <c r="E12" s="5"/>
      <c r="F12" s="1"/>
      <c r="G12" s="1"/>
      <c r="H12" s="1"/>
      <c r="I12" s="1"/>
      <c r="J12" s="1"/>
      <c r="K12" s="216"/>
      <c r="L12" s="216"/>
      <c r="M12" s="216"/>
      <c r="N12" s="21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14"/>
      <c r="B13" s="214"/>
      <c r="C13" s="214"/>
      <c r="D13" s="214"/>
      <c r="E13" s="214"/>
      <c r="F13" s="214"/>
      <c r="G13" s="214"/>
      <c r="H13" s="214"/>
      <c r="I13" s="214"/>
      <c r="J13" s="214"/>
      <c r="K13" s="214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1"/>
      <c r="X13" s="1"/>
      <c r="Y13" s="1"/>
    </row>
    <row r="14" spans="1:30" s="3" customFormat="1" ht="27" thickBot="1" x14ac:dyDescent="0.3">
      <c r="A14" s="21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9" t="s">
        <v>55</v>
      </c>
      <c r="C15" s="290"/>
      <c r="D15" s="290"/>
      <c r="E15" s="290"/>
      <c r="F15" s="290"/>
      <c r="G15" s="290"/>
      <c r="H15" s="290"/>
      <c r="I15" s="290"/>
      <c r="J15" s="291"/>
      <c r="K15" s="292" t="s">
        <v>9</v>
      </c>
      <c r="L15" s="284"/>
      <c r="M15" s="284"/>
      <c r="N15" s="284"/>
      <c r="O15" s="285"/>
      <c r="P15" s="286" t="s">
        <v>30</v>
      </c>
      <c r="Q15" s="287"/>
      <c r="R15" s="287"/>
      <c r="S15" s="288"/>
      <c r="T15" s="12"/>
    </row>
    <row r="16" spans="1:30" ht="39.950000000000003" customHeight="1" x14ac:dyDescent="0.25">
      <c r="A16" s="183" t="s">
        <v>10</v>
      </c>
      <c r="B16" s="16">
        <v>1</v>
      </c>
      <c r="C16" s="15">
        <v>2</v>
      </c>
      <c r="D16" s="217">
        <v>3</v>
      </c>
      <c r="E16" s="15">
        <v>3</v>
      </c>
      <c r="F16" s="15">
        <v>4</v>
      </c>
      <c r="G16" s="15">
        <v>5</v>
      </c>
      <c r="H16" s="217">
        <v>6</v>
      </c>
      <c r="I16" s="15">
        <v>7</v>
      </c>
      <c r="J16" s="17">
        <v>8</v>
      </c>
      <c r="K16" s="2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2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5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173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186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173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185" t="s">
        <v>15</v>
      </c>
      <c r="B20" s="80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174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80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186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173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185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173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186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173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185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173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186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175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187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176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188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177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189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178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190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181">
        <f t="shared" ref="J29" si="11">((J27*J26)*7)/1000</f>
        <v>98.367500000000007</v>
      </c>
      <c r="K29" s="179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91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180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79" t="s">
        <v>26</v>
      </c>
      <c r="C36" s="280"/>
      <c r="D36" s="280"/>
      <c r="E36" s="280"/>
      <c r="F36" s="280"/>
      <c r="G36" s="280"/>
      <c r="H36" s="193"/>
      <c r="I36" s="55" t="s">
        <v>27</v>
      </c>
      <c r="J36" s="201"/>
      <c r="K36" s="282" t="s">
        <v>26</v>
      </c>
      <c r="L36" s="282"/>
      <c r="M36" s="282"/>
      <c r="N36" s="282"/>
      <c r="O36" s="279"/>
      <c r="P36" s="205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94" t="s">
        <v>11</v>
      </c>
      <c r="J37" s="202"/>
      <c r="K37" s="192"/>
      <c r="L37" s="15"/>
      <c r="M37" s="15"/>
      <c r="N37" s="15"/>
      <c r="O37" s="15"/>
      <c r="P37" s="194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4"/>
      <c r="J38" s="203" t="s">
        <v>12</v>
      </c>
      <c r="K38" s="192">
        <v>1</v>
      </c>
      <c r="L38" s="58">
        <v>2</v>
      </c>
      <c r="M38" s="58">
        <v>3</v>
      </c>
      <c r="N38" s="58">
        <v>4</v>
      </c>
      <c r="O38" s="58">
        <v>5</v>
      </c>
      <c r="P38" s="194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5" t="s">
        <v>13</v>
      </c>
      <c r="B39" s="173">
        <v>12.99</v>
      </c>
      <c r="C39" s="173">
        <v>19.690999999999999</v>
      </c>
      <c r="D39" s="173">
        <v>19.72</v>
      </c>
      <c r="E39" s="173">
        <v>14.84</v>
      </c>
      <c r="F39" s="173">
        <v>14.923999999999999</v>
      </c>
      <c r="G39" s="173">
        <v>25.684999999999999</v>
      </c>
      <c r="H39" s="195">
        <f t="shared" ref="H39:H46" si="18">SUM(B39:G39)</f>
        <v>107.85</v>
      </c>
      <c r="I39" s="2"/>
      <c r="J39" s="185" t="s">
        <v>13</v>
      </c>
      <c r="K39" s="173">
        <v>32.759</v>
      </c>
      <c r="L39" s="173">
        <v>32.759</v>
      </c>
      <c r="M39" s="173">
        <v>32.759</v>
      </c>
      <c r="N39" s="173">
        <v>32.759</v>
      </c>
      <c r="O39" s="173">
        <v>32.805999999999997</v>
      </c>
      <c r="P39" s="195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86" t="s">
        <v>14</v>
      </c>
      <c r="B40" s="173">
        <v>12.99</v>
      </c>
      <c r="C40" s="173">
        <v>19.690999999999999</v>
      </c>
      <c r="D40" s="173">
        <v>19.72</v>
      </c>
      <c r="E40" s="173">
        <v>14.84</v>
      </c>
      <c r="F40" s="173">
        <v>14.923999999999999</v>
      </c>
      <c r="G40" s="173">
        <v>25.684999999999999</v>
      </c>
      <c r="H40" s="195">
        <f t="shared" si="18"/>
        <v>107.85</v>
      </c>
      <c r="I40" s="2"/>
      <c r="J40" s="186" t="s">
        <v>14</v>
      </c>
      <c r="K40" s="173">
        <f>K48*$Q$40/1000</f>
        <v>37.784999999999997</v>
      </c>
      <c r="L40" s="173">
        <f t="shared" ref="L40:O40" si="20">L48*$Q$40/1000</f>
        <v>37.895000000000003</v>
      </c>
      <c r="M40" s="173">
        <f t="shared" si="20"/>
        <v>37.619999999999997</v>
      </c>
      <c r="N40" s="173">
        <f t="shared" si="20"/>
        <v>37.619999999999997</v>
      </c>
      <c r="O40" s="173">
        <f t="shared" si="20"/>
        <v>37.619999999999997</v>
      </c>
      <c r="P40" s="195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5" t="s">
        <v>15</v>
      </c>
      <c r="B41" s="174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95">
        <f t="shared" si="18"/>
        <v>109.8485</v>
      </c>
      <c r="I41" s="2"/>
      <c r="J41" s="185" t="s">
        <v>15</v>
      </c>
      <c r="K41" s="174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95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86" t="s">
        <v>16</v>
      </c>
      <c r="B42" s="173">
        <v>13.293100000000001</v>
      </c>
      <c r="C42" s="173">
        <v>20.1663</v>
      </c>
      <c r="D42" s="173">
        <v>20.195999999999998</v>
      </c>
      <c r="E42" s="173">
        <v>15.210999999999999</v>
      </c>
      <c r="F42" s="173">
        <v>15.2971</v>
      </c>
      <c r="G42" s="173">
        <v>25.684999999999995</v>
      </c>
      <c r="H42" s="195">
        <f t="shared" si="18"/>
        <v>109.8485</v>
      </c>
      <c r="I42" s="2"/>
      <c r="J42" s="186" t="s">
        <v>16</v>
      </c>
      <c r="K42" s="173">
        <f>K48*$Q$42/1000</f>
        <v>45.341999999999999</v>
      </c>
      <c r="L42" s="173">
        <f t="shared" ref="L42:O42" si="22">L48*$Q$42/1000</f>
        <v>45.473999999999997</v>
      </c>
      <c r="M42" s="173">
        <f t="shared" si="22"/>
        <v>45.143999999999998</v>
      </c>
      <c r="N42" s="173">
        <f t="shared" si="22"/>
        <v>45.143999999999998</v>
      </c>
      <c r="O42" s="173">
        <f t="shared" si="22"/>
        <v>45.143999999999998</v>
      </c>
      <c r="P42" s="195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5" t="s">
        <v>17</v>
      </c>
      <c r="B43" s="173">
        <v>13.293100000000001</v>
      </c>
      <c r="C43" s="173">
        <v>20.1663</v>
      </c>
      <c r="D43" s="173">
        <v>20.195999999999998</v>
      </c>
      <c r="E43" s="173">
        <v>15.210999999999999</v>
      </c>
      <c r="F43" s="173">
        <v>15.2971</v>
      </c>
      <c r="G43" s="173">
        <v>25.684999999999995</v>
      </c>
      <c r="H43" s="195">
        <f t="shared" si="18"/>
        <v>109.8485</v>
      </c>
      <c r="I43" s="2"/>
      <c r="J43" s="185" t="s">
        <v>17</v>
      </c>
      <c r="K43" s="173">
        <f>K48*$Q$43/1000</f>
        <v>50.151000000000003</v>
      </c>
      <c r="L43" s="173">
        <f t="shared" ref="L43:O43" si="23">L48*$Q$43/1000</f>
        <v>50.296999999999997</v>
      </c>
      <c r="M43" s="173">
        <f t="shared" si="23"/>
        <v>49.932000000000002</v>
      </c>
      <c r="N43" s="173">
        <f t="shared" si="23"/>
        <v>49.932000000000002</v>
      </c>
      <c r="O43" s="173">
        <f t="shared" si="23"/>
        <v>49.932000000000002</v>
      </c>
      <c r="P43" s="195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86" t="s">
        <v>18</v>
      </c>
      <c r="B44" s="173">
        <v>13.293100000000001</v>
      </c>
      <c r="C44" s="173">
        <v>20.1663</v>
      </c>
      <c r="D44" s="173">
        <v>20.195999999999998</v>
      </c>
      <c r="E44" s="173">
        <v>15.210999999999999</v>
      </c>
      <c r="F44" s="173">
        <v>15.2971</v>
      </c>
      <c r="G44" s="173">
        <v>25.684999999999995</v>
      </c>
      <c r="H44" s="195">
        <f t="shared" si="18"/>
        <v>109.8485</v>
      </c>
      <c r="I44" s="2"/>
      <c r="J44" s="186" t="s">
        <v>18</v>
      </c>
      <c r="K44" s="173">
        <f>K48*$Q$44/1000</f>
        <v>51.524999999999999</v>
      </c>
      <c r="L44" s="173">
        <f t="shared" ref="L44:O44" si="24">L48*$Q$44/1000</f>
        <v>51.674999999999997</v>
      </c>
      <c r="M44" s="173">
        <f t="shared" si="24"/>
        <v>51.3</v>
      </c>
      <c r="N44" s="173">
        <f t="shared" si="24"/>
        <v>51.3</v>
      </c>
      <c r="O44" s="173">
        <f t="shared" si="24"/>
        <v>51.3</v>
      </c>
      <c r="P44" s="195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5" t="s">
        <v>19</v>
      </c>
      <c r="B45" s="173">
        <v>13.293100000000001</v>
      </c>
      <c r="C45" s="173">
        <v>20.1663</v>
      </c>
      <c r="D45" s="173">
        <v>20.195999999999998</v>
      </c>
      <c r="E45" s="173">
        <v>15.210999999999999</v>
      </c>
      <c r="F45" s="173">
        <v>15.2971</v>
      </c>
      <c r="G45" s="173">
        <v>25.684999999999995</v>
      </c>
      <c r="H45" s="195">
        <f t="shared" si="18"/>
        <v>109.8485</v>
      </c>
      <c r="I45" s="2"/>
      <c r="J45" s="185" t="s">
        <v>19</v>
      </c>
      <c r="K45" s="173">
        <f>K48*$Q$45/1000</f>
        <v>52.212000000000003</v>
      </c>
      <c r="L45" s="173">
        <f t="shared" ref="L45:O45" si="25">L48*$Q$45/1000</f>
        <v>52.363999999999997</v>
      </c>
      <c r="M45" s="173">
        <f t="shared" si="25"/>
        <v>51.984000000000002</v>
      </c>
      <c r="N45" s="173">
        <f t="shared" si="25"/>
        <v>51.984000000000002</v>
      </c>
      <c r="O45" s="173">
        <f t="shared" si="25"/>
        <v>51.984000000000002</v>
      </c>
      <c r="P45" s="195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86" t="s">
        <v>11</v>
      </c>
      <c r="B46" s="175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95">
        <f t="shared" si="18"/>
        <v>764.94249999999988</v>
      </c>
      <c r="J46" s="153" t="s">
        <v>11</v>
      </c>
      <c r="K46" s="175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95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87" t="s">
        <v>20</v>
      </c>
      <c r="B47" s="176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96">
        <f>+((H46/H48)/7)*1000</f>
        <v>28.840723145948793</v>
      </c>
      <c r="J47" s="204" t="s">
        <v>20</v>
      </c>
      <c r="K47" s="176">
        <v>65</v>
      </c>
      <c r="L47" s="31">
        <v>65</v>
      </c>
      <c r="M47" s="31">
        <v>65</v>
      </c>
      <c r="N47" s="31">
        <v>65</v>
      </c>
      <c r="O47" s="31">
        <v>65</v>
      </c>
      <c r="P47" s="196">
        <f>+((P46/P48)/7)*1000</f>
        <v>64.685030838473068</v>
      </c>
      <c r="Q47" s="66"/>
      <c r="R47" s="66"/>
    </row>
    <row r="48" spans="1:30" ht="33.75" customHeight="1" x14ac:dyDescent="0.25">
      <c r="A48" s="188" t="s">
        <v>21</v>
      </c>
      <c r="B48" s="177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97">
        <f>SUM(B48:G48)</f>
        <v>3789</v>
      </c>
      <c r="I48" s="67"/>
      <c r="J48" s="188" t="s">
        <v>21</v>
      </c>
      <c r="K48" s="200">
        <v>687</v>
      </c>
      <c r="L48" s="68">
        <v>689</v>
      </c>
      <c r="M48" s="68">
        <v>684</v>
      </c>
      <c r="N48" s="68">
        <v>684</v>
      </c>
      <c r="O48" s="68">
        <v>684</v>
      </c>
      <c r="P48" s="206">
        <f>SUM(K48:O48)</f>
        <v>3428</v>
      </c>
      <c r="Q48" s="69"/>
      <c r="R48" s="69"/>
    </row>
    <row r="49" spans="1:30" ht="33.75" customHeight="1" x14ac:dyDescent="0.25">
      <c r="A49" s="189" t="s">
        <v>22</v>
      </c>
      <c r="B49" s="178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98">
        <f>((H46*1000)/H48)/7</f>
        <v>28.840723145948797</v>
      </c>
      <c r="J49" s="189" t="s">
        <v>22</v>
      </c>
      <c r="K49" s="178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207">
        <f>((P46*1000)/P48)/7</f>
        <v>64.685030838473082</v>
      </c>
      <c r="Q49" s="69"/>
      <c r="R49" s="69"/>
    </row>
    <row r="50" spans="1:30" ht="33.75" customHeight="1" x14ac:dyDescent="0.25">
      <c r="A50" s="190" t="s">
        <v>23</v>
      </c>
      <c r="B50" s="179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181"/>
      <c r="J50" s="190" t="s">
        <v>23</v>
      </c>
      <c r="K50" s="179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208"/>
    </row>
    <row r="51" spans="1:30" ht="33.75" customHeight="1" thickBot="1" x14ac:dyDescent="0.3">
      <c r="A51" s="191" t="s">
        <v>24</v>
      </c>
      <c r="B51" s="180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99"/>
      <c r="I51" s="52"/>
      <c r="J51" s="191" t="s">
        <v>24</v>
      </c>
      <c r="K51" s="180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3"/>
      <c r="K54" s="283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81" t="s">
        <v>8</v>
      </c>
      <c r="C55" s="282"/>
      <c r="D55" s="282"/>
      <c r="E55" s="282"/>
      <c r="F55" s="279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v>32.195</v>
      </c>
      <c r="C58" s="173">
        <v>32.195</v>
      </c>
      <c r="D58" s="173">
        <v>32.195</v>
      </c>
      <c r="E58" s="173">
        <v>32.241999999999997</v>
      </c>
      <c r="F58" s="173">
        <v>32.241999999999997</v>
      </c>
      <c r="G58" s="195">
        <f t="shared" ref="G58:G65" si="35">SUM(B58:F58)</f>
        <v>161.06899999999999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f>B67*$I$59/1000</f>
        <v>37.18</v>
      </c>
      <c r="C59" s="173">
        <f>C67*$I$59/1000</f>
        <v>37.125</v>
      </c>
      <c r="D59" s="173">
        <f>D67*$I$59/1000</f>
        <v>36.96</v>
      </c>
      <c r="E59" s="173">
        <f>E67*$I$59/1000</f>
        <v>37.015000000000001</v>
      </c>
      <c r="F59" s="173">
        <f>F67*$I$59/1000</f>
        <v>37.344999999999999</v>
      </c>
      <c r="G59" s="195">
        <f t="shared" si="35"/>
        <v>185.62500000000003</v>
      </c>
      <c r="H59" s="77"/>
      <c r="I59" s="2">
        <v>55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95">
        <f t="shared" si="35"/>
        <v>202.5</v>
      </c>
      <c r="H60" s="77"/>
      <c r="I60" s="2">
        <v>60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f>B67*$I$61/1000</f>
        <v>44.616</v>
      </c>
      <c r="C61" s="173">
        <f>C67*$I$61/1000</f>
        <v>44.55</v>
      </c>
      <c r="D61" s="173">
        <f>D67*$I$61/1000</f>
        <v>44.351999999999997</v>
      </c>
      <c r="E61" s="173">
        <f>E67*$I$61/1000</f>
        <v>44.417999999999999</v>
      </c>
      <c r="F61" s="173">
        <f>F67*$I$61/1000</f>
        <v>44.814</v>
      </c>
      <c r="G61" s="195">
        <f t="shared" si="35"/>
        <v>222.75</v>
      </c>
      <c r="H61" s="77"/>
      <c r="I61" s="2">
        <v>66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f>B67*$I$62/1000</f>
        <v>49.347999999999999</v>
      </c>
      <c r="C62" s="173">
        <f>C67*$I$62/1000</f>
        <v>49.274999999999999</v>
      </c>
      <c r="D62" s="173">
        <f>D67*$I$62/1000</f>
        <v>49.055999999999997</v>
      </c>
      <c r="E62" s="173">
        <f>E67*$I$62/1000</f>
        <v>49.128999999999998</v>
      </c>
      <c r="F62" s="173">
        <f>F67*$I$62/1000</f>
        <v>49.567</v>
      </c>
      <c r="G62" s="195">
        <f t="shared" si="35"/>
        <v>246.37499999999997</v>
      </c>
      <c r="H62" s="77"/>
      <c r="I62" s="2">
        <v>73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f>B67*$I$63/1000</f>
        <v>50.7</v>
      </c>
      <c r="C63" s="173">
        <f>C67*$I$63/1000</f>
        <v>50.625</v>
      </c>
      <c r="D63" s="173">
        <f>D67*$I$63/1000</f>
        <v>50.4</v>
      </c>
      <c r="E63" s="173">
        <f>E67*$I$63/1000</f>
        <v>50.475000000000001</v>
      </c>
      <c r="F63" s="173">
        <f>F67*$I$63/1000</f>
        <v>50.924999999999997</v>
      </c>
      <c r="G63" s="195">
        <f t="shared" si="35"/>
        <v>253.125</v>
      </c>
      <c r="H63" s="77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f>B67*$I$64/1000</f>
        <v>51.375999999999998</v>
      </c>
      <c r="C64" s="173">
        <f>C67*$I$64/1000</f>
        <v>51.3</v>
      </c>
      <c r="D64" s="173">
        <f>D67*$I$64/1000</f>
        <v>51.072000000000003</v>
      </c>
      <c r="E64" s="173">
        <f>E67*$I$64/1000</f>
        <v>51.148000000000003</v>
      </c>
      <c r="F64" s="173">
        <f>F67*$I$64/1000</f>
        <v>51.603999999999999</v>
      </c>
      <c r="G64" s="195">
        <f t="shared" si="35"/>
        <v>256.5</v>
      </c>
      <c r="H64" s="77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95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>
        <v>65</v>
      </c>
      <c r="C66" s="31">
        <v>65</v>
      </c>
      <c r="D66" s="31">
        <v>65</v>
      </c>
      <c r="E66" s="31">
        <v>65</v>
      </c>
      <c r="F66" s="31">
        <v>65</v>
      </c>
      <c r="G66" s="196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676</v>
      </c>
      <c r="C67" s="68">
        <v>675</v>
      </c>
      <c r="D67" s="68">
        <v>672</v>
      </c>
      <c r="E67" s="68">
        <v>673</v>
      </c>
      <c r="F67" s="68">
        <v>679</v>
      </c>
      <c r="G67" s="206">
        <f>SUM(B67:F67)</f>
        <v>3375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210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6" t="s">
        <v>0</v>
      </c>
      <c r="B3" s="276"/>
      <c r="C3" s="276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"/>
      <c r="Z3" s="2"/>
      <c r="AA3" s="2"/>
      <c r="AB3" s="2"/>
      <c r="AC3" s="2"/>
      <c r="AD3" s="22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9" t="s">
        <v>1</v>
      </c>
      <c r="B9" s="229"/>
      <c r="C9" s="229"/>
      <c r="D9" s="1"/>
      <c r="E9" s="277" t="s">
        <v>2</v>
      </c>
      <c r="F9" s="277"/>
      <c r="G9" s="27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7"/>
      <c r="S9" s="27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9"/>
      <c r="B10" s="229"/>
      <c r="C10" s="22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9" t="s">
        <v>4</v>
      </c>
      <c r="B11" s="229"/>
      <c r="C11" s="229"/>
      <c r="D11" s="1"/>
      <c r="E11" s="230">
        <v>1</v>
      </c>
      <c r="F11" s="1"/>
      <c r="G11" s="1"/>
      <c r="H11" s="1"/>
      <c r="I11" s="1"/>
      <c r="J11" s="1"/>
      <c r="K11" s="278" t="s">
        <v>58</v>
      </c>
      <c r="L11" s="278"/>
      <c r="M11" s="231"/>
      <c r="N11" s="23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9"/>
      <c r="B12" s="229"/>
      <c r="C12" s="229"/>
      <c r="D12" s="1"/>
      <c r="E12" s="5"/>
      <c r="F12" s="1"/>
      <c r="G12" s="1"/>
      <c r="H12" s="1"/>
      <c r="I12" s="1"/>
      <c r="J12" s="1"/>
      <c r="K12" s="231"/>
      <c r="L12" s="231"/>
      <c r="M12" s="231"/>
      <c r="N12" s="23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9"/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1"/>
      <c r="X13" s="1"/>
      <c r="Y13" s="1"/>
    </row>
    <row r="14" spans="1:30" s="3" customFormat="1" ht="27" thickBot="1" x14ac:dyDescent="0.3">
      <c r="A14" s="22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9" t="s">
        <v>55</v>
      </c>
      <c r="C15" s="290"/>
      <c r="D15" s="290"/>
      <c r="E15" s="290"/>
      <c r="F15" s="290"/>
      <c r="G15" s="290"/>
      <c r="H15" s="290"/>
      <c r="I15" s="290"/>
      <c r="J15" s="291"/>
      <c r="K15" s="292" t="s">
        <v>9</v>
      </c>
      <c r="L15" s="284"/>
      <c r="M15" s="284"/>
      <c r="N15" s="284"/>
      <c r="O15" s="285"/>
      <c r="P15" s="286" t="s">
        <v>30</v>
      </c>
      <c r="Q15" s="287"/>
      <c r="R15" s="287"/>
      <c r="S15" s="288"/>
      <c r="T15" s="12"/>
    </row>
    <row r="16" spans="1:30" ht="39.950000000000003" customHeight="1" x14ac:dyDescent="0.25">
      <c r="A16" s="183" t="s">
        <v>10</v>
      </c>
      <c r="B16" s="16">
        <v>1</v>
      </c>
      <c r="C16" s="15">
        <v>2</v>
      </c>
      <c r="D16" s="217">
        <v>3</v>
      </c>
      <c r="E16" s="15">
        <v>3</v>
      </c>
      <c r="F16" s="15">
        <v>4</v>
      </c>
      <c r="G16" s="15">
        <v>5</v>
      </c>
      <c r="H16" s="217">
        <v>6</v>
      </c>
      <c r="I16" s="15">
        <v>7</v>
      </c>
      <c r="J16" s="17">
        <v>8</v>
      </c>
      <c r="K16" s="2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2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5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173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186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173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185" t="s">
        <v>15</v>
      </c>
      <c r="B20" s="80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174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80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186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173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185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173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186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173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185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173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186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175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187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176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188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177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189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178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190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181">
        <f t="shared" ref="J29" si="9">((J27*J26)*7)/1000</f>
        <v>114.464</v>
      </c>
      <c r="K29" s="179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91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180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79" t="s">
        <v>26</v>
      </c>
      <c r="C36" s="280"/>
      <c r="D36" s="280"/>
      <c r="E36" s="280"/>
      <c r="F36" s="280"/>
      <c r="G36" s="280"/>
      <c r="H36" s="193"/>
      <c r="I36" s="55" t="s">
        <v>27</v>
      </c>
      <c r="J36" s="201"/>
      <c r="K36" s="282" t="s">
        <v>26</v>
      </c>
      <c r="L36" s="282"/>
      <c r="M36" s="282"/>
      <c r="N36" s="282"/>
      <c r="O36" s="279"/>
      <c r="P36" s="205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94" t="s">
        <v>11</v>
      </c>
      <c r="J37" s="202"/>
      <c r="K37" s="192"/>
      <c r="L37" s="15"/>
      <c r="M37" s="15"/>
      <c r="N37" s="15"/>
      <c r="O37" s="15"/>
      <c r="P37" s="194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4"/>
      <c r="J38" s="203" t="s">
        <v>12</v>
      </c>
      <c r="K38" s="192">
        <v>1</v>
      </c>
      <c r="L38" s="58">
        <v>2</v>
      </c>
      <c r="M38" s="58">
        <v>3</v>
      </c>
      <c r="N38" s="58">
        <v>4</v>
      </c>
      <c r="O38" s="58">
        <v>5</v>
      </c>
      <c r="P38" s="194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5" t="s">
        <v>13</v>
      </c>
      <c r="B39" s="173">
        <v>13.293100000000001</v>
      </c>
      <c r="C39" s="173">
        <v>20.1663</v>
      </c>
      <c r="D39" s="173">
        <v>20.195999999999998</v>
      </c>
      <c r="E39" s="173">
        <v>15.210999999999999</v>
      </c>
      <c r="F39" s="173">
        <v>15.2971</v>
      </c>
      <c r="G39" s="173">
        <v>25.684999999999995</v>
      </c>
      <c r="H39" s="195">
        <f t="shared" ref="H39:H46" si="15">SUM(B39:G39)</f>
        <v>109.8485</v>
      </c>
      <c r="I39" s="2"/>
      <c r="J39" s="185" t="s">
        <v>13</v>
      </c>
      <c r="K39" s="173">
        <v>52.212000000000003</v>
      </c>
      <c r="L39" s="173">
        <v>52.363999999999997</v>
      </c>
      <c r="M39" s="173">
        <v>51.984000000000002</v>
      </c>
      <c r="N39" s="173">
        <v>51.984000000000002</v>
      </c>
      <c r="O39" s="173">
        <v>51.984000000000002</v>
      </c>
      <c r="P39" s="195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86" t="s">
        <v>14</v>
      </c>
      <c r="B40" s="173">
        <v>15.844483333333335</v>
      </c>
      <c r="C40" s="173">
        <v>24.364783333333332</v>
      </c>
      <c r="D40" s="173">
        <v>24.319000000000003</v>
      </c>
      <c r="E40" s="173">
        <v>18.488166666666668</v>
      </c>
      <c r="F40" s="173">
        <v>18.434149999999999</v>
      </c>
      <c r="G40" s="173">
        <v>31.133333333333336</v>
      </c>
      <c r="H40" s="195">
        <f t="shared" si="15"/>
        <v>132.58391666666668</v>
      </c>
      <c r="I40" s="2"/>
      <c r="J40" s="186" t="s">
        <v>14</v>
      </c>
      <c r="K40" s="173">
        <f>K48*$Q$40/1000</f>
        <v>60.75</v>
      </c>
      <c r="L40" s="173">
        <f t="shared" ref="L40:O40" si="17">L48*$Q$40/1000</f>
        <v>60.57</v>
      </c>
      <c r="M40" s="173">
        <f t="shared" si="17"/>
        <v>60.12</v>
      </c>
      <c r="N40" s="173">
        <f t="shared" si="17"/>
        <v>60.48</v>
      </c>
      <c r="O40" s="173">
        <f t="shared" si="17"/>
        <v>60.84</v>
      </c>
      <c r="P40" s="195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5" t="s">
        <v>15</v>
      </c>
      <c r="B41" s="174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95">
        <f t="shared" si="15"/>
        <v>132.58391666666668</v>
      </c>
      <c r="I41" s="2"/>
      <c r="J41" s="185" t="s">
        <v>15</v>
      </c>
      <c r="K41" s="174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95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86" t="s">
        <v>16</v>
      </c>
      <c r="B42" s="173">
        <v>15.844483333333335</v>
      </c>
      <c r="C42" s="173">
        <v>24.364783333333332</v>
      </c>
      <c r="D42" s="173">
        <v>24.319000000000003</v>
      </c>
      <c r="E42" s="173">
        <v>18.488166666666668</v>
      </c>
      <c r="F42" s="173">
        <v>18.434149999999999</v>
      </c>
      <c r="G42" s="173">
        <v>31.133333333333336</v>
      </c>
      <c r="H42" s="195">
        <f t="shared" si="15"/>
        <v>132.58391666666668</v>
      </c>
      <c r="I42" s="2"/>
      <c r="J42" s="186" t="s">
        <v>16</v>
      </c>
      <c r="K42" s="173">
        <f>K48*$Q$42/1000</f>
        <v>64.8</v>
      </c>
      <c r="L42" s="173">
        <f t="shared" ref="L42:O42" si="19">L48*$Q$42/1000</f>
        <v>64.608000000000004</v>
      </c>
      <c r="M42" s="173">
        <f t="shared" si="19"/>
        <v>64.128</v>
      </c>
      <c r="N42" s="173">
        <f t="shared" si="19"/>
        <v>64.512</v>
      </c>
      <c r="O42" s="173">
        <f t="shared" si="19"/>
        <v>64.896000000000001</v>
      </c>
      <c r="P42" s="195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5" t="s">
        <v>17</v>
      </c>
      <c r="B43" s="173">
        <v>15.844483333333335</v>
      </c>
      <c r="C43" s="173">
        <v>24.364783333333332</v>
      </c>
      <c r="D43" s="173">
        <v>24.319000000000003</v>
      </c>
      <c r="E43" s="173">
        <v>18.488166666666668</v>
      </c>
      <c r="F43" s="173">
        <v>18.434149999999999</v>
      </c>
      <c r="G43" s="173">
        <v>31.133333333333336</v>
      </c>
      <c r="H43" s="195">
        <f t="shared" si="15"/>
        <v>132.58391666666668</v>
      </c>
      <c r="I43" s="2"/>
      <c r="J43" s="185" t="s">
        <v>17</v>
      </c>
      <c r="K43" s="173">
        <f>K48*$Q$43/1000</f>
        <v>66.825000000000003</v>
      </c>
      <c r="L43" s="173">
        <f t="shared" ref="L43:O43" si="20">L48*$Q$43/1000</f>
        <v>66.626999999999995</v>
      </c>
      <c r="M43" s="173">
        <f t="shared" si="20"/>
        <v>66.132000000000005</v>
      </c>
      <c r="N43" s="173">
        <f t="shared" si="20"/>
        <v>66.528000000000006</v>
      </c>
      <c r="O43" s="173">
        <f t="shared" si="20"/>
        <v>66.924000000000007</v>
      </c>
      <c r="P43" s="195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86" t="s">
        <v>18</v>
      </c>
      <c r="B44" s="173">
        <v>15.844483333333335</v>
      </c>
      <c r="C44" s="173">
        <v>24.364783333333332</v>
      </c>
      <c r="D44" s="173">
        <v>24.319000000000003</v>
      </c>
      <c r="E44" s="173">
        <v>18.488166666666668</v>
      </c>
      <c r="F44" s="173">
        <v>18.434149999999999</v>
      </c>
      <c r="G44" s="173">
        <v>31.133333333333336</v>
      </c>
      <c r="H44" s="195">
        <f t="shared" si="15"/>
        <v>132.58391666666668</v>
      </c>
      <c r="I44" s="2"/>
      <c r="J44" s="186" t="s">
        <v>18</v>
      </c>
      <c r="K44" s="173">
        <f>K48*$Q$44/1000</f>
        <v>68.849999999999994</v>
      </c>
      <c r="L44" s="173">
        <f t="shared" ref="L44:O44" si="21">L48*$Q$44/1000</f>
        <v>68.646000000000001</v>
      </c>
      <c r="M44" s="173">
        <f t="shared" si="21"/>
        <v>68.135999999999996</v>
      </c>
      <c r="N44" s="173">
        <f t="shared" si="21"/>
        <v>68.543999999999997</v>
      </c>
      <c r="O44" s="173">
        <f t="shared" si="21"/>
        <v>68.951999999999998</v>
      </c>
      <c r="P44" s="195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5" t="s">
        <v>19</v>
      </c>
      <c r="B45" s="173">
        <v>15.844483333333335</v>
      </c>
      <c r="C45" s="173">
        <v>24.364783333333332</v>
      </c>
      <c r="D45" s="173">
        <v>24.319000000000003</v>
      </c>
      <c r="E45" s="173">
        <v>18.488166666666668</v>
      </c>
      <c r="F45" s="173">
        <v>18.434149999999999</v>
      </c>
      <c r="G45" s="173">
        <v>31.133333333333336</v>
      </c>
      <c r="H45" s="195">
        <f t="shared" si="15"/>
        <v>132.58391666666668</v>
      </c>
      <c r="I45" s="2"/>
      <c r="J45" s="185" t="s">
        <v>19</v>
      </c>
      <c r="K45" s="173">
        <f>K48*$Q$45/1000</f>
        <v>70.875</v>
      </c>
      <c r="L45" s="173">
        <f t="shared" ref="L45:O45" si="22">L48*$Q$45/1000</f>
        <v>70.665000000000006</v>
      </c>
      <c r="M45" s="173">
        <f t="shared" si="22"/>
        <v>70.14</v>
      </c>
      <c r="N45" s="173">
        <f t="shared" si="22"/>
        <v>70.56</v>
      </c>
      <c r="O45" s="173">
        <f t="shared" si="22"/>
        <v>70.98</v>
      </c>
      <c r="P45" s="195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86" t="s">
        <v>11</v>
      </c>
      <c r="B46" s="175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95">
        <f t="shared" si="15"/>
        <v>905.35200000000009</v>
      </c>
      <c r="J46" s="153" t="s">
        <v>11</v>
      </c>
      <c r="K46" s="175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95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87" t="s">
        <v>20</v>
      </c>
      <c r="B47" s="176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96">
        <f>+((H46/H48)/7)*1000</f>
        <v>34.215873015873022</v>
      </c>
      <c r="J47" s="204" t="s">
        <v>20</v>
      </c>
      <c r="K47" s="176">
        <v>95</v>
      </c>
      <c r="L47" s="31">
        <v>95</v>
      </c>
      <c r="M47" s="31">
        <v>95</v>
      </c>
      <c r="N47" s="31">
        <v>95</v>
      </c>
      <c r="O47" s="31">
        <v>95</v>
      </c>
      <c r="P47" s="196">
        <f>+((P46/P48)/7)*1000</f>
        <v>94.635128248683557</v>
      </c>
      <c r="Q47" s="66"/>
      <c r="R47" s="66"/>
    </row>
    <row r="48" spans="1:30" ht="33.75" customHeight="1" x14ac:dyDescent="0.25">
      <c r="A48" s="188" t="s">
        <v>21</v>
      </c>
      <c r="B48" s="177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97">
        <f>SUM(B48:G48)</f>
        <v>3780</v>
      </c>
      <c r="I48" s="67"/>
      <c r="J48" s="188" t="s">
        <v>21</v>
      </c>
      <c r="K48" s="200">
        <v>675</v>
      </c>
      <c r="L48" s="68">
        <v>673</v>
      </c>
      <c r="M48" s="68">
        <v>668</v>
      </c>
      <c r="N48" s="68">
        <v>672</v>
      </c>
      <c r="O48" s="68">
        <v>676</v>
      </c>
      <c r="P48" s="206">
        <f>SUM(K48:O48)</f>
        <v>3364</v>
      </c>
      <c r="Q48" s="69"/>
      <c r="R48" s="69"/>
    </row>
    <row r="49" spans="1:30" ht="33.75" customHeight="1" x14ac:dyDescent="0.25">
      <c r="A49" s="189" t="s">
        <v>22</v>
      </c>
      <c r="B49" s="178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98">
        <f>((H46*1000)/H48)/7</f>
        <v>34.215873015873022</v>
      </c>
      <c r="J49" s="189" t="s">
        <v>22</v>
      </c>
      <c r="K49" s="178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207">
        <f>((P46*1000)/P48)/7</f>
        <v>94.635128248683571</v>
      </c>
      <c r="Q49" s="69"/>
      <c r="R49" s="69"/>
    </row>
    <row r="50" spans="1:30" ht="33.75" customHeight="1" x14ac:dyDescent="0.25">
      <c r="A50" s="190" t="s">
        <v>23</v>
      </c>
      <c r="B50" s="179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181"/>
      <c r="J50" s="190" t="s">
        <v>23</v>
      </c>
      <c r="K50" s="179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208"/>
    </row>
    <row r="51" spans="1:30" ht="33.75" customHeight="1" thickBot="1" x14ac:dyDescent="0.3">
      <c r="A51" s="191" t="s">
        <v>24</v>
      </c>
      <c r="B51" s="180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99"/>
      <c r="I51" s="52"/>
      <c r="J51" s="191" t="s">
        <v>24</v>
      </c>
      <c r="K51" s="180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3"/>
      <c r="K54" s="283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81" t="s">
        <v>8</v>
      </c>
      <c r="C55" s="282"/>
      <c r="D55" s="282"/>
      <c r="E55" s="282"/>
      <c r="F55" s="279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v>51.375999999999998</v>
      </c>
      <c r="C58" s="173">
        <v>51.3</v>
      </c>
      <c r="D58" s="173">
        <v>51.072000000000003</v>
      </c>
      <c r="E58" s="173">
        <v>51.148000000000003</v>
      </c>
      <c r="F58" s="173">
        <v>51.603999999999999</v>
      </c>
      <c r="G58" s="195">
        <f t="shared" ref="G58:G65" si="27">SUM(B58:F58)</f>
        <v>256.5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f>B67*$I$59/1000</f>
        <v>61.02</v>
      </c>
      <c r="C59" s="173">
        <f>C67*$I$59/1000</f>
        <v>61.38</v>
      </c>
      <c r="D59" s="173">
        <f>D67*$I$59/1000</f>
        <v>61.2</v>
      </c>
      <c r="E59" s="173">
        <f>E67*$I$59/1000</f>
        <v>61.29</v>
      </c>
      <c r="F59" s="173">
        <f>F67*$I$59/1000</f>
        <v>61.11</v>
      </c>
      <c r="G59" s="195">
        <f t="shared" si="27"/>
        <v>306</v>
      </c>
      <c r="H59" s="77"/>
      <c r="I59" s="2">
        <v>90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95">
        <f t="shared" si="27"/>
        <v>316.2</v>
      </c>
      <c r="H60" s="77"/>
      <c r="I60" s="2">
        <v>93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f>B67*$I$61/1000</f>
        <v>65.087999999999994</v>
      </c>
      <c r="C61" s="173">
        <f>C67*$I$61/1000</f>
        <v>65.471999999999994</v>
      </c>
      <c r="D61" s="173">
        <f>D67*$I$61/1000</f>
        <v>65.28</v>
      </c>
      <c r="E61" s="173">
        <f>E67*$I$61/1000</f>
        <v>65.376000000000005</v>
      </c>
      <c r="F61" s="173">
        <f>F67*$I$61/1000</f>
        <v>65.183999999999997</v>
      </c>
      <c r="G61" s="195">
        <f t="shared" si="27"/>
        <v>326.39999999999998</v>
      </c>
      <c r="H61" s="77"/>
      <c r="I61" s="2">
        <v>96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f>B67*$I$62/1000</f>
        <v>67.122</v>
      </c>
      <c r="C62" s="173">
        <f>C67*$I$62/1000</f>
        <v>67.518000000000001</v>
      </c>
      <c r="D62" s="173">
        <f>D67*$I$62/1000</f>
        <v>67.319999999999993</v>
      </c>
      <c r="E62" s="173">
        <f>E67*$I$62/1000</f>
        <v>67.418999999999997</v>
      </c>
      <c r="F62" s="173">
        <f>F67*$I$62/1000</f>
        <v>67.221000000000004</v>
      </c>
      <c r="G62" s="195">
        <f t="shared" si="27"/>
        <v>336.59999999999997</v>
      </c>
      <c r="H62" s="77"/>
      <c r="I62" s="2">
        <v>99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f>B67*$I$63/1000</f>
        <v>69.834000000000003</v>
      </c>
      <c r="C63" s="173">
        <f>C67*$I$63/1000</f>
        <v>70.245999999999995</v>
      </c>
      <c r="D63" s="173">
        <f>D67*$I$63/1000</f>
        <v>70.040000000000006</v>
      </c>
      <c r="E63" s="173">
        <f>E67*$I$63/1000</f>
        <v>70.143000000000001</v>
      </c>
      <c r="F63" s="173">
        <f>F67*$I$63/1000</f>
        <v>69.936999999999998</v>
      </c>
      <c r="G63" s="195">
        <f t="shared" si="27"/>
        <v>350.20000000000005</v>
      </c>
      <c r="H63" s="77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f>B67*$I$64/1000</f>
        <v>71.867999999999995</v>
      </c>
      <c r="C64" s="173">
        <f>C67*$I$64/1000</f>
        <v>72.292000000000002</v>
      </c>
      <c r="D64" s="173">
        <f>D67*$I$64/1000</f>
        <v>72.08</v>
      </c>
      <c r="E64" s="173">
        <f>E67*$I$64/1000</f>
        <v>72.186000000000007</v>
      </c>
      <c r="F64" s="173">
        <f>F67*$I$64/1000</f>
        <v>71.974000000000004</v>
      </c>
      <c r="G64" s="195">
        <f t="shared" si="27"/>
        <v>360.40000000000003</v>
      </c>
      <c r="H64" s="77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95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>
        <v>95</v>
      </c>
      <c r="C66" s="31">
        <v>95</v>
      </c>
      <c r="D66" s="31">
        <v>95</v>
      </c>
      <c r="E66" s="31">
        <v>95</v>
      </c>
      <c r="F66" s="31">
        <v>95</v>
      </c>
      <c r="G66" s="196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678</v>
      </c>
      <c r="C67" s="68">
        <v>682</v>
      </c>
      <c r="D67" s="68">
        <v>680</v>
      </c>
      <c r="E67" s="68">
        <v>681</v>
      </c>
      <c r="F67" s="68">
        <v>679</v>
      </c>
      <c r="G67" s="206">
        <f>SUM(B67:F67)</f>
        <v>3400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210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6" t="s">
        <v>0</v>
      </c>
      <c r="B3" s="276"/>
      <c r="C3" s="276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"/>
      <c r="Z3" s="2"/>
      <c r="AA3" s="2"/>
      <c r="AB3" s="2"/>
      <c r="AC3" s="2"/>
      <c r="AD3" s="2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8" t="s">
        <v>1</v>
      </c>
      <c r="B9" s="238"/>
      <c r="C9" s="238"/>
      <c r="D9" s="1"/>
      <c r="E9" s="277" t="s">
        <v>2</v>
      </c>
      <c r="F9" s="277"/>
      <c r="G9" s="27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7"/>
      <c r="S9" s="27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8"/>
      <c r="B10" s="238"/>
      <c r="C10" s="2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8" t="s">
        <v>4</v>
      </c>
      <c r="B11" s="238"/>
      <c r="C11" s="238"/>
      <c r="D11" s="1"/>
      <c r="E11" s="239">
        <v>1</v>
      </c>
      <c r="F11" s="1"/>
      <c r="G11" s="1"/>
      <c r="H11" s="1"/>
      <c r="I11" s="1"/>
      <c r="J11" s="1"/>
      <c r="K11" s="278" t="s">
        <v>58</v>
      </c>
      <c r="L11" s="278"/>
      <c r="M11" s="240"/>
      <c r="N11" s="2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8"/>
      <c r="B12" s="238"/>
      <c r="C12" s="238"/>
      <c r="D12" s="1"/>
      <c r="E12" s="5"/>
      <c r="F12" s="1"/>
      <c r="G12" s="1"/>
      <c r="H12" s="1"/>
      <c r="I12" s="1"/>
      <c r="J12" s="1"/>
      <c r="K12" s="240"/>
      <c r="L12" s="240"/>
      <c r="M12" s="240"/>
      <c r="N12" s="2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8"/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1"/>
      <c r="X13" s="1"/>
      <c r="Y13" s="1"/>
    </row>
    <row r="14" spans="1:30" s="3" customFormat="1" ht="27" thickBot="1" x14ac:dyDescent="0.3">
      <c r="A14" s="2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9" t="s">
        <v>55</v>
      </c>
      <c r="C15" s="290"/>
      <c r="D15" s="290"/>
      <c r="E15" s="290"/>
      <c r="F15" s="290"/>
      <c r="G15" s="290"/>
      <c r="H15" s="290"/>
      <c r="I15" s="290"/>
      <c r="J15" s="291"/>
      <c r="K15" s="292" t="s">
        <v>9</v>
      </c>
      <c r="L15" s="284"/>
      <c r="M15" s="284"/>
      <c r="N15" s="284"/>
      <c r="O15" s="285"/>
      <c r="P15" s="286" t="s">
        <v>30</v>
      </c>
      <c r="Q15" s="287"/>
      <c r="R15" s="287"/>
      <c r="S15" s="288"/>
      <c r="T15" s="12"/>
    </row>
    <row r="16" spans="1:30" ht="39.950000000000003" customHeight="1" x14ac:dyDescent="0.25">
      <c r="A16" s="183" t="s">
        <v>10</v>
      </c>
      <c r="B16" s="16">
        <v>1</v>
      </c>
      <c r="C16" s="15">
        <v>2</v>
      </c>
      <c r="D16" s="217">
        <v>3</v>
      </c>
      <c r="E16" s="15">
        <v>3</v>
      </c>
      <c r="F16" s="15">
        <v>4</v>
      </c>
      <c r="G16" s="15">
        <v>5</v>
      </c>
      <c r="H16" s="217">
        <v>6</v>
      </c>
      <c r="I16" s="15">
        <v>7</v>
      </c>
      <c r="J16" s="17">
        <v>8</v>
      </c>
      <c r="K16" s="2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9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172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185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173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186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173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185" t="s">
        <v>15</v>
      </c>
      <c r="B20" s="80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174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80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186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173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185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173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186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173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185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173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186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175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187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176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188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177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189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178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190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181">
        <f t="shared" ref="J29" si="9">((J27*J26)*7)/1000</f>
        <v>126.238</v>
      </c>
      <c r="K29" s="179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91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180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79" t="s">
        <v>26</v>
      </c>
      <c r="C36" s="280"/>
      <c r="D36" s="280"/>
      <c r="E36" s="280"/>
      <c r="F36" s="280"/>
      <c r="G36" s="280"/>
      <c r="H36" s="193"/>
      <c r="I36" s="55" t="s">
        <v>27</v>
      </c>
      <c r="J36" s="201"/>
      <c r="K36" s="282" t="s">
        <v>26</v>
      </c>
      <c r="L36" s="282"/>
      <c r="M36" s="282"/>
      <c r="N36" s="282"/>
      <c r="O36" s="279"/>
      <c r="P36" s="205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94" t="s">
        <v>11</v>
      </c>
      <c r="J37" s="202"/>
      <c r="K37" s="192"/>
      <c r="L37" s="15"/>
      <c r="M37" s="15"/>
      <c r="N37" s="15"/>
      <c r="O37" s="15"/>
      <c r="P37" s="194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94"/>
      <c r="J38" s="203" t="s">
        <v>12</v>
      </c>
      <c r="K38" s="192">
        <v>1</v>
      </c>
      <c r="L38" s="58">
        <v>2</v>
      </c>
      <c r="M38" s="58">
        <v>3</v>
      </c>
      <c r="N38" s="58">
        <v>4</v>
      </c>
      <c r="O38" s="58">
        <v>5</v>
      </c>
      <c r="P38" s="194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185" t="s">
        <v>13</v>
      </c>
      <c r="B39" s="173">
        <v>15.844483333333335</v>
      </c>
      <c r="C39" s="173">
        <v>24.364783333333332</v>
      </c>
      <c r="D39" s="173">
        <v>24.319000000000003</v>
      </c>
      <c r="E39" s="173">
        <v>18.488166666666668</v>
      </c>
      <c r="F39" s="173">
        <v>18.434149999999999</v>
      </c>
      <c r="G39" s="173">
        <v>31.133333333333336</v>
      </c>
      <c r="H39" s="195">
        <f t="shared" ref="H39:H46" si="15">SUM(B39:G39)</f>
        <v>132.58391666666668</v>
      </c>
      <c r="I39" s="2"/>
      <c r="J39" s="185" t="s">
        <v>13</v>
      </c>
      <c r="K39" s="173">
        <v>353.2</v>
      </c>
      <c r="L39" s="173"/>
      <c r="M39" s="173"/>
      <c r="N39" s="173"/>
      <c r="O39" s="173"/>
      <c r="P39" s="195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186" t="s">
        <v>14</v>
      </c>
      <c r="B40" s="173">
        <v>16.742252777777779</v>
      </c>
      <c r="C40" s="173">
        <v>26.041536111111114</v>
      </c>
      <c r="D40" s="173">
        <v>25.916166666666669</v>
      </c>
      <c r="E40" s="173">
        <v>19.796972222222223</v>
      </c>
      <c r="F40" s="173">
        <v>19.762808333333332</v>
      </c>
      <c r="G40" s="173">
        <v>34.039111111111112</v>
      </c>
      <c r="H40" s="195">
        <f t="shared" si="15"/>
        <v>142.29884722222224</v>
      </c>
      <c r="I40" s="2"/>
      <c r="J40" s="186" t="s">
        <v>14</v>
      </c>
      <c r="K40" s="173">
        <f>K48*$Q$40/1000</f>
        <v>393.58800000000002</v>
      </c>
      <c r="L40" s="173">
        <f t="shared" ref="L40:O40" si="17">L48*$Q$40/1000</f>
        <v>0</v>
      </c>
      <c r="M40" s="173">
        <f t="shared" si="17"/>
        <v>0</v>
      </c>
      <c r="N40" s="173">
        <f t="shared" si="17"/>
        <v>0</v>
      </c>
      <c r="O40" s="173">
        <f t="shared" si="17"/>
        <v>0</v>
      </c>
      <c r="P40" s="195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185" t="s">
        <v>15</v>
      </c>
      <c r="B41" s="174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95">
        <f t="shared" si="15"/>
        <v>142.29884722222224</v>
      </c>
      <c r="I41" s="2"/>
      <c r="J41" s="185" t="s">
        <v>15</v>
      </c>
      <c r="K41" s="174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95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186" t="s">
        <v>16</v>
      </c>
      <c r="B42" s="173">
        <v>16.742252777777779</v>
      </c>
      <c r="C42" s="173">
        <v>26.041536111111114</v>
      </c>
      <c r="D42" s="173">
        <v>25.916166666666669</v>
      </c>
      <c r="E42" s="173">
        <v>19.796972222222223</v>
      </c>
      <c r="F42" s="173">
        <v>19.762808333333332</v>
      </c>
      <c r="G42" s="173">
        <v>34.039111111111112</v>
      </c>
      <c r="H42" s="195">
        <f t="shared" si="15"/>
        <v>142.29884722222224</v>
      </c>
      <c r="I42" s="2"/>
      <c r="J42" s="186" t="s">
        <v>16</v>
      </c>
      <c r="K42" s="173">
        <f>K48*$Q$42/1000</f>
        <v>427.22800000000001</v>
      </c>
      <c r="L42" s="173">
        <f t="shared" ref="L42:O42" si="19">L48*$Q$42/1000</f>
        <v>0</v>
      </c>
      <c r="M42" s="173">
        <f t="shared" si="19"/>
        <v>0</v>
      </c>
      <c r="N42" s="173">
        <f t="shared" si="19"/>
        <v>0</v>
      </c>
      <c r="O42" s="173">
        <f t="shared" si="19"/>
        <v>0</v>
      </c>
      <c r="P42" s="195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185" t="s">
        <v>17</v>
      </c>
      <c r="B43" s="173">
        <v>16.742252777777779</v>
      </c>
      <c r="C43" s="173">
        <v>26.041536111111114</v>
      </c>
      <c r="D43" s="173">
        <v>25.916166666666669</v>
      </c>
      <c r="E43" s="173">
        <v>19.796972222222223</v>
      </c>
      <c r="F43" s="173">
        <v>19.762808333333332</v>
      </c>
      <c r="G43" s="173">
        <v>34.039111111111112</v>
      </c>
      <c r="H43" s="195">
        <f t="shared" si="15"/>
        <v>142.29884722222224</v>
      </c>
      <c r="I43" s="2"/>
      <c r="J43" s="185" t="s">
        <v>17</v>
      </c>
      <c r="K43" s="173">
        <f>K48*$Q$43/1000</f>
        <v>437.32</v>
      </c>
      <c r="L43" s="173">
        <f t="shared" ref="L43:O43" si="20">L48*$Q$43/1000</f>
        <v>0</v>
      </c>
      <c r="M43" s="173">
        <f t="shared" si="20"/>
        <v>0</v>
      </c>
      <c r="N43" s="173">
        <f t="shared" si="20"/>
        <v>0</v>
      </c>
      <c r="O43" s="173">
        <f t="shared" si="20"/>
        <v>0</v>
      </c>
      <c r="P43" s="195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186" t="s">
        <v>18</v>
      </c>
      <c r="B44" s="173">
        <v>16.742252777777779</v>
      </c>
      <c r="C44" s="173">
        <v>26.041536111111114</v>
      </c>
      <c r="D44" s="173">
        <v>25.916166666666669</v>
      </c>
      <c r="E44" s="173">
        <v>19.796972222222223</v>
      </c>
      <c r="F44" s="173">
        <v>19.762808333333332</v>
      </c>
      <c r="G44" s="173">
        <v>34.039111111111112</v>
      </c>
      <c r="H44" s="195">
        <f t="shared" si="15"/>
        <v>142.29884722222224</v>
      </c>
      <c r="I44" s="2"/>
      <c r="J44" s="186" t="s">
        <v>18</v>
      </c>
      <c r="K44" s="173">
        <f>K48*$Q$44/1000</f>
        <v>450.77600000000001</v>
      </c>
      <c r="L44" s="173">
        <f t="shared" ref="L44:O44" si="21">L48*$Q$44/1000</f>
        <v>0</v>
      </c>
      <c r="M44" s="173">
        <f t="shared" si="21"/>
        <v>0</v>
      </c>
      <c r="N44" s="173">
        <f t="shared" si="21"/>
        <v>0</v>
      </c>
      <c r="O44" s="173">
        <f t="shared" si="21"/>
        <v>0</v>
      </c>
      <c r="P44" s="195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185" t="s">
        <v>19</v>
      </c>
      <c r="B45" s="173">
        <v>16.742252777777779</v>
      </c>
      <c r="C45" s="173">
        <v>26.041536111111114</v>
      </c>
      <c r="D45" s="173">
        <v>25.916166666666669</v>
      </c>
      <c r="E45" s="173">
        <v>19.796972222222223</v>
      </c>
      <c r="F45" s="173">
        <v>19.762808333333332</v>
      </c>
      <c r="G45" s="173">
        <v>34.039111111111112</v>
      </c>
      <c r="H45" s="195">
        <f t="shared" si="15"/>
        <v>142.29884722222224</v>
      </c>
      <c r="I45" s="2"/>
      <c r="J45" s="185" t="s">
        <v>19</v>
      </c>
      <c r="K45" s="173">
        <f>K48*$Q$45/1000</f>
        <v>460.86799999999999</v>
      </c>
      <c r="L45" s="173">
        <f t="shared" ref="L45:O45" si="22">L48*$Q$45/1000</f>
        <v>0</v>
      </c>
      <c r="M45" s="173">
        <f t="shared" si="22"/>
        <v>0</v>
      </c>
      <c r="N45" s="173">
        <f t="shared" si="22"/>
        <v>0</v>
      </c>
      <c r="O45" s="173">
        <f t="shared" si="22"/>
        <v>0</v>
      </c>
      <c r="P45" s="195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186" t="s">
        <v>11</v>
      </c>
      <c r="B46" s="175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95">
        <f t="shared" si="15"/>
        <v>986.37699999999995</v>
      </c>
      <c r="J46" s="153" t="s">
        <v>11</v>
      </c>
      <c r="K46" s="175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95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187" t="s">
        <v>20</v>
      </c>
      <c r="B47" s="176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96">
        <f>+((H46/H48)/7)*1000</f>
        <v>37.337307896131428</v>
      </c>
      <c r="J47" s="204" t="s">
        <v>20</v>
      </c>
      <c r="K47" s="176">
        <v>120</v>
      </c>
      <c r="L47" s="31"/>
      <c r="M47" s="31"/>
      <c r="N47" s="31"/>
      <c r="O47" s="31"/>
      <c r="P47" s="196">
        <f>+((P46/P48)/7)*1000</f>
        <v>124.57057924239849</v>
      </c>
      <c r="Q47" s="66"/>
      <c r="R47" s="66"/>
    </row>
    <row r="48" spans="1:30" ht="33.75" customHeight="1" x14ac:dyDescent="0.25">
      <c r="A48" s="188" t="s">
        <v>21</v>
      </c>
      <c r="B48" s="177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97">
        <f>SUM(B48:G48)</f>
        <v>3774</v>
      </c>
      <c r="I48" s="67"/>
      <c r="J48" s="188" t="s">
        <v>21</v>
      </c>
      <c r="K48" s="200">
        <v>3364</v>
      </c>
      <c r="L48" s="68"/>
      <c r="M48" s="68"/>
      <c r="N48" s="68"/>
      <c r="O48" s="68"/>
      <c r="P48" s="206">
        <f>SUM(K48:O48)</f>
        <v>3364</v>
      </c>
      <c r="Q48" s="69"/>
      <c r="R48" s="69"/>
    </row>
    <row r="49" spans="1:30" ht="33.75" customHeight="1" x14ac:dyDescent="0.25">
      <c r="A49" s="189" t="s">
        <v>22</v>
      </c>
      <c r="B49" s="178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98">
        <f>((H46*1000)/H48)/7</f>
        <v>37.337307896131428</v>
      </c>
      <c r="J49" s="189" t="s">
        <v>22</v>
      </c>
      <c r="K49" s="178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207">
        <f>((P46*1000)/P48)/7</f>
        <v>124.57057924239851</v>
      </c>
      <c r="Q49" s="69"/>
      <c r="R49" s="69"/>
    </row>
    <row r="50" spans="1:30" ht="33.75" customHeight="1" x14ac:dyDescent="0.25">
      <c r="A50" s="190" t="s">
        <v>23</v>
      </c>
      <c r="B50" s="179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181"/>
      <c r="J50" s="190" t="s">
        <v>23</v>
      </c>
      <c r="K50" s="179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208"/>
    </row>
    <row r="51" spans="1:30" ht="33.75" customHeight="1" thickBot="1" x14ac:dyDescent="0.3">
      <c r="A51" s="191" t="s">
        <v>24</v>
      </c>
      <c r="B51" s="180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99"/>
      <c r="I51" s="52"/>
      <c r="J51" s="191" t="s">
        <v>24</v>
      </c>
      <c r="K51" s="180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3"/>
      <c r="K54" s="283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81" t="s">
        <v>8</v>
      </c>
      <c r="C55" s="282"/>
      <c r="D55" s="282"/>
      <c r="E55" s="282"/>
      <c r="F55" s="279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v>360.4</v>
      </c>
      <c r="C58" s="173"/>
      <c r="D58" s="173"/>
      <c r="E58" s="173"/>
      <c r="F58" s="173"/>
      <c r="G58" s="195">
        <f t="shared" ref="G58:G65" si="27">SUM(B58:F58)</f>
        <v>360.4</v>
      </c>
      <c r="H58" s="77"/>
      <c r="I58" s="2">
        <v>106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f>B67*$I$59/1000</f>
        <v>392.65199999999999</v>
      </c>
      <c r="C59" s="173">
        <f>C67*$I$59/1000</f>
        <v>0</v>
      </c>
      <c r="D59" s="173">
        <f>D67*$I$59/1000</f>
        <v>0</v>
      </c>
      <c r="E59" s="173">
        <f>E67*$I$59/1000</f>
        <v>0</v>
      </c>
      <c r="F59" s="173">
        <f>F67*$I$59/1000</f>
        <v>0</v>
      </c>
      <c r="G59" s="195">
        <f t="shared" si="27"/>
        <v>392.65199999999999</v>
      </c>
      <c r="H59" s="77"/>
      <c r="I59" s="2">
        <v>117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95">
        <f t="shared" si="27"/>
        <v>409.43200000000002</v>
      </c>
      <c r="H60" s="77"/>
      <c r="I60" s="2">
        <v>122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f>B67*$I$61/1000</f>
        <v>426.21199999999999</v>
      </c>
      <c r="C61" s="173">
        <f>C67*$I$61/1000</f>
        <v>0</v>
      </c>
      <c r="D61" s="173">
        <f>D67*$I$61/1000</f>
        <v>0</v>
      </c>
      <c r="E61" s="173">
        <f>E67*$I$61/1000</f>
        <v>0</v>
      </c>
      <c r="F61" s="173">
        <f>F67*$I$61/1000</f>
        <v>0</v>
      </c>
      <c r="G61" s="195">
        <f t="shared" si="27"/>
        <v>426.21199999999999</v>
      </c>
      <c r="H61" s="77"/>
      <c r="I61" s="2">
        <v>127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f>B67*$I$62/1000</f>
        <v>436.28</v>
      </c>
      <c r="C62" s="173">
        <f>C67*$I$62/1000</f>
        <v>0</v>
      </c>
      <c r="D62" s="173">
        <f>D67*$I$62/1000</f>
        <v>0</v>
      </c>
      <c r="E62" s="173">
        <f>E67*$I$62/1000</f>
        <v>0</v>
      </c>
      <c r="F62" s="173">
        <f>F67*$I$62/1000</f>
        <v>0</v>
      </c>
      <c r="G62" s="195">
        <f t="shared" si="27"/>
        <v>436.28</v>
      </c>
      <c r="H62" s="77"/>
      <c r="I62" s="2">
        <v>130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f>B67*$I$63/1000</f>
        <v>449.70400000000001</v>
      </c>
      <c r="C63" s="173">
        <f>C67*$I$63/1000</f>
        <v>0</v>
      </c>
      <c r="D63" s="173">
        <f>D67*$I$63/1000</f>
        <v>0</v>
      </c>
      <c r="E63" s="173">
        <f>E67*$I$63/1000</f>
        <v>0</v>
      </c>
      <c r="F63" s="173">
        <f>F67*$I$63/1000</f>
        <v>0</v>
      </c>
      <c r="G63" s="195">
        <f t="shared" si="27"/>
        <v>449.70400000000001</v>
      </c>
      <c r="H63" s="77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f>B67*$I$64/1000</f>
        <v>456.416</v>
      </c>
      <c r="C64" s="173">
        <f>C67*$I$64/1000</f>
        <v>0</v>
      </c>
      <c r="D64" s="173">
        <f>D67*$I$64/1000</f>
        <v>0</v>
      </c>
      <c r="E64" s="173">
        <f>E67*$I$64/1000</f>
        <v>0</v>
      </c>
      <c r="F64" s="173">
        <f>F67*$I$64/1000</f>
        <v>0</v>
      </c>
      <c r="G64" s="195">
        <f t="shared" si="27"/>
        <v>456.416</v>
      </c>
      <c r="H64" s="77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95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>
        <v>120</v>
      </c>
      <c r="C66" s="31"/>
      <c r="D66" s="31"/>
      <c r="E66" s="31"/>
      <c r="F66" s="31"/>
      <c r="G66" s="196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3356</v>
      </c>
      <c r="C67" s="68"/>
      <c r="D67" s="68"/>
      <c r="E67" s="68"/>
      <c r="F67" s="68"/>
      <c r="G67" s="206">
        <f>SUM(B67:F67)</f>
        <v>3356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210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6" t="s">
        <v>0</v>
      </c>
      <c r="B3" s="276"/>
      <c r="C3" s="276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"/>
      <c r="Z3" s="2"/>
      <c r="AA3" s="2"/>
      <c r="AB3" s="2"/>
      <c r="AC3" s="2"/>
      <c r="AD3" s="2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1" t="s">
        <v>1</v>
      </c>
      <c r="B9" s="241"/>
      <c r="C9" s="241"/>
      <c r="D9" s="1"/>
      <c r="E9" s="277" t="s">
        <v>2</v>
      </c>
      <c r="F9" s="277"/>
      <c r="G9" s="27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7"/>
      <c r="S9" s="27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1"/>
      <c r="B10" s="241"/>
      <c r="C10" s="2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1" t="s">
        <v>4</v>
      </c>
      <c r="B11" s="241"/>
      <c r="C11" s="241"/>
      <c r="D11" s="1"/>
      <c r="E11" s="242">
        <v>1</v>
      </c>
      <c r="F11" s="1"/>
      <c r="G11" s="1"/>
      <c r="H11" s="1"/>
      <c r="I11" s="1"/>
      <c r="J11" s="1"/>
      <c r="K11" s="278" t="s">
        <v>59</v>
      </c>
      <c r="L11" s="278"/>
      <c r="M11" s="243"/>
      <c r="N11" s="2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1"/>
      <c r="B12" s="241"/>
      <c r="C12" s="241"/>
      <c r="D12" s="1"/>
      <c r="E12" s="5"/>
      <c r="F12" s="1"/>
      <c r="G12" s="1"/>
      <c r="H12" s="1"/>
      <c r="I12" s="1"/>
      <c r="J12" s="1"/>
      <c r="K12" s="243"/>
      <c r="L12" s="243"/>
      <c r="M12" s="243"/>
      <c r="N12" s="2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1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1"/>
      <c r="X13" s="1"/>
      <c r="Y13" s="1"/>
    </row>
    <row r="14" spans="1:30" s="3" customFormat="1" ht="27" thickBot="1" x14ac:dyDescent="0.3">
      <c r="A14" s="2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9" t="s">
        <v>55</v>
      </c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284" t="s">
        <v>9</v>
      </c>
      <c r="O15" s="284"/>
      <c r="P15" s="284"/>
      <c r="Q15" s="284"/>
      <c r="R15" s="284"/>
      <c r="S15" s="285"/>
      <c r="T15" s="286" t="s">
        <v>30</v>
      </c>
      <c r="U15" s="287"/>
      <c r="V15" s="287"/>
      <c r="W15" s="287"/>
      <c r="X15" s="287"/>
      <c r="Y15" s="288"/>
      <c r="Z15" s="12"/>
    </row>
    <row r="16" spans="1:30" ht="39.950000000000003" customHeight="1" x14ac:dyDescent="0.25">
      <c r="A16" s="183" t="s">
        <v>10</v>
      </c>
      <c r="B16" s="16">
        <v>1</v>
      </c>
      <c r="C16" s="15">
        <v>2</v>
      </c>
      <c r="D16" s="217">
        <v>3</v>
      </c>
      <c r="E16" s="15">
        <v>3</v>
      </c>
      <c r="F16" s="15">
        <v>4</v>
      </c>
      <c r="G16" s="15">
        <v>5</v>
      </c>
      <c r="H16" s="217">
        <v>6</v>
      </c>
      <c r="I16" s="15">
        <v>7</v>
      </c>
      <c r="J16" s="15">
        <v>8</v>
      </c>
      <c r="K16" s="217"/>
      <c r="L16" s="15"/>
      <c r="M16" s="17"/>
      <c r="N16" s="2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9">
        <v>3</v>
      </c>
      <c r="W16" s="79">
        <v>4</v>
      </c>
      <c r="X16" s="79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172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185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173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186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173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185" t="s">
        <v>15</v>
      </c>
      <c r="B20" s="80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174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80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186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173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185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173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186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173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185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173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186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175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187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176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188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177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189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178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190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181">
        <f t="shared" si="15"/>
        <v>0</v>
      </c>
      <c r="N29" s="179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91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180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81" t="s">
        <v>26</v>
      </c>
      <c r="C36" s="282"/>
      <c r="D36" s="282"/>
      <c r="E36" s="282"/>
      <c r="F36" s="282"/>
      <c r="G36" s="282"/>
      <c r="H36" s="279"/>
      <c r="I36" s="193"/>
      <c r="J36" s="55" t="s">
        <v>27</v>
      </c>
      <c r="K36" s="201"/>
      <c r="L36" s="282" t="s">
        <v>26</v>
      </c>
      <c r="M36" s="282"/>
      <c r="N36" s="282"/>
      <c r="O36" s="282"/>
      <c r="P36" s="279"/>
      <c r="Q36" s="205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5"/>
      <c r="I37" s="194" t="s">
        <v>11</v>
      </c>
      <c r="K37" s="202"/>
      <c r="L37" s="192"/>
      <c r="M37" s="15"/>
      <c r="N37" s="15"/>
      <c r="O37" s="15"/>
      <c r="P37" s="15"/>
      <c r="Q37" s="194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94"/>
      <c r="K38" s="203" t="s">
        <v>12</v>
      </c>
      <c r="L38" s="192">
        <v>1</v>
      </c>
      <c r="M38" s="58">
        <v>2</v>
      </c>
      <c r="N38" s="58">
        <v>3</v>
      </c>
      <c r="O38" s="58">
        <v>4</v>
      </c>
      <c r="P38" s="58">
        <v>5</v>
      </c>
      <c r="Q38" s="194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185" t="s">
        <v>13</v>
      </c>
      <c r="B39" s="173">
        <v>14.9</v>
      </c>
      <c r="C39" s="173">
        <v>21.8</v>
      </c>
      <c r="D39" s="173">
        <v>21.8</v>
      </c>
      <c r="E39" s="173">
        <v>32</v>
      </c>
      <c r="F39" s="173">
        <v>27.3</v>
      </c>
      <c r="G39" s="173">
        <v>16.899999999999999</v>
      </c>
      <c r="H39" s="173">
        <v>7.6</v>
      </c>
      <c r="I39" s="195">
        <f t="shared" ref="I39:I46" si="28">SUM(B39:H39)</f>
        <v>142.29999999999998</v>
      </c>
      <c r="J39" s="2"/>
      <c r="K39" s="185" t="s">
        <v>13</v>
      </c>
      <c r="L39" s="173">
        <v>334.6</v>
      </c>
      <c r="M39" s="173"/>
      <c r="N39" s="173"/>
      <c r="O39" s="173"/>
      <c r="P39" s="173"/>
      <c r="Q39" s="195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186" t="s">
        <v>14</v>
      </c>
      <c r="B40" s="173">
        <v>20.497999999999998</v>
      </c>
      <c r="C40" s="173">
        <v>29.508799999999997</v>
      </c>
      <c r="D40" s="173">
        <v>29.508799999999997</v>
      </c>
      <c r="E40" s="173">
        <v>42.694499999999998</v>
      </c>
      <c r="F40" s="173">
        <v>35.363999999999997</v>
      </c>
      <c r="G40" s="173">
        <v>21.394400000000001</v>
      </c>
      <c r="H40" s="173">
        <v>9.5091999999999999</v>
      </c>
      <c r="I40" s="195">
        <f t="shared" si="28"/>
        <v>188.47769999999997</v>
      </c>
      <c r="J40" s="2"/>
      <c r="K40" s="186" t="s">
        <v>14</v>
      </c>
      <c r="L40" s="173">
        <v>334.6</v>
      </c>
      <c r="M40" s="173"/>
      <c r="N40" s="173"/>
      <c r="O40" s="173"/>
      <c r="P40" s="173"/>
      <c r="Q40" s="195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185" t="s">
        <v>15</v>
      </c>
      <c r="B41" s="174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95">
        <f t="shared" si="28"/>
        <v>189.48569999999998</v>
      </c>
      <c r="J41" s="2"/>
      <c r="K41" s="185" t="s">
        <v>15</v>
      </c>
      <c r="L41" s="174">
        <v>334.6</v>
      </c>
      <c r="M41" s="24"/>
      <c r="N41" s="24"/>
      <c r="O41" s="24"/>
      <c r="P41" s="24"/>
      <c r="Q41" s="195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186" t="s">
        <v>16</v>
      </c>
      <c r="B42" s="173">
        <v>20.497999999999998</v>
      </c>
      <c r="C42" s="173">
        <v>30.012800000000002</v>
      </c>
      <c r="D42" s="173">
        <v>30.012800000000002</v>
      </c>
      <c r="E42" s="173">
        <v>42.694499999999998</v>
      </c>
      <c r="F42" s="173">
        <v>35.363999999999997</v>
      </c>
      <c r="G42" s="173">
        <v>21.394400000000001</v>
      </c>
      <c r="H42" s="173">
        <v>9.5091999999999999</v>
      </c>
      <c r="I42" s="195">
        <f t="shared" si="28"/>
        <v>189.48569999999998</v>
      </c>
      <c r="J42" s="2"/>
      <c r="K42" s="186" t="s">
        <v>16</v>
      </c>
      <c r="L42" s="173">
        <v>334.6</v>
      </c>
      <c r="M42" s="173"/>
      <c r="N42" s="173"/>
      <c r="O42" s="173"/>
      <c r="P42" s="173"/>
      <c r="Q42" s="195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185" t="s">
        <v>17</v>
      </c>
      <c r="B43" s="173"/>
      <c r="C43" s="173"/>
      <c r="D43" s="173"/>
      <c r="E43" s="173"/>
      <c r="F43" s="173"/>
      <c r="G43" s="173"/>
      <c r="H43" s="173"/>
      <c r="I43" s="195">
        <f t="shared" si="28"/>
        <v>0</v>
      </c>
      <c r="J43" s="2"/>
      <c r="K43" s="185" t="s">
        <v>17</v>
      </c>
      <c r="L43" s="173">
        <v>207.452</v>
      </c>
      <c r="M43" s="173"/>
      <c r="N43" s="173"/>
      <c r="O43" s="173"/>
      <c r="P43" s="173"/>
      <c r="Q43" s="195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186" t="s">
        <v>18</v>
      </c>
      <c r="B44" s="173">
        <v>20.497999999999998</v>
      </c>
      <c r="C44" s="173">
        <v>30.012800000000002</v>
      </c>
      <c r="D44" s="173">
        <v>30.012800000000002</v>
      </c>
      <c r="E44" s="173">
        <v>42.694499999999998</v>
      </c>
      <c r="F44" s="173">
        <v>35.363999999999997</v>
      </c>
      <c r="G44" s="173">
        <v>21.394400000000001</v>
      </c>
      <c r="H44" s="173">
        <v>9.5091999999999999</v>
      </c>
      <c r="I44" s="195">
        <f t="shared" si="28"/>
        <v>189.48569999999998</v>
      </c>
      <c r="J44" s="2"/>
      <c r="K44" s="186" t="s">
        <v>18</v>
      </c>
      <c r="L44" s="173">
        <v>207.452</v>
      </c>
      <c r="M44" s="173"/>
      <c r="N44" s="173"/>
      <c r="O44" s="173"/>
      <c r="P44" s="173"/>
      <c r="Q44" s="195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185" t="s">
        <v>19</v>
      </c>
      <c r="B45" s="173">
        <v>20.497999999999998</v>
      </c>
      <c r="C45" s="173">
        <v>30.012800000000002</v>
      </c>
      <c r="D45" s="173">
        <v>30.012800000000002</v>
      </c>
      <c r="E45" s="173">
        <v>42.694499999999998</v>
      </c>
      <c r="F45" s="173">
        <v>35.363999999999997</v>
      </c>
      <c r="G45" s="173">
        <v>21.394400000000001</v>
      </c>
      <c r="H45" s="173">
        <v>9.5091999999999999</v>
      </c>
      <c r="I45" s="195">
        <f t="shared" si="28"/>
        <v>189.48569999999998</v>
      </c>
      <c r="J45" s="2"/>
      <c r="K45" s="185" t="s">
        <v>19</v>
      </c>
      <c r="L45" s="173">
        <v>147.1</v>
      </c>
      <c r="M45" s="173"/>
      <c r="N45" s="173"/>
      <c r="O45" s="173"/>
      <c r="P45" s="173"/>
      <c r="Q45" s="195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186" t="s">
        <v>11</v>
      </c>
      <c r="B46" s="175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95">
        <f t="shared" si="28"/>
        <v>1088.7204999999999</v>
      </c>
      <c r="K46" s="153" t="s">
        <v>11</v>
      </c>
      <c r="L46" s="175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95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187" t="s">
        <v>20</v>
      </c>
      <c r="B47" s="176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96">
        <f>+((I46/I48)/7)*1000</f>
        <v>41.397790790524354</v>
      </c>
      <c r="K47" s="204" t="s">
        <v>20</v>
      </c>
      <c r="L47" s="176"/>
      <c r="M47" s="31"/>
      <c r="N47" s="31"/>
      <c r="O47" s="31"/>
      <c r="P47" s="31"/>
      <c r="Q47" s="196">
        <f>+((Q46/Q48)/7)*1000</f>
        <v>81.332020885046646</v>
      </c>
      <c r="R47" s="66"/>
      <c r="S47" s="66"/>
    </row>
    <row r="48" spans="1:30" ht="33.75" customHeight="1" x14ac:dyDescent="0.25">
      <c r="A48" s="188" t="s">
        <v>21</v>
      </c>
      <c r="B48" s="177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97">
        <f>SUM(B48:H48)</f>
        <v>3757</v>
      </c>
      <c r="J48" s="67"/>
      <c r="K48" s="188" t="s">
        <v>21</v>
      </c>
      <c r="L48" s="200">
        <v>3338</v>
      </c>
      <c r="M48" s="68"/>
      <c r="N48" s="68"/>
      <c r="O48" s="68"/>
      <c r="P48" s="68"/>
      <c r="Q48" s="206">
        <f>SUM(L48:P48)</f>
        <v>3338</v>
      </c>
      <c r="R48" s="69"/>
      <c r="S48" s="69"/>
    </row>
    <row r="49" spans="1:30" ht="33.75" customHeight="1" x14ac:dyDescent="0.25">
      <c r="A49" s="189" t="s">
        <v>22</v>
      </c>
      <c r="B49" s="178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98">
        <f>((I46*1000)/I48)/7</f>
        <v>41.397790790524354</v>
      </c>
      <c r="K49" s="189" t="s">
        <v>22</v>
      </c>
      <c r="L49" s="178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207">
        <f>((Q46*1000)/Q48)/7</f>
        <v>81.332020885046646</v>
      </c>
      <c r="R49" s="69"/>
      <c r="S49" s="69"/>
    </row>
    <row r="50" spans="1:30" ht="33.75" customHeight="1" x14ac:dyDescent="0.25">
      <c r="A50" s="190" t="s">
        <v>23</v>
      </c>
      <c r="B50" s="179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181"/>
      <c r="K50" s="190" t="s">
        <v>23</v>
      </c>
      <c r="L50" s="179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208"/>
    </row>
    <row r="51" spans="1:30" ht="33.75" customHeight="1" thickBot="1" x14ac:dyDescent="0.3">
      <c r="A51" s="191" t="s">
        <v>24</v>
      </c>
      <c r="B51" s="180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99"/>
      <c r="J51" s="52"/>
      <c r="K51" s="191" t="s">
        <v>24</v>
      </c>
      <c r="L51" s="180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3"/>
      <c r="K54" s="283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81" t="s">
        <v>8</v>
      </c>
      <c r="C55" s="282"/>
      <c r="D55" s="282"/>
      <c r="E55" s="282"/>
      <c r="F55" s="279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v>333.8</v>
      </c>
      <c r="C58" s="173"/>
      <c r="D58" s="173"/>
      <c r="E58" s="173"/>
      <c r="F58" s="173"/>
      <c r="G58" s="195">
        <f t="shared" ref="G58:G65" si="37">SUM(B58:F58)</f>
        <v>333.8</v>
      </c>
      <c r="H58" s="77"/>
      <c r="I58" s="2">
        <v>100</v>
      </c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v>333.8</v>
      </c>
      <c r="C59" s="173"/>
      <c r="D59" s="173"/>
      <c r="E59" s="173"/>
      <c r="F59" s="173"/>
      <c r="G59" s="195">
        <f t="shared" si="37"/>
        <v>333.8</v>
      </c>
      <c r="H59" s="77"/>
      <c r="I59" s="2">
        <v>100</v>
      </c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4">
        <v>330.46199999999999</v>
      </c>
      <c r="C60" s="24"/>
      <c r="D60" s="24"/>
      <c r="E60" s="24"/>
      <c r="F60" s="24"/>
      <c r="G60" s="195">
        <f t="shared" si="37"/>
        <v>330.46199999999999</v>
      </c>
      <c r="H60" s="77"/>
      <c r="I60" s="2">
        <v>100</v>
      </c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v>330.46199999999999</v>
      </c>
      <c r="C61" s="173"/>
      <c r="D61" s="173"/>
      <c r="E61" s="173"/>
      <c r="F61" s="173"/>
      <c r="G61" s="195">
        <f t="shared" si="37"/>
        <v>330.46199999999999</v>
      </c>
      <c r="H61" s="77"/>
      <c r="I61" s="2">
        <v>100</v>
      </c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v>190.26599999999999</v>
      </c>
      <c r="C62" s="173"/>
      <c r="D62" s="173"/>
      <c r="E62" s="173"/>
      <c r="F62" s="173"/>
      <c r="G62" s="195">
        <f t="shared" si="37"/>
        <v>190.26599999999999</v>
      </c>
      <c r="H62" s="77"/>
      <c r="I62" s="2">
        <v>62</v>
      </c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>
        <v>190.26599999999999</v>
      </c>
      <c r="C63" s="173"/>
      <c r="D63" s="173"/>
      <c r="E63" s="173"/>
      <c r="F63" s="173"/>
      <c r="G63" s="195">
        <f t="shared" si="37"/>
        <v>190.26599999999999</v>
      </c>
      <c r="H63" s="77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v>44.1</v>
      </c>
      <c r="C64" s="173">
        <v>41.9</v>
      </c>
      <c r="D64" s="173">
        <v>36</v>
      </c>
      <c r="E64" s="173">
        <v>48.7</v>
      </c>
      <c r="F64" s="173">
        <v>80</v>
      </c>
      <c r="G64" s="195">
        <f t="shared" si="37"/>
        <v>250.7</v>
      </c>
      <c r="H64" s="77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95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/>
      <c r="C66" s="31"/>
      <c r="D66" s="31"/>
      <c r="E66" s="31"/>
      <c r="F66" s="31"/>
      <c r="G66" s="196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483</v>
      </c>
      <c r="C67" s="68">
        <v>459</v>
      </c>
      <c r="D67" s="68">
        <v>394</v>
      </c>
      <c r="E67" s="68">
        <v>534</v>
      </c>
      <c r="F67" s="68">
        <v>1419</v>
      </c>
      <c r="G67" s="206">
        <f>SUM(B67:F67)</f>
        <v>3289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210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topLeftCell="A37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6" t="s">
        <v>0</v>
      </c>
      <c r="B3" s="276"/>
      <c r="C3" s="276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"/>
      <c r="Z3" s="2"/>
      <c r="AA3" s="2"/>
      <c r="AB3" s="2"/>
      <c r="AC3" s="2"/>
      <c r="AD3" s="2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3" t="s">
        <v>1</v>
      </c>
      <c r="B9" s="273"/>
      <c r="C9" s="273"/>
      <c r="D9" s="1"/>
      <c r="E9" s="277" t="s">
        <v>2</v>
      </c>
      <c r="F9" s="277"/>
      <c r="G9" s="277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7"/>
      <c r="S9" s="277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3"/>
      <c r="B10" s="273"/>
      <c r="C10" s="2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3" t="s">
        <v>4</v>
      </c>
      <c r="B11" s="273"/>
      <c r="C11" s="273"/>
      <c r="D11" s="1"/>
      <c r="E11" s="274">
        <v>1</v>
      </c>
      <c r="F11" s="1"/>
      <c r="G11" s="1"/>
      <c r="H11" s="1"/>
      <c r="I11" s="1"/>
      <c r="J11" s="1"/>
      <c r="K11" s="278" t="s">
        <v>59</v>
      </c>
      <c r="L11" s="278"/>
      <c r="M11" s="275"/>
      <c r="N11" s="27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3"/>
      <c r="B12" s="273"/>
      <c r="C12" s="273"/>
      <c r="D12" s="1"/>
      <c r="E12" s="5"/>
      <c r="F12" s="1"/>
      <c r="G12" s="1"/>
      <c r="H12" s="1"/>
      <c r="I12" s="1"/>
      <c r="J12" s="1"/>
      <c r="K12" s="275"/>
      <c r="L12" s="275"/>
      <c r="M12" s="275"/>
      <c r="N12" s="27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3"/>
      <c r="B13" s="273"/>
      <c r="C13" s="273"/>
      <c r="D13" s="273"/>
      <c r="E13" s="273"/>
      <c r="F13" s="273"/>
      <c r="G13" s="273"/>
      <c r="H13" s="273"/>
      <c r="I13" s="273"/>
      <c r="J13" s="273"/>
      <c r="K13" s="273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1"/>
      <c r="X13" s="1"/>
      <c r="Y13" s="1"/>
    </row>
    <row r="14" spans="1:30" s="3" customFormat="1" ht="27" thickBot="1" x14ac:dyDescent="0.3">
      <c r="A14" s="2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82" t="s">
        <v>7</v>
      </c>
      <c r="B15" s="289" t="s">
        <v>55</v>
      </c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284" t="s">
        <v>9</v>
      </c>
      <c r="O15" s="284"/>
      <c r="P15" s="284"/>
      <c r="Q15" s="284"/>
      <c r="R15" s="284"/>
      <c r="S15" s="285"/>
      <c r="T15" s="286" t="s">
        <v>30</v>
      </c>
      <c r="U15" s="287"/>
      <c r="V15" s="287"/>
      <c r="W15" s="287"/>
      <c r="X15" s="287"/>
      <c r="Y15" s="288"/>
      <c r="Z15" s="12"/>
    </row>
    <row r="16" spans="1:30" ht="39.950000000000003" customHeight="1" x14ac:dyDescent="0.25">
      <c r="A16" s="183" t="s">
        <v>10</v>
      </c>
      <c r="B16" s="16">
        <v>1</v>
      </c>
      <c r="C16" s="15">
        <v>2</v>
      </c>
      <c r="D16" s="217">
        <v>3</v>
      </c>
      <c r="E16" s="15">
        <v>3</v>
      </c>
      <c r="F16" s="15">
        <v>4</v>
      </c>
      <c r="G16" s="15">
        <v>5</v>
      </c>
      <c r="H16" s="217">
        <v>6</v>
      </c>
      <c r="I16" s="15">
        <v>7</v>
      </c>
      <c r="J16" s="15">
        <v>8</v>
      </c>
      <c r="K16" s="217"/>
      <c r="L16" s="15"/>
      <c r="M16" s="17"/>
      <c r="N16" s="2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9">
        <v>3</v>
      </c>
      <c r="W16" s="79">
        <v>4</v>
      </c>
      <c r="X16" s="79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184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172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185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173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186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173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185" t="s">
        <v>15</v>
      </c>
      <c r="B20" s="80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174"/>
      <c r="O20" s="24"/>
      <c r="P20" s="24"/>
      <c r="Q20" s="24"/>
      <c r="R20" s="24"/>
      <c r="S20" s="24"/>
      <c r="T20" s="80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186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39.514624999999995</v>
      </c>
      <c r="L21" s="24">
        <v>19.239999999999998</v>
      </c>
      <c r="M21" s="25">
        <v>14.930999999999999</v>
      </c>
      <c r="N21" s="173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22.741999999999997</v>
      </c>
      <c r="S21" s="24">
        <v>18.520875</v>
      </c>
      <c r="T21" s="23">
        <v>22.628750000000004</v>
      </c>
      <c r="U21" s="24">
        <v>31.268000000000001</v>
      </c>
      <c r="V21" s="24">
        <v>48.141500000000001</v>
      </c>
      <c r="W21" s="24">
        <v>32.348749999999995</v>
      </c>
      <c r="X21" s="24">
        <v>26.572499999999998</v>
      </c>
      <c r="Y21" s="25">
        <v>17.942250000000001</v>
      </c>
      <c r="Z21" s="26">
        <f t="shared" si="0"/>
        <v>781.42750000000001</v>
      </c>
      <c r="AB21" s="2"/>
      <c r="AC21" s="20"/>
    </row>
    <row r="22" spans="1:30" ht="39.950000000000003" customHeight="1" x14ac:dyDescent="0.25">
      <c r="A22" s="185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39.514624999999995</v>
      </c>
      <c r="L22" s="24">
        <v>19.239999999999998</v>
      </c>
      <c r="M22" s="25">
        <v>14.930999999999999</v>
      </c>
      <c r="N22" s="173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22.741999999999997</v>
      </c>
      <c r="S22" s="24">
        <v>18.520875</v>
      </c>
      <c r="T22" s="23">
        <v>22.628750000000004</v>
      </c>
      <c r="U22" s="24">
        <v>31.268000000000001</v>
      </c>
      <c r="V22" s="24">
        <v>48.141500000000001</v>
      </c>
      <c r="W22" s="24">
        <v>32.348749999999995</v>
      </c>
      <c r="X22" s="24">
        <v>26.572499999999998</v>
      </c>
      <c r="Y22" s="25">
        <v>17.942250000000001</v>
      </c>
      <c r="Z22" s="26">
        <f t="shared" si="0"/>
        <v>781.42750000000001</v>
      </c>
      <c r="AB22" s="2"/>
      <c r="AC22" s="20"/>
    </row>
    <row r="23" spans="1:30" ht="39.950000000000003" customHeight="1" x14ac:dyDescent="0.25">
      <c r="A23" s="186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173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185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39.514624999999995</v>
      </c>
      <c r="L24" s="24">
        <v>19.239999999999998</v>
      </c>
      <c r="M24" s="25">
        <v>14.930999999999999</v>
      </c>
      <c r="N24" s="173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22.741999999999997</v>
      </c>
      <c r="S24" s="24">
        <v>18.520875</v>
      </c>
      <c r="T24" s="23">
        <v>22.628750000000004</v>
      </c>
      <c r="U24" s="24">
        <v>31.268000000000001</v>
      </c>
      <c r="V24" s="24">
        <v>48.141500000000001</v>
      </c>
      <c r="W24" s="24">
        <v>32.348749999999995</v>
      </c>
      <c r="X24" s="24">
        <v>26.572499999999998</v>
      </c>
      <c r="Y24" s="25">
        <v>17.942250000000001</v>
      </c>
      <c r="Z24" s="26">
        <f t="shared" si="0"/>
        <v>781.42750000000001</v>
      </c>
      <c r="AB24" s="2"/>
    </row>
    <row r="25" spans="1:30" ht="41.45" customHeight="1" x14ac:dyDescent="0.25">
      <c r="A25" s="186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190.85849999999996</v>
      </c>
      <c r="L25" s="28">
        <f t="shared" si="3"/>
        <v>92.95999999999998</v>
      </c>
      <c r="M25" s="29">
        <f t="shared" si="3"/>
        <v>72.323999999999998</v>
      </c>
      <c r="N25" s="175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109.36799999999999</v>
      </c>
      <c r="S25" s="28">
        <f t="shared" si="4"/>
        <v>89.183500000000009</v>
      </c>
      <c r="T25" s="27">
        <f>SUM(T18:T24)</f>
        <v>107.41500000000002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127.88999999999999</v>
      </c>
      <c r="Y25" s="29">
        <f t="shared" si="5"/>
        <v>86.569000000000003</v>
      </c>
      <c r="Z25" s="26">
        <f t="shared" si="0"/>
        <v>3745.91</v>
      </c>
    </row>
    <row r="26" spans="1:30" s="2" customFormat="1" ht="36.75" customHeight="1" x14ac:dyDescent="0.25">
      <c r="A26" s="187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41.5</v>
      </c>
      <c r="L26" s="31">
        <v>41.5</v>
      </c>
      <c r="M26" s="32">
        <v>41</v>
      </c>
      <c r="N26" s="176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41.5</v>
      </c>
      <c r="Z26" s="33">
        <f>+((Z25/Z27)/7)*1000</f>
        <v>42.896192384769542</v>
      </c>
    </row>
    <row r="27" spans="1:30" s="2" customFormat="1" ht="33" customHeight="1" x14ac:dyDescent="0.25">
      <c r="A27" s="188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177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42.896192384769542</v>
      </c>
    </row>
    <row r="28" spans="1:30" s="2" customFormat="1" ht="33" customHeight="1" x14ac:dyDescent="0.25">
      <c r="A28" s="189" t="s">
        <v>22</v>
      </c>
      <c r="B28" s="38">
        <f>((B27*B26)*7/1000-B18)/4</f>
        <v>47.037500000000001</v>
      </c>
      <c r="C28" s="39">
        <f t="shared" ref="C28:Y28" si="6">((C27*C26)*7/1000-C18)/4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39.514624999999995</v>
      </c>
      <c r="L28" s="39">
        <f t="shared" si="6"/>
        <v>19.239999999999998</v>
      </c>
      <c r="M28" s="40">
        <f t="shared" si="6"/>
        <v>14.930999999999999</v>
      </c>
      <c r="N28" s="178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22.741999999999997</v>
      </c>
      <c r="S28" s="39">
        <f t="shared" si="6"/>
        <v>18.520875</v>
      </c>
      <c r="T28" s="38">
        <f t="shared" si="6"/>
        <v>22.628750000000004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26.572499999999998</v>
      </c>
      <c r="Y28" s="40">
        <f t="shared" si="6"/>
        <v>17.942250000000001</v>
      </c>
      <c r="Z28" s="41"/>
    </row>
    <row r="29" spans="1:30" ht="33.75" customHeight="1" x14ac:dyDescent="0.25">
      <c r="A29" s="190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190.85849999999999</v>
      </c>
      <c r="L29" s="43">
        <f t="shared" si="9"/>
        <v>92.96</v>
      </c>
      <c r="M29" s="181">
        <f t="shared" si="9"/>
        <v>72.323999999999998</v>
      </c>
      <c r="N29" s="179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86.569000000000003</v>
      </c>
      <c r="Z29" s="47"/>
    </row>
    <row r="30" spans="1:30" ht="33.75" customHeight="1" thickBot="1" x14ac:dyDescent="0.3">
      <c r="A30" s="191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41.499999999999986</v>
      </c>
      <c r="L30" s="49">
        <f t="shared" si="13"/>
        <v>41.499999999999986</v>
      </c>
      <c r="M30" s="50">
        <f t="shared" si="13"/>
        <v>40.999999999999993</v>
      </c>
      <c r="N30" s="180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41.999999999999993</v>
      </c>
      <c r="S30" s="49">
        <f t="shared" si="14"/>
        <v>41.5</v>
      </c>
      <c r="T30" s="48">
        <f t="shared" si="14"/>
        <v>45.000000000000007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41.999999999999993</v>
      </c>
      <c r="Y30" s="50">
        <f t="shared" si="14"/>
        <v>41.5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182" t="s">
        <v>25</v>
      </c>
      <c r="B36" s="281" t="s">
        <v>26</v>
      </c>
      <c r="C36" s="282"/>
      <c r="D36" s="282"/>
      <c r="E36" s="282"/>
      <c r="F36" s="282"/>
      <c r="G36" s="282"/>
      <c r="H36" s="279"/>
      <c r="I36" s="193"/>
      <c r="J36" s="55" t="s">
        <v>27</v>
      </c>
      <c r="K36" s="201"/>
      <c r="L36" s="282" t="s">
        <v>26</v>
      </c>
      <c r="M36" s="282"/>
      <c r="N36" s="282"/>
      <c r="O36" s="282"/>
      <c r="P36" s="279"/>
      <c r="Q36" s="205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183" t="s">
        <v>28</v>
      </c>
      <c r="B37" s="192"/>
      <c r="C37" s="15"/>
      <c r="D37" s="15"/>
      <c r="E37" s="15"/>
      <c r="F37" s="15"/>
      <c r="G37" s="15"/>
      <c r="H37" s="15"/>
      <c r="I37" s="194" t="s">
        <v>11</v>
      </c>
      <c r="K37" s="202"/>
      <c r="L37" s="192"/>
      <c r="M37" s="15"/>
      <c r="N37" s="15"/>
      <c r="O37" s="15"/>
      <c r="P37" s="15"/>
      <c r="Q37" s="194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184" t="s">
        <v>12</v>
      </c>
      <c r="B38" s="172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94"/>
      <c r="K38" s="203" t="s">
        <v>12</v>
      </c>
      <c r="L38" s="192">
        <v>1</v>
      </c>
      <c r="M38" s="58">
        <v>2</v>
      </c>
      <c r="N38" s="58">
        <v>3</v>
      </c>
      <c r="O38" s="58">
        <v>4</v>
      </c>
      <c r="P38" s="58">
        <v>5</v>
      </c>
      <c r="Q38" s="194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185" t="s">
        <v>13</v>
      </c>
      <c r="B39" s="173">
        <v>20.497999999999998</v>
      </c>
      <c r="C39" s="173">
        <v>30.012800000000002</v>
      </c>
      <c r="D39" s="173">
        <v>30.012800000000002</v>
      </c>
      <c r="E39" s="173">
        <v>42.694499999999998</v>
      </c>
      <c r="F39" s="173">
        <v>35.363999999999997</v>
      </c>
      <c r="G39" s="173">
        <v>21.394400000000001</v>
      </c>
      <c r="H39" s="173">
        <v>9.5091999999999999</v>
      </c>
      <c r="I39" s="195">
        <f t="shared" ref="I39:I46" si="15">SUM(B39:H39)</f>
        <v>189.48569999999998</v>
      </c>
      <c r="J39" s="2"/>
      <c r="K39" s="185" t="s">
        <v>13</v>
      </c>
      <c r="L39" s="173">
        <v>8.6</v>
      </c>
      <c r="M39" s="173">
        <v>11.3</v>
      </c>
      <c r="N39" s="173">
        <v>10.5</v>
      </c>
      <c r="O39" s="173"/>
      <c r="P39" s="173"/>
      <c r="Q39" s="195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186" t="s">
        <v>14</v>
      </c>
      <c r="B40" s="173">
        <v>27.211125000000003</v>
      </c>
      <c r="C40" s="173">
        <v>39.287424999999999</v>
      </c>
      <c r="D40" s="173">
        <v>39.287424999999999</v>
      </c>
      <c r="E40" s="173">
        <v>56.609499999999997</v>
      </c>
      <c r="F40" s="173">
        <v>47.228999999999999</v>
      </c>
      <c r="G40" s="173">
        <v>28.916399999999999</v>
      </c>
      <c r="H40" s="173">
        <v>12.8232</v>
      </c>
      <c r="I40" s="195">
        <f t="shared" si="15"/>
        <v>251.36407499999996</v>
      </c>
      <c r="J40" s="2"/>
      <c r="K40" s="186" t="s">
        <v>14</v>
      </c>
      <c r="L40" s="173">
        <v>12.9</v>
      </c>
      <c r="M40" s="173">
        <v>17</v>
      </c>
      <c r="N40" s="173">
        <v>15.7</v>
      </c>
      <c r="O40" s="173"/>
      <c r="P40" s="173"/>
      <c r="Q40" s="195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185" t="s">
        <v>15</v>
      </c>
      <c r="B41" s="174"/>
      <c r="C41" s="24"/>
      <c r="D41" s="24"/>
      <c r="E41" s="24"/>
      <c r="F41" s="24"/>
      <c r="G41" s="24"/>
      <c r="H41" s="24"/>
      <c r="I41" s="195">
        <f t="shared" si="15"/>
        <v>0</v>
      </c>
      <c r="J41" s="2"/>
      <c r="K41" s="185" t="s">
        <v>15</v>
      </c>
      <c r="L41" s="173"/>
      <c r="M41" s="173"/>
      <c r="N41" s="173"/>
      <c r="O41" s="24"/>
      <c r="P41" s="24"/>
      <c r="Q41" s="195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186" t="s">
        <v>16</v>
      </c>
      <c r="B42" s="173">
        <v>27.211125000000003</v>
      </c>
      <c r="C42" s="173">
        <v>39.287424999999999</v>
      </c>
      <c r="D42" s="173">
        <v>39.287424999999999</v>
      </c>
      <c r="E42" s="173">
        <v>56.609499999999997</v>
      </c>
      <c r="F42" s="173">
        <v>47.228999999999999</v>
      </c>
      <c r="G42" s="173">
        <v>28.916399999999999</v>
      </c>
      <c r="H42" s="173">
        <v>12.8232</v>
      </c>
      <c r="I42" s="195">
        <f t="shared" si="15"/>
        <v>251.36407499999996</v>
      </c>
      <c r="J42" s="2"/>
      <c r="K42" s="186" t="s">
        <v>16</v>
      </c>
      <c r="L42" s="173">
        <v>12.9</v>
      </c>
      <c r="M42" s="173">
        <v>17</v>
      </c>
      <c r="N42" s="173">
        <v>15.7</v>
      </c>
      <c r="O42" s="173"/>
      <c r="P42" s="173"/>
      <c r="Q42" s="195">
        <f t="shared" si="16"/>
        <v>45.599999999999994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185" t="s">
        <v>17</v>
      </c>
      <c r="B43" s="173">
        <v>27.211125000000003</v>
      </c>
      <c r="C43" s="173">
        <v>39.287424999999999</v>
      </c>
      <c r="D43" s="173">
        <v>39.287424999999999</v>
      </c>
      <c r="E43" s="173">
        <v>56.609499999999997</v>
      </c>
      <c r="F43" s="173">
        <v>47.228999999999999</v>
      </c>
      <c r="G43" s="173">
        <v>28.916399999999999</v>
      </c>
      <c r="H43" s="173">
        <v>12.8232</v>
      </c>
      <c r="I43" s="195">
        <f t="shared" si="15"/>
        <v>251.36407499999996</v>
      </c>
      <c r="J43" s="2"/>
      <c r="K43" s="185" t="s">
        <v>17</v>
      </c>
      <c r="L43" s="173">
        <v>12.9</v>
      </c>
      <c r="M43" s="173">
        <v>17</v>
      </c>
      <c r="N43" s="173">
        <v>15.7</v>
      </c>
      <c r="O43" s="173"/>
      <c r="P43" s="173"/>
      <c r="Q43" s="195">
        <f t="shared" si="16"/>
        <v>45.599999999999994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186" t="s">
        <v>18</v>
      </c>
      <c r="B44" s="173"/>
      <c r="C44" s="173"/>
      <c r="D44" s="173"/>
      <c r="E44" s="173"/>
      <c r="F44" s="173"/>
      <c r="G44" s="173"/>
      <c r="H44" s="173"/>
      <c r="I44" s="195">
        <f t="shared" si="15"/>
        <v>0</v>
      </c>
      <c r="J44" s="2"/>
      <c r="K44" s="186" t="s">
        <v>18</v>
      </c>
      <c r="L44" s="173"/>
      <c r="M44" s="173"/>
      <c r="N44" s="173"/>
      <c r="O44" s="173"/>
      <c r="P44" s="173"/>
      <c r="Q44" s="195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185" t="s">
        <v>19</v>
      </c>
      <c r="B45" s="173">
        <v>27.211125000000003</v>
      </c>
      <c r="C45" s="173">
        <v>39.287424999999999</v>
      </c>
      <c r="D45" s="173">
        <v>39.287424999999999</v>
      </c>
      <c r="E45" s="173">
        <v>56.609499999999997</v>
      </c>
      <c r="F45" s="173">
        <v>47.228999999999999</v>
      </c>
      <c r="G45" s="173">
        <v>28.916399999999999</v>
      </c>
      <c r="H45" s="173">
        <v>12.8232</v>
      </c>
      <c r="I45" s="195">
        <f t="shared" si="15"/>
        <v>251.36407499999996</v>
      </c>
      <c r="J45" s="2"/>
      <c r="K45" s="185" t="s">
        <v>19</v>
      </c>
      <c r="L45" s="173">
        <v>12.9</v>
      </c>
      <c r="M45" s="173">
        <v>17</v>
      </c>
      <c r="N45" s="173">
        <v>15.7</v>
      </c>
      <c r="O45" s="173"/>
      <c r="P45" s="173"/>
      <c r="Q45" s="195">
        <f t="shared" si="16"/>
        <v>45.599999999999994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186" t="s">
        <v>11</v>
      </c>
      <c r="B46" s="175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95">
        <f t="shared" si="15"/>
        <v>1194.9419999999998</v>
      </c>
      <c r="K46" s="153" t="s">
        <v>11</v>
      </c>
      <c r="L46" s="175">
        <f>SUM(L39:L45)</f>
        <v>60.199999999999996</v>
      </c>
      <c r="M46" s="28">
        <f>SUM(M39:M45)</f>
        <v>79.3</v>
      </c>
      <c r="N46" s="28">
        <f>SUM(N39:N45)</f>
        <v>73.3</v>
      </c>
      <c r="O46" s="28">
        <f>SUM(O39:O45)</f>
        <v>0</v>
      </c>
      <c r="P46" s="28">
        <f>SUM(P39:P45)</f>
        <v>0</v>
      </c>
      <c r="Q46" s="195">
        <f t="shared" si="16"/>
        <v>212.8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187" t="s">
        <v>20</v>
      </c>
      <c r="B47" s="176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96">
        <f>+((I46/I48)/7)*1000</f>
        <v>45.509464142895219</v>
      </c>
      <c r="K47" s="204" t="s">
        <v>20</v>
      </c>
      <c r="L47" s="176">
        <v>57</v>
      </c>
      <c r="M47" s="31">
        <v>57</v>
      </c>
      <c r="N47" s="31">
        <v>57</v>
      </c>
      <c r="O47" s="31">
        <v>57</v>
      </c>
      <c r="P47" s="31"/>
      <c r="Q47" s="196">
        <f>+((Q46/Q48)/7)*1000</f>
        <v>56.928838951310858</v>
      </c>
      <c r="R47" s="66"/>
      <c r="S47" s="66"/>
    </row>
    <row r="48" spans="1:30" ht="33.75" customHeight="1" x14ac:dyDescent="0.25">
      <c r="A48" s="188" t="s">
        <v>21</v>
      </c>
      <c r="B48" s="177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97">
        <f>SUM(B48:H48)</f>
        <v>3751</v>
      </c>
      <c r="J48" s="67"/>
      <c r="K48" s="188" t="s">
        <v>21</v>
      </c>
      <c r="L48" s="200">
        <v>151</v>
      </c>
      <c r="M48" s="68">
        <v>199</v>
      </c>
      <c r="N48" s="68">
        <v>184</v>
      </c>
      <c r="O48" s="68"/>
      <c r="P48" s="68"/>
      <c r="Q48" s="206">
        <f>SUM(L48:P48)</f>
        <v>534</v>
      </c>
      <c r="R48" s="69"/>
      <c r="S48" s="69"/>
    </row>
    <row r="49" spans="1:30" ht="33.75" customHeight="1" x14ac:dyDescent="0.25">
      <c r="A49" s="189" t="s">
        <v>22</v>
      </c>
      <c r="B49" s="178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98">
        <f>((I46*1000)/I48)/7</f>
        <v>45.509464142895219</v>
      </c>
      <c r="K49" s="189" t="s">
        <v>22</v>
      </c>
      <c r="L49" s="178">
        <f t="shared" ref="L49:P49" si="19">((L48*L47)*7/1000-L39)/4</f>
        <v>12.91225</v>
      </c>
      <c r="M49" s="39">
        <f t="shared" si="19"/>
        <v>17.02525</v>
      </c>
      <c r="N49" s="39">
        <f t="shared" si="19"/>
        <v>15.728999999999999</v>
      </c>
      <c r="O49" s="39">
        <f t="shared" si="19"/>
        <v>0</v>
      </c>
      <c r="P49" s="39">
        <f t="shared" si="19"/>
        <v>0</v>
      </c>
      <c r="Q49" s="207">
        <f>((Q46*1000)/Q48)/7</f>
        <v>56.928838951310865</v>
      </c>
      <c r="R49" s="69"/>
      <c r="S49" s="69"/>
    </row>
    <row r="50" spans="1:30" ht="33.75" customHeight="1" x14ac:dyDescent="0.25">
      <c r="A50" s="190" t="s">
        <v>23</v>
      </c>
      <c r="B50" s="179">
        <f t="shared" ref="B50:H50" si="20">((B48*B47)*7)/1000</f>
        <v>129.3425</v>
      </c>
      <c r="C50" s="43">
        <f t="shared" si="20"/>
        <v>187.16249999999999</v>
      </c>
      <c r="D50" s="43">
        <f t="shared" si="20"/>
        <v>187.16249999999999</v>
      </c>
      <c r="E50" s="43">
        <f t="shared" si="20"/>
        <v>269.13249999999999</v>
      </c>
      <c r="F50" s="43">
        <f t="shared" si="20"/>
        <v>224.28</v>
      </c>
      <c r="G50" s="43">
        <f t="shared" si="20"/>
        <v>137.06</v>
      </c>
      <c r="H50" s="43">
        <f t="shared" si="20"/>
        <v>60.802</v>
      </c>
      <c r="I50" s="181"/>
      <c r="K50" s="190" t="s">
        <v>23</v>
      </c>
      <c r="L50" s="179">
        <f>((L48*L47)*7)/1000</f>
        <v>60.249000000000002</v>
      </c>
      <c r="M50" s="43">
        <f>((M48*M47)*7)/1000</f>
        <v>79.400999999999996</v>
      </c>
      <c r="N50" s="43">
        <f>((N48*N47)*7)/1000</f>
        <v>73.415999999999997</v>
      </c>
      <c r="O50" s="43">
        <f>((O48*O47)*7)/1000</f>
        <v>0</v>
      </c>
      <c r="P50" s="43">
        <f>((P48*P47)*7)/1000</f>
        <v>0</v>
      </c>
      <c r="Q50" s="208"/>
    </row>
    <row r="51" spans="1:30" ht="33.75" customHeight="1" thickBot="1" x14ac:dyDescent="0.3">
      <c r="A51" s="191" t="s">
        <v>24</v>
      </c>
      <c r="B51" s="180">
        <f t="shared" ref="B51:H51" si="21">+(B46/B48)/7*1000</f>
        <v>47.500000000000007</v>
      </c>
      <c r="C51" s="49">
        <f t="shared" si="21"/>
        <v>46.499999999999993</v>
      </c>
      <c r="D51" s="49">
        <f t="shared" si="21"/>
        <v>46.499999999999993</v>
      </c>
      <c r="E51" s="49">
        <f t="shared" si="21"/>
        <v>45.5</v>
      </c>
      <c r="F51" s="49">
        <f t="shared" si="21"/>
        <v>44.499999999999993</v>
      </c>
      <c r="G51" s="49">
        <f t="shared" si="21"/>
        <v>44</v>
      </c>
      <c r="H51" s="49">
        <f t="shared" si="21"/>
        <v>43</v>
      </c>
      <c r="I51" s="199"/>
      <c r="J51" s="52"/>
      <c r="K51" s="191" t="s">
        <v>24</v>
      </c>
      <c r="L51" s="180">
        <f>+(L46/L48)/7*1000</f>
        <v>56.953642384105954</v>
      </c>
      <c r="M51" s="49">
        <f>+(M46/M48)/7*1000</f>
        <v>56.927494615936823</v>
      </c>
      <c r="N51" s="49">
        <f>+(N46/N48)/7*1000</f>
        <v>56.909937888198755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70"/>
      <c r="B54" s="71"/>
      <c r="C54" s="71"/>
      <c r="D54" s="71"/>
      <c r="E54" s="71"/>
      <c r="F54" s="71"/>
      <c r="G54" s="71"/>
      <c r="H54" s="71"/>
      <c r="I54" s="71"/>
      <c r="J54" s="283"/>
      <c r="K54" s="283"/>
      <c r="L54" s="71"/>
      <c r="M54" s="71"/>
      <c r="N54" s="71"/>
      <c r="O54" s="72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212" t="s">
        <v>29</v>
      </c>
      <c r="B55" s="281" t="s">
        <v>8</v>
      </c>
      <c r="C55" s="282"/>
      <c r="D55" s="282"/>
      <c r="E55" s="282"/>
      <c r="F55" s="279"/>
      <c r="G55" s="209"/>
      <c r="H55" s="73"/>
      <c r="I55" s="73"/>
      <c r="J55" s="74"/>
      <c r="K55" s="74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183" t="s">
        <v>28</v>
      </c>
      <c r="B56" s="192"/>
      <c r="C56" s="15"/>
      <c r="D56" s="15"/>
      <c r="E56" s="15"/>
      <c r="F56" s="15"/>
      <c r="G56" s="194" t="s">
        <v>11</v>
      </c>
      <c r="I56" s="56"/>
      <c r="J56" s="56"/>
      <c r="K56" s="56"/>
      <c r="L56" s="56"/>
      <c r="M56" s="75"/>
      <c r="N56" s="75"/>
      <c r="O56" s="75"/>
      <c r="P56" s="56"/>
      <c r="Q56" s="56"/>
      <c r="R56" s="76"/>
      <c r="S56" s="76"/>
      <c r="T56" s="76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183" t="s">
        <v>12</v>
      </c>
      <c r="B57" s="192">
        <v>1</v>
      </c>
      <c r="C57" s="58">
        <v>2</v>
      </c>
      <c r="D57" s="58">
        <v>3</v>
      </c>
      <c r="E57" s="58">
        <v>4</v>
      </c>
      <c r="F57" s="58">
        <v>5</v>
      </c>
      <c r="G57" s="194"/>
      <c r="H57" s="56"/>
      <c r="I57" s="56"/>
      <c r="J57" s="56"/>
      <c r="K57" s="56"/>
      <c r="L57" s="56"/>
      <c r="M57" s="75"/>
      <c r="N57" s="75"/>
      <c r="O57" s="75"/>
      <c r="P57" s="56"/>
      <c r="Q57" s="56"/>
      <c r="R57" s="76"/>
      <c r="S57" s="76"/>
      <c r="T57" s="76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185" t="s">
        <v>13</v>
      </c>
      <c r="B58" s="173">
        <v>31.4</v>
      </c>
      <c r="C58" s="173">
        <v>29.8</v>
      </c>
      <c r="D58" s="173">
        <v>25.6</v>
      </c>
      <c r="E58" s="173">
        <v>34.700000000000003</v>
      </c>
      <c r="F58" s="173"/>
      <c r="G58" s="195">
        <f t="shared" ref="G58:G65" si="22">SUM(B58:F58)</f>
        <v>121.50000000000001</v>
      </c>
      <c r="H58" s="77"/>
      <c r="I58" s="2"/>
      <c r="J58" s="56"/>
      <c r="K58" s="56"/>
      <c r="L58" s="56"/>
      <c r="M58" s="75"/>
      <c r="N58" s="75"/>
      <c r="O58" s="75"/>
      <c r="P58" s="56"/>
      <c r="Q58" s="56"/>
      <c r="R58" s="76"/>
      <c r="S58" s="76"/>
      <c r="T58" s="76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186" t="s">
        <v>14</v>
      </c>
      <c r="B59" s="173">
        <v>47.9</v>
      </c>
      <c r="C59" s="173">
        <v>45.6</v>
      </c>
      <c r="D59" s="173">
        <v>39.1</v>
      </c>
      <c r="E59" s="173">
        <v>53</v>
      </c>
      <c r="F59" s="173"/>
      <c r="G59" s="195">
        <f t="shared" si="22"/>
        <v>185.6</v>
      </c>
      <c r="H59" s="77"/>
      <c r="I59" s="2"/>
      <c r="J59" s="56"/>
      <c r="K59" s="56"/>
      <c r="L59" s="56"/>
      <c r="M59" s="75"/>
      <c r="N59" s="75"/>
      <c r="O59" s="75"/>
      <c r="P59" s="56"/>
      <c r="Q59" s="56"/>
      <c r="R59" s="76"/>
      <c r="S59" s="76"/>
      <c r="T59" s="76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185" t="s">
        <v>15</v>
      </c>
      <c r="B60" s="173"/>
      <c r="C60" s="173"/>
      <c r="D60" s="173"/>
      <c r="E60" s="173"/>
      <c r="F60" s="24"/>
      <c r="G60" s="195">
        <f t="shared" si="22"/>
        <v>0</v>
      </c>
      <c r="H60" s="77"/>
      <c r="I60" s="2"/>
      <c r="J60" s="56"/>
      <c r="K60" s="56"/>
      <c r="L60" s="56"/>
      <c r="M60" s="75"/>
      <c r="N60" s="75"/>
      <c r="O60" s="75"/>
      <c r="P60" s="56"/>
      <c r="Q60" s="56"/>
      <c r="R60" s="76"/>
      <c r="S60" s="76"/>
      <c r="T60" s="76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186" t="s">
        <v>16</v>
      </c>
      <c r="B61" s="173">
        <v>47.9</v>
      </c>
      <c r="C61" s="173">
        <v>45.6</v>
      </c>
      <c r="D61" s="173">
        <v>39.1</v>
      </c>
      <c r="E61" s="173">
        <v>53</v>
      </c>
      <c r="F61" s="173"/>
      <c r="G61" s="195">
        <f t="shared" si="22"/>
        <v>185.6</v>
      </c>
      <c r="H61" s="77"/>
      <c r="I61" s="2"/>
      <c r="J61" s="56"/>
      <c r="K61" s="56"/>
      <c r="L61" s="56"/>
      <c r="M61" s="75"/>
      <c r="N61" s="75"/>
      <c r="O61" s="75"/>
      <c r="P61" s="56"/>
      <c r="Q61" s="56"/>
      <c r="R61" s="76"/>
      <c r="S61" s="76"/>
      <c r="T61" s="76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185" t="s">
        <v>17</v>
      </c>
      <c r="B62" s="173">
        <v>47.9</v>
      </c>
      <c r="C62" s="173">
        <v>45.6</v>
      </c>
      <c r="D62" s="173">
        <v>39.1</v>
      </c>
      <c r="E62" s="173">
        <v>53</v>
      </c>
      <c r="F62" s="173"/>
      <c r="G62" s="195">
        <f t="shared" si="22"/>
        <v>185.6</v>
      </c>
      <c r="H62" s="77"/>
      <c r="I62" s="2"/>
      <c r="J62" s="56"/>
      <c r="K62" s="56"/>
      <c r="L62" s="56"/>
      <c r="M62" s="75"/>
      <c r="N62" s="75"/>
      <c r="O62" s="75"/>
      <c r="P62" s="56"/>
      <c r="Q62" s="56"/>
      <c r="R62" s="76"/>
      <c r="S62" s="76"/>
      <c r="T62" s="76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186" t="s">
        <v>18</v>
      </c>
      <c r="B63" s="173"/>
      <c r="C63" s="173"/>
      <c r="D63" s="173"/>
      <c r="E63" s="173"/>
      <c r="F63" s="173"/>
      <c r="G63" s="195">
        <f t="shared" si="22"/>
        <v>0</v>
      </c>
      <c r="H63" s="77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185" t="s">
        <v>19</v>
      </c>
      <c r="B64" s="173">
        <v>47.9</v>
      </c>
      <c r="C64" s="173">
        <v>45.6</v>
      </c>
      <c r="D64" s="173">
        <v>39.1</v>
      </c>
      <c r="E64" s="173">
        <v>53</v>
      </c>
      <c r="F64" s="173"/>
      <c r="G64" s="195">
        <f t="shared" si="22"/>
        <v>185.6</v>
      </c>
      <c r="H64" s="77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213" t="s">
        <v>11</v>
      </c>
      <c r="B65" s="175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95">
        <f t="shared" si="22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187" t="s">
        <v>20</v>
      </c>
      <c r="B66" s="176">
        <v>66</v>
      </c>
      <c r="C66" s="31">
        <v>66</v>
      </c>
      <c r="D66" s="31">
        <v>66</v>
      </c>
      <c r="E66" s="31">
        <v>66</v>
      </c>
      <c r="F66" s="31"/>
      <c r="G66" s="196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188" t="s">
        <v>21</v>
      </c>
      <c r="B67" s="200">
        <v>483</v>
      </c>
      <c r="C67" s="68">
        <v>459</v>
      </c>
      <c r="D67" s="68">
        <v>394</v>
      </c>
      <c r="E67" s="68">
        <v>534</v>
      </c>
      <c r="F67" s="68"/>
      <c r="G67" s="206">
        <f>SUM(B67:F67)</f>
        <v>1870</v>
      </c>
      <c r="I67" s="78"/>
      <c r="M67" s="3"/>
      <c r="N67" s="3"/>
      <c r="O67" s="3"/>
      <c r="P67" s="3"/>
      <c r="Q67" s="3"/>
    </row>
    <row r="68" spans="1:28" ht="33.75" customHeight="1" x14ac:dyDescent="0.25">
      <c r="A68" s="189" t="s">
        <v>22</v>
      </c>
      <c r="B68" s="178">
        <f t="shared" ref="B68:F68" si="23">((B67*B66)*7/1000-B58-B59)/4</f>
        <v>35.961499999999994</v>
      </c>
      <c r="C68" s="39">
        <f t="shared" si="23"/>
        <v>34.164499999999997</v>
      </c>
      <c r="D68" s="39">
        <f t="shared" si="23"/>
        <v>29.332000000000001</v>
      </c>
      <c r="E68" s="39">
        <f t="shared" si="23"/>
        <v>39.751999999999995</v>
      </c>
      <c r="F68" s="39">
        <f t="shared" si="23"/>
        <v>0</v>
      </c>
      <c r="G68" s="210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190" t="s">
        <v>23</v>
      </c>
      <c r="B69" s="179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181"/>
      <c r="H69" s="52"/>
      <c r="Q69" s="3"/>
    </row>
    <row r="70" spans="1:28" ht="33.75" customHeight="1" thickBot="1" x14ac:dyDescent="0.3">
      <c r="A70" s="191" t="s">
        <v>24</v>
      </c>
      <c r="B70" s="180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211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9"/>
    </row>
    <row r="73" spans="1:28" ht="33.75" customHeight="1" x14ac:dyDescent="0.25"/>
    <row r="74" spans="1:28" ht="33.75" customHeight="1" x14ac:dyDescent="0.25">
      <c r="A74" s="56"/>
      <c r="B74" s="76"/>
      <c r="C74" s="76"/>
      <c r="D74" s="76"/>
      <c r="E74" s="76"/>
      <c r="F74" s="76"/>
      <c r="G74" s="76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S53"/>
  <sheetViews>
    <sheetView showGridLines="0" tabSelected="1" view="pageBreakPreview" zoomScale="60" zoomScaleNormal="70" workbookViewId="0">
      <selection activeCell="R45" sqref="R45"/>
    </sheetView>
  </sheetViews>
  <sheetFormatPr baseColWidth="10" defaultRowHeight="15.75" x14ac:dyDescent="0.25"/>
  <cols>
    <col min="1" max="1" width="37" style="84" customWidth="1"/>
    <col min="2" max="8" width="11.28515625" style="84" customWidth="1"/>
    <col min="9" max="9" width="17.7109375" style="84" bestFit="1" customWidth="1"/>
    <col min="10" max="10" width="12" style="84" customWidth="1"/>
    <col min="11" max="11" width="17.7109375" style="84" bestFit="1" customWidth="1"/>
    <col min="12" max="12" width="11.28515625" style="84" customWidth="1"/>
    <col min="13" max="13" width="17.7109375" style="84" bestFit="1" customWidth="1"/>
    <col min="14" max="20" width="11.28515625" style="84" customWidth="1"/>
    <col min="21" max="21" width="10.85546875" style="84" customWidth="1"/>
    <col min="22" max="22" width="9.85546875" style="84" customWidth="1"/>
    <col min="23" max="16384" width="11.42578125" style="84"/>
  </cols>
  <sheetData>
    <row r="1" spans="1:24" ht="24" customHeight="1" x14ac:dyDescent="0.25">
      <c r="A1" s="293"/>
      <c r="B1" s="296" t="s">
        <v>31</v>
      </c>
      <c r="C1" s="297"/>
      <c r="D1" s="297"/>
      <c r="E1" s="297"/>
      <c r="F1" s="297"/>
      <c r="G1" s="297"/>
      <c r="H1" s="297"/>
      <c r="I1" s="297"/>
      <c r="J1" s="297"/>
      <c r="K1" s="297"/>
      <c r="L1" s="298"/>
      <c r="M1" s="299" t="s">
        <v>32</v>
      </c>
      <c r="N1" s="299"/>
      <c r="O1" s="299"/>
      <c r="P1" s="299"/>
      <c r="Q1" s="81"/>
      <c r="R1" s="81"/>
      <c r="S1" s="81"/>
      <c r="T1" s="82"/>
      <c r="U1" s="83"/>
      <c r="V1" s="83"/>
      <c r="W1" s="83"/>
    </row>
    <row r="2" spans="1:24" ht="24" customHeight="1" x14ac:dyDescent="0.25">
      <c r="A2" s="294"/>
      <c r="B2" s="300" t="s">
        <v>33</v>
      </c>
      <c r="C2" s="301"/>
      <c r="D2" s="301"/>
      <c r="E2" s="301"/>
      <c r="F2" s="301"/>
      <c r="G2" s="301"/>
      <c r="H2" s="301"/>
      <c r="I2" s="301"/>
      <c r="J2" s="301"/>
      <c r="K2" s="301"/>
      <c r="L2" s="302"/>
      <c r="M2" s="306" t="s">
        <v>34</v>
      </c>
      <c r="N2" s="306"/>
      <c r="O2" s="306"/>
      <c r="P2" s="306"/>
      <c r="Q2" s="83"/>
      <c r="R2" s="83"/>
      <c r="S2" s="83"/>
      <c r="T2" s="85"/>
      <c r="U2" s="83"/>
      <c r="V2" s="83"/>
      <c r="W2" s="83"/>
    </row>
    <row r="3" spans="1:24" ht="24" customHeight="1" x14ac:dyDescent="0.25">
      <c r="A3" s="295"/>
      <c r="B3" s="303"/>
      <c r="C3" s="304"/>
      <c r="D3" s="304"/>
      <c r="E3" s="304"/>
      <c r="F3" s="304"/>
      <c r="G3" s="304"/>
      <c r="H3" s="304"/>
      <c r="I3" s="304"/>
      <c r="J3" s="304"/>
      <c r="K3" s="304"/>
      <c r="L3" s="305"/>
      <c r="M3" s="306" t="s">
        <v>35</v>
      </c>
      <c r="N3" s="306"/>
      <c r="O3" s="306"/>
      <c r="P3" s="306"/>
      <c r="Q3" s="86"/>
      <c r="R3" s="86"/>
      <c r="S3" s="86"/>
      <c r="T3" s="85"/>
      <c r="U3" s="83"/>
      <c r="V3" s="83"/>
      <c r="W3" s="83"/>
    </row>
    <row r="4" spans="1:24" ht="24" customHeight="1" x14ac:dyDescent="0.25">
      <c r="A4" s="87"/>
      <c r="B4" s="87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3"/>
      <c r="R4" s="83"/>
      <c r="S4" s="83"/>
      <c r="T4" s="85"/>
      <c r="U4" s="83"/>
      <c r="V4" s="83"/>
      <c r="W4" s="83"/>
    </row>
    <row r="5" spans="1:24" s="94" customFormat="1" ht="24" customHeight="1" x14ac:dyDescent="0.25">
      <c r="A5" s="89" t="s">
        <v>36</v>
      </c>
      <c r="B5" s="303">
        <v>1</v>
      </c>
      <c r="C5" s="304"/>
      <c r="D5" s="90"/>
      <c r="E5" s="90"/>
      <c r="F5" s="90" t="s">
        <v>37</v>
      </c>
      <c r="G5" s="312" t="s">
        <v>56</v>
      </c>
      <c r="H5" s="312"/>
      <c r="I5" s="91"/>
      <c r="J5" s="90" t="s">
        <v>38</v>
      </c>
      <c r="K5" s="304">
        <v>6</v>
      </c>
      <c r="L5" s="304"/>
      <c r="M5" s="92"/>
      <c r="N5" s="92"/>
      <c r="O5" s="92"/>
      <c r="P5" s="92"/>
      <c r="Q5" s="92"/>
      <c r="R5" s="92"/>
      <c r="S5" s="92"/>
      <c r="T5" s="93"/>
      <c r="U5" s="92"/>
      <c r="V5" s="92"/>
      <c r="W5" s="92"/>
    </row>
    <row r="6" spans="1:24" s="94" customFormat="1" ht="24" customHeight="1" x14ac:dyDescent="0.25">
      <c r="A6" s="89"/>
      <c r="B6" s="89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2"/>
      <c r="R6" s="92"/>
      <c r="S6" s="92"/>
      <c r="T6" s="93"/>
      <c r="U6" s="92"/>
      <c r="V6" s="92"/>
      <c r="W6" s="92"/>
    </row>
    <row r="7" spans="1:24" s="94" customFormat="1" ht="24" customHeight="1" x14ac:dyDescent="0.25">
      <c r="A7" s="89" t="s">
        <v>39</v>
      </c>
      <c r="B7" s="313" t="s">
        <v>2</v>
      </c>
      <c r="C7" s="314"/>
      <c r="D7" s="171"/>
      <c r="E7" s="171"/>
      <c r="F7" s="90" t="s">
        <v>40</v>
      </c>
      <c r="G7" s="312" t="s">
        <v>61</v>
      </c>
      <c r="H7" s="312"/>
      <c r="I7" s="95"/>
      <c r="J7" s="90" t="s">
        <v>41</v>
      </c>
      <c r="K7" s="92"/>
      <c r="L7" s="304" t="s">
        <v>60</v>
      </c>
      <c r="M7" s="304"/>
      <c r="N7" s="304"/>
      <c r="O7" s="96"/>
      <c r="P7" s="96"/>
      <c r="Q7" s="92"/>
      <c r="R7" s="92"/>
      <c r="S7" s="92"/>
      <c r="T7" s="93"/>
      <c r="U7" s="92"/>
      <c r="V7" s="92"/>
      <c r="W7" s="92"/>
    </row>
    <row r="8" spans="1:24" s="94" customFormat="1" ht="24" customHeight="1" thickBot="1" x14ac:dyDescent="0.3">
      <c r="A8" s="89"/>
      <c r="B8" s="89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2"/>
      <c r="R8" s="92"/>
      <c r="S8" s="92"/>
      <c r="T8" s="93"/>
      <c r="U8" s="92"/>
      <c r="V8" s="83"/>
      <c r="W8" s="92"/>
    </row>
    <row r="9" spans="1:24" s="94" customFormat="1" ht="24" customHeight="1" thickBot="1" x14ac:dyDescent="0.3">
      <c r="A9" s="97" t="s">
        <v>42</v>
      </c>
      <c r="B9" s="307" t="s">
        <v>55</v>
      </c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09"/>
      <c r="N9" s="307" t="s">
        <v>9</v>
      </c>
      <c r="O9" s="308"/>
      <c r="P9" s="308"/>
      <c r="Q9" s="308"/>
      <c r="R9" s="308"/>
      <c r="S9" s="309"/>
      <c r="T9" s="269"/>
      <c r="U9" s="99"/>
      <c r="V9" s="99"/>
      <c r="W9" s="99"/>
      <c r="X9" s="92"/>
    </row>
    <row r="10" spans="1:24" ht="24" customHeight="1" x14ac:dyDescent="0.25">
      <c r="A10" s="100" t="s">
        <v>43</v>
      </c>
      <c r="B10" s="101">
        <v>1</v>
      </c>
      <c r="C10" s="102">
        <v>2</v>
      </c>
      <c r="D10" s="102">
        <v>3</v>
      </c>
      <c r="E10" s="102">
        <v>4</v>
      </c>
      <c r="F10" s="102">
        <v>5</v>
      </c>
      <c r="G10" s="102">
        <v>6</v>
      </c>
      <c r="H10" s="102">
        <v>7</v>
      </c>
      <c r="I10" s="102">
        <v>8</v>
      </c>
      <c r="J10" s="228">
        <v>9</v>
      </c>
      <c r="K10" s="102">
        <v>7</v>
      </c>
      <c r="L10" s="102">
        <v>8</v>
      </c>
      <c r="M10" s="257">
        <v>9</v>
      </c>
      <c r="N10" s="101">
        <v>1</v>
      </c>
      <c r="O10" s="222">
        <v>2</v>
      </c>
      <c r="P10" s="222">
        <v>3</v>
      </c>
      <c r="Q10" s="222">
        <v>4</v>
      </c>
      <c r="R10" s="250">
        <v>5</v>
      </c>
      <c r="S10" s="223">
        <v>6</v>
      </c>
      <c r="T10" s="85"/>
      <c r="U10" s="83"/>
      <c r="V10" s="83"/>
      <c r="W10" s="83"/>
      <c r="X10" s="83"/>
    </row>
    <row r="11" spans="1:24" ht="24" customHeight="1" x14ac:dyDescent="0.25">
      <c r="A11" s="105" t="s">
        <v>44</v>
      </c>
      <c r="B11" s="106">
        <v>1</v>
      </c>
      <c r="C11" s="107">
        <v>2</v>
      </c>
      <c r="D11" s="107">
        <v>2</v>
      </c>
      <c r="E11" s="109">
        <v>3</v>
      </c>
      <c r="F11" s="109">
        <v>3</v>
      </c>
      <c r="G11" s="218">
        <v>5</v>
      </c>
      <c r="H11" s="108">
        <v>6</v>
      </c>
      <c r="I11" s="219">
        <v>7</v>
      </c>
      <c r="J11" s="220">
        <v>8</v>
      </c>
      <c r="K11" s="108">
        <v>6</v>
      </c>
      <c r="L11" s="219">
        <v>7</v>
      </c>
      <c r="M11" s="258">
        <v>8</v>
      </c>
      <c r="N11" s="106">
        <v>1</v>
      </c>
      <c r="O11" s="107">
        <v>2</v>
      </c>
      <c r="P11" s="109">
        <v>3</v>
      </c>
      <c r="Q11" s="110">
        <v>4</v>
      </c>
      <c r="R11" s="218">
        <v>5</v>
      </c>
      <c r="S11" s="108">
        <v>6</v>
      </c>
      <c r="T11" s="85"/>
      <c r="U11" s="83"/>
      <c r="V11" s="83"/>
      <c r="W11" s="83"/>
      <c r="X11" s="83"/>
    </row>
    <row r="12" spans="1:24" ht="24" customHeight="1" x14ac:dyDescent="0.25">
      <c r="A12" s="105" t="s">
        <v>45</v>
      </c>
      <c r="B12" s="112">
        <v>35.5</v>
      </c>
      <c r="C12" s="113">
        <v>29.2</v>
      </c>
      <c r="D12" s="113">
        <v>29.2</v>
      </c>
      <c r="E12" s="113">
        <v>32.4</v>
      </c>
      <c r="F12" s="113">
        <v>32.4</v>
      </c>
      <c r="G12" s="113">
        <v>32</v>
      </c>
      <c r="H12" s="113">
        <v>32</v>
      </c>
      <c r="I12" s="114">
        <v>25.7</v>
      </c>
      <c r="J12" s="114">
        <v>25.7</v>
      </c>
      <c r="K12" s="114">
        <v>32.799999999999997</v>
      </c>
      <c r="L12" s="114">
        <v>16</v>
      </c>
      <c r="M12" s="259">
        <v>12.6</v>
      </c>
      <c r="N12" s="112">
        <v>13.6</v>
      </c>
      <c r="O12" s="115">
        <v>37.700000000000003</v>
      </c>
      <c r="P12" s="115">
        <v>31.1</v>
      </c>
      <c r="Q12" s="115">
        <v>27.6</v>
      </c>
      <c r="R12" s="251">
        <v>18.399999999999999</v>
      </c>
      <c r="S12" s="116">
        <v>15.1</v>
      </c>
      <c r="T12" s="85"/>
      <c r="U12" s="83"/>
      <c r="V12" s="83"/>
      <c r="W12" s="83"/>
      <c r="X12" s="83"/>
    </row>
    <row r="13" spans="1:24" ht="24" customHeight="1" x14ac:dyDescent="0.25">
      <c r="A13" s="105" t="s">
        <v>46</v>
      </c>
      <c r="B13" s="112">
        <v>47.037500000000001</v>
      </c>
      <c r="C13" s="113">
        <v>37.745000000000005</v>
      </c>
      <c r="D13" s="113">
        <v>37.745000000000005</v>
      </c>
      <c r="E13" s="113">
        <v>41.305124999999997</v>
      </c>
      <c r="F13" s="113">
        <v>41.305124999999997</v>
      </c>
      <c r="G13" s="113">
        <v>39.674374999999998</v>
      </c>
      <c r="H13" s="113">
        <v>39.674374999999998</v>
      </c>
      <c r="I13" s="114">
        <v>31.427499999999998</v>
      </c>
      <c r="J13" s="114">
        <v>31.427499999999998</v>
      </c>
      <c r="K13" s="114">
        <v>39.514624999999995</v>
      </c>
      <c r="L13" s="114">
        <v>19.239999999999998</v>
      </c>
      <c r="M13" s="259">
        <v>14.930999999999999</v>
      </c>
      <c r="N13" s="112">
        <v>17.859875000000002</v>
      </c>
      <c r="O13" s="115">
        <v>48.886750000000006</v>
      </c>
      <c r="P13" s="115">
        <v>39.155625000000001</v>
      </c>
      <c r="Q13" s="115">
        <v>34.333500000000001</v>
      </c>
      <c r="R13" s="251">
        <v>22.741999999999997</v>
      </c>
      <c r="S13" s="116">
        <v>18.520875</v>
      </c>
      <c r="T13" s="85"/>
      <c r="U13" s="83"/>
      <c r="V13" s="83"/>
      <c r="W13" s="83"/>
      <c r="X13" s="83"/>
    </row>
    <row r="14" spans="1:24" ht="24" customHeight="1" x14ac:dyDescent="0.25">
      <c r="A14" s="105" t="s">
        <v>47</v>
      </c>
      <c r="B14" s="112"/>
      <c r="C14" s="113"/>
      <c r="D14" s="113"/>
      <c r="E14" s="113"/>
      <c r="F14" s="113"/>
      <c r="G14" s="113"/>
      <c r="H14" s="113"/>
      <c r="I14" s="114"/>
      <c r="J14" s="114"/>
      <c r="K14" s="114"/>
      <c r="L14" s="114"/>
      <c r="M14" s="259"/>
      <c r="N14" s="112"/>
      <c r="O14" s="115"/>
      <c r="P14" s="115"/>
      <c r="Q14" s="115"/>
      <c r="R14" s="251"/>
      <c r="S14" s="116"/>
      <c r="T14" s="85"/>
      <c r="U14" s="83"/>
      <c r="V14" s="83"/>
      <c r="W14" s="83"/>
      <c r="X14" s="83"/>
    </row>
    <row r="15" spans="1:24" ht="24" customHeight="1" x14ac:dyDescent="0.25">
      <c r="A15" s="105" t="s">
        <v>48</v>
      </c>
      <c r="B15" s="112">
        <v>47.037500000000001</v>
      </c>
      <c r="C15" s="113">
        <v>37.745000000000005</v>
      </c>
      <c r="D15" s="113">
        <v>37.745000000000005</v>
      </c>
      <c r="E15" s="113">
        <v>41.305124999999997</v>
      </c>
      <c r="F15" s="113">
        <v>41.305124999999997</v>
      </c>
      <c r="G15" s="113">
        <v>39.674374999999998</v>
      </c>
      <c r="H15" s="113">
        <v>39.674374999999998</v>
      </c>
      <c r="I15" s="114">
        <v>31.427499999999998</v>
      </c>
      <c r="J15" s="114">
        <v>31.427499999999998</v>
      </c>
      <c r="K15" s="114">
        <v>39.514624999999995</v>
      </c>
      <c r="L15" s="114">
        <v>19.239999999999998</v>
      </c>
      <c r="M15" s="259">
        <v>14.930999999999999</v>
      </c>
      <c r="N15" s="112">
        <v>17.859875000000002</v>
      </c>
      <c r="O15" s="115">
        <v>48.886750000000006</v>
      </c>
      <c r="P15" s="115">
        <v>39.155625000000001</v>
      </c>
      <c r="Q15" s="115">
        <v>34.333500000000001</v>
      </c>
      <c r="R15" s="251">
        <v>22.741999999999997</v>
      </c>
      <c r="S15" s="116">
        <v>18.520875</v>
      </c>
      <c r="T15" s="85"/>
      <c r="U15" s="83"/>
      <c r="V15" s="83"/>
      <c r="W15" s="83"/>
      <c r="X15" s="83"/>
    </row>
    <row r="16" spans="1:24" ht="24" customHeight="1" x14ac:dyDescent="0.25">
      <c r="A16" s="105" t="s">
        <v>49</v>
      </c>
      <c r="B16" s="112">
        <v>47.037500000000001</v>
      </c>
      <c r="C16" s="113">
        <v>37.745000000000005</v>
      </c>
      <c r="D16" s="113">
        <v>37.745000000000005</v>
      </c>
      <c r="E16" s="113">
        <v>41.305124999999997</v>
      </c>
      <c r="F16" s="113">
        <v>41.305124999999997</v>
      </c>
      <c r="G16" s="113">
        <v>39.674374999999998</v>
      </c>
      <c r="H16" s="113">
        <v>39.674374999999998</v>
      </c>
      <c r="I16" s="114">
        <v>31.427499999999998</v>
      </c>
      <c r="J16" s="114">
        <v>31.427499999999998</v>
      </c>
      <c r="K16" s="114">
        <v>39.514624999999995</v>
      </c>
      <c r="L16" s="114">
        <v>19.239999999999998</v>
      </c>
      <c r="M16" s="259">
        <v>14.930999999999999</v>
      </c>
      <c r="N16" s="112">
        <v>17.859875000000002</v>
      </c>
      <c r="O16" s="115">
        <v>48.886750000000006</v>
      </c>
      <c r="P16" s="115">
        <v>39.155625000000001</v>
      </c>
      <c r="Q16" s="115">
        <v>34.333500000000001</v>
      </c>
      <c r="R16" s="251">
        <v>22.741999999999997</v>
      </c>
      <c r="S16" s="116">
        <v>18.520875</v>
      </c>
      <c r="T16" s="85"/>
      <c r="U16" s="83"/>
      <c r="V16" s="83"/>
      <c r="W16" s="83"/>
      <c r="X16" s="83"/>
    </row>
    <row r="17" spans="1:45" ht="24" customHeight="1" x14ac:dyDescent="0.25">
      <c r="A17" s="105" t="s">
        <v>50</v>
      </c>
      <c r="B17" s="112"/>
      <c r="C17" s="113"/>
      <c r="D17" s="113"/>
      <c r="E17" s="113"/>
      <c r="F17" s="113"/>
      <c r="G17" s="113"/>
      <c r="H17" s="113"/>
      <c r="I17" s="114"/>
      <c r="J17" s="114"/>
      <c r="K17" s="114"/>
      <c r="L17" s="114"/>
      <c r="M17" s="259"/>
      <c r="N17" s="112"/>
      <c r="O17" s="115"/>
      <c r="P17" s="115"/>
      <c r="Q17" s="115"/>
      <c r="R17" s="251"/>
      <c r="S17" s="116"/>
      <c r="T17" s="85"/>
      <c r="U17" s="83"/>
      <c r="V17" s="83"/>
      <c r="W17" s="83"/>
      <c r="X17" s="83"/>
    </row>
    <row r="18" spans="1:45" ht="24" customHeight="1" thickBot="1" x14ac:dyDescent="0.3">
      <c r="A18" s="118" t="s">
        <v>51</v>
      </c>
      <c r="B18" s="260">
        <v>47.037500000000001</v>
      </c>
      <c r="C18" s="261">
        <v>37.745000000000005</v>
      </c>
      <c r="D18" s="261">
        <v>37.745000000000005</v>
      </c>
      <c r="E18" s="261">
        <v>41.305124999999997</v>
      </c>
      <c r="F18" s="261">
        <v>41.305124999999997</v>
      </c>
      <c r="G18" s="261">
        <v>39.674374999999998</v>
      </c>
      <c r="H18" s="261">
        <v>39.674374999999998</v>
      </c>
      <c r="I18" s="262">
        <v>31.427499999999998</v>
      </c>
      <c r="J18" s="262">
        <v>31.427499999999998</v>
      </c>
      <c r="K18" s="262">
        <v>39.514624999999995</v>
      </c>
      <c r="L18" s="262">
        <v>19.239999999999998</v>
      </c>
      <c r="M18" s="263">
        <v>14.930999999999999</v>
      </c>
      <c r="N18" s="119">
        <v>17.859875000000002</v>
      </c>
      <c r="O18" s="121">
        <v>48.886750000000006</v>
      </c>
      <c r="P18" s="121">
        <v>39.155625000000001</v>
      </c>
      <c r="Q18" s="121">
        <v>34.333500000000001</v>
      </c>
      <c r="R18" s="252">
        <v>22.741999999999997</v>
      </c>
      <c r="S18" s="122">
        <v>18.520875</v>
      </c>
      <c r="T18" s="85"/>
      <c r="U18" s="83"/>
      <c r="V18" s="83"/>
      <c r="W18" s="83"/>
      <c r="X18" s="83"/>
    </row>
    <row r="19" spans="1:45" ht="24" customHeight="1" thickBot="1" x14ac:dyDescent="0.3">
      <c r="A19" s="123" t="s">
        <v>11</v>
      </c>
      <c r="B19" s="256">
        <f>SUM(B12:B18)</f>
        <v>223.64999999999998</v>
      </c>
      <c r="C19" s="255">
        <f t="shared" ref="C19:S19" si="0">SUM(C12:C18)</f>
        <v>180.18</v>
      </c>
      <c r="D19" s="255">
        <f t="shared" si="0"/>
        <v>180.18</v>
      </c>
      <c r="E19" s="255">
        <f t="shared" si="0"/>
        <v>197.62049999999999</v>
      </c>
      <c r="F19" s="255">
        <f t="shared" si="0"/>
        <v>197.62049999999999</v>
      </c>
      <c r="G19" s="255">
        <f t="shared" si="0"/>
        <v>190.69749999999999</v>
      </c>
      <c r="H19" s="255">
        <f t="shared" ref="H19:J19" si="1">SUM(H12:H18)</f>
        <v>190.69749999999999</v>
      </c>
      <c r="I19" s="255">
        <f t="shared" si="1"/>
        <v>151.41</v>
      </c>
      <c r="J19" s="254">
        <f t="shared" si="1"/>
        <v>151.41</v>
      </c>
      <c r="K19" s="255">
        <f t="shared" si="0"/>
        <v>190.85849999999996</v>
      </c>
      <c r="L19" s="255">
        <f t="shared" si="0"/>
        <v>92.95999999999998</v>
      </c>
      <c r="M19" s="254">
        <f t="shared" si="0"/>
        <v>72.323999999999998</v>
      </c>
      <c r="N19" s="124">
        <f t="shared" si="0"/>
        <v>85.039500000000018</v>
      </c>
      <c r="O19" s="125">
        <f t="shared" si="0"/>
        <v>233.24700000000001</v>
      </c>
      <c r="P19" s="125">
        <f t="shared" si="0"/>
        <v>187.72250000000003</v>
      </c>
      <c r="Q19" s="125">
        <f t="shared" si="0"/>
        <v>164.93400000000003</v>
      </c>
      <c r="R19" s="125">
        <f t="shared" si="0"/>
        <v>109.36799999999999</v>
      </c>
      <c r="S19" s="126">
        <f t="shared" si="0"/>
        <v>89.183500000000009</v>
      </c>
      <c r="T19" s="85"/>
      <c r="U19" s="83"/>
      <c r="V19" s="83"/>
      <c r="W19" s="83"/>
      <c r="X19" s="83"/>
    </row>
    <row r="20" spans="1:45" ht="24" customHeight="1" x14ac:dyDescent="0.25">
      <c r="A20" s="128"/>
      <c r="B20" s="129">
        <v>710</v>
      </c>
      <c r="C20" s="130">
        <v>585</v>
      </c>
      <c r="D20" s="130">
        <v>585</v>
      </c>
      <c r="E20" s="130">
        <v>649</v>
      </c>
      <c r="F20" s="130">
        <v>649</v>
      </c>
      <c r="G20" s="130">
        <v>641</v>
      </c>
      <c r="H20" s="130">
        <v>641</v>
      </c>
      <c r="I20" s="130">
        <v>515</v>
      </c>
      <c r="J20" s="130">
        <v>515</v>
      </c>
      <c r="K20" s="130">
        <v>657</v>
      </c>
      <c r="L20" s="130">
        <v>320</v>
      </c>
      <c r="M20" s="130">
        <v>252</v>
      </c>
      <c r="N20" s="130">
        <v>273</v>
      </c>
      <c r="O20" s="130">
        <v>766</v>
      </c>
      <c r="P20" s="130">
        <v>631</v>
      </c>
      <c r="Q20" s="130">
        <v>561</v>
      </c>
      <c r="R20" s="130">
        <v>372</v>
      </c>
      <c r="S20" s="130">
        <v>307</v>
      </c>
      <c r="T20" s="270"/>
      <c r="U20" s="130"/>
      <c r="V20" s="130"/>
      <c r="W20" s="130"/>
      <c r="X20" s="130"/>
      <c r="Y20" s="83"/>
      <c r="Z20" s="83"/>
      <c r="AA20" s="83"/>
      <c r="AB20" s="83"/>
      <c r="AC20" s="83"/>
      <c r="AD20" s="83"/>
      <c r="AE20" s="83"/>
    </row>
    <row r="21" spans="1:45" s="237" customFormat="1" ht="24" customHeight="1" x14ac:dyDescent="0.25">
      <c r="A21" s="128"/>
      <c r="B21" s="310"/>
      <c r="C21" s="311"/>
      <c r="D21" s="249"/>
      <c r="E21" s="249"/>
      <c r="F21" s="249"/>
      <c r="G21" s="249"/>
      <c r="H21" s="249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35"/>
      <c r="U21" s="236"/>
      <c r="V21" s="236"/>
      <c r="W21" s="236"/>
      <c r="X21" s="236"/>
      <c r="Y21" s="236"/>
    </row>
    <row r="22" spans="1:45" ht="24" customHeight="1" thickBot="1" x14ac:dyDescent="0.3">
      <c r="A22" s="131"/>
      <c r="B22" s="131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83"/>
      <c r="Q22" s="83"/>
      <c r="R22" s="83"/>
      <c r="S22" s="83"/>
      <c r="T22" s="85"/>
      <c r="U22" s="83"/>
      <c r="V22" s="83"/>
      <c r="W22" s="83"/>
    </row>
    <row r="23" spans="1:45" ht="24" customHeight="1" thickBot="1" x14ac:dyDescent="0.3">
      <c r="A23" s="97" t="s">
        <v>42</v>
      </c>
      <c r="B23" s="307" t="s">
        <v>30</v>
      </c>
      <c r="C23" s="308"/>
      <c r="D23" s="308"/>
      <c r="E23" s="308"/>
      <c r="F23" s="308"/>
      <c r="G23" s="309"/>
      <c r="H23" s="98"/>
      <c r="I23" s="99"/>
      <c r="J23" s="83"/>
      <c r="K23" s="97" t="s">
        <v>52</v>
      </c>
      <c r="L23" s="307" t="s">
        <v>26</v>
      </c>
      <c r="M23" s="308"/>
      <c r="N23" s="308"/>
      <c r="O23" s="308"/>
      <c r="P23" s="308"/>
      <c r="Q23" s="308"/>
      <c r="R23" s="308"/>
      <c r="S23" s="309"/>
      <c r="T23" s="85"/>
      <c r="U23" s="83"/>
      <c r="V23" s="83"/>
      <c r="W23" s="8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</row>
    <row r="24" spans="1:45" ht="24" customHeight="1" x14ac:dyDescent="0.25">
      <c r="A24" s="100" t="s">
        <v>43</v>
      </c>
      <c r="B24" s="221">
        <v>1</v>
      </c>
      <c r="C24" s="222">
        <v>2</v>
      </c>
      <c r="D24" s="222">
        <v>3</v>
      </c>
      <c r="E24" s="222">
        <v>4</v>
      </c>
      <c r="F24" s="222">
        <v>5</v>
      </c>
      <c r="G24" s="223">
        <v>6</v>
      </c>
      <c r="H24" s="104" t="s">
        <v>11</v>
      </c>
      <c r="I24" s="137"/>
      <c r="J24" s="83"/>
      <c r="K24" s="100" t="s">
        <v>43</v>
      </c>
      <c r="L24" s="101">
        <v>1</v>
      </c>
      <c r="M24" s="134">
        <v>2</v>
      </c>
      <c r="N24" s="134">
        <v>3</v>
      </c>
      <c r="O24" s="134">
        <v>4</v>
      </c>
      <c r="P24" s="134">
        <v>5</v>
      </c>
      <c r="Q24" s="244"/>
      <c r="R24" s="135">
        <v>6</v>
      </c>
      <c r="S24" s="136" t="s">
        <v>11</v>
      </c>
      <c r="T24" s="85"/>
      <c r="U24" s="83"/>
      <c r="V24" s="83"/>
      <c r="W24" s="83"/>
    </row>
    <row r="25" spans="1:45" ht="24" customHeight="1" x14ac:dyDescent="0.25">
      <c r="A25" s="105" t="s">
        <v>44</v>
      </c>
      <c r="B25" s="106">
        <v>1</v>
      </c>
      <c r="C25" s="107">
        <v>2</v>
      </c>
      <c r="D25" s="109">
        <v>3</v>
      </c>
      <c r="E25" s="110">
        <v>4</v>
      </c>
      <c r="F25" s="218">
        <v>5</v>
      </c>
      <c r="G25" s="253">
        <v>6</v>
      </c>
      <c r="H25" s="111"/>
      <c r="I25" s="90"/>
      <c r="J25" s="83"/>
      <c r="K25" s="105" t="s">
        <v>44</v>
      </c>
      <c r="L25" s="106">
        <v>1</v>
      </c>
      <c r="M25" s="107">
        <v>2</v>
      </c>
      <c r="N25" s="107">
        <v>2</v>
      </c>
      <c r="O25" s="109">
        <v>3</v>
      </c>
      <c r="P25" s="247">
        <v>4</v>
      </c>
      <c r="Q25" s="219">
        <v>5</v>
      </c>
      <c r="R25" s="248">
        <v>6</v>
      </c>
      <c r="S25" s="111"/>
      <c r="T25" s="85"/>
      <c r="U25" s="83"/>
      <c r="V25" s="83"/>
      <c r="W25" s="83"/>
    </row>
    <row r="26" spans="1:45" ht="24" customHeight="1" x14ac:dyDescent="0.25">
      <c r="A26" s="105" t="s">
        <v>45</v>
      </c>
      <c r="B26" s="117">
        <v>16.899999999999999</v>
      </c>
      <c r="C26" s="115">
        <v>24</v>
      </c>
      <c r="D26" s="115">
        <v>38</v>
      </c>
      <c r="E26" s="115">
        <v>25.9</v>
      </c>
      <c r="F26" s="115">
        <v>21.6</v>
      </c>
      <c r="G26" s="116">
        <v>14.8</v>
      </c>
      <c r="H26" s="140">
        <f>SUM(B12:S12,B26:G26)</f>
        <v>620.20000000000005</v>
      </c>
      <c r="I26" s="90"/>
      <c r="J26" s="83"/>
      <c r="K26" s="105" t="s">
        <v>45</v>
      </c>
      <c r="L26" s="112">
        <v>20.497999999999998</v>
      </c>
      <c r="M26" s="138">
        <v>30.012800000000002</v>
      </c>
      <c r="N26" s="138">
        <v>30.012800000000002</v>
      </c>
      <c r="O26" s="138">
        <v>42.694499999999998</v>
      </c>
      <c r="P26" s="138">
        <v>35.363999999999997</v>
      </c>
      <c r="Q26" s="245">
        <v>21.394400000000001</v>
      </c>
      <c r="R26" s="139">
        <v>9.5091999999999999</v>
      </c>
      <c r="S26" s="140">
        <f t="shared" ref="S26:S32" si="2">SUM(L26:R26)</f>
        <v>189.48569999999998</v>
      </c>
      <c r="T26" s="85"/>
      <c r="U26" s="83"/>
      <c r="V26" s="83"/>
      <c r="W26" s="83"/>
    </row>
    <row r="27" spans="1:45" ht="24" customHeight="1" x14ac:dyDescent="0.25">
      <c r="A27" s="105" t="s">
        <v>46</v>
      </c>
      <c r="B27" s="117">
        <v>22.628750000000004</v>
      </c>
      <c r="C27" s="115">
        <v>31.268000000000001</v>
      </c>
      <c r="D27" s="115">
        <v>48.141500000000001</v>
      </c>
      <c r="E27" s="115">
        <v>32.348749999999995</v>
      </c>
      <c r="F27" s="115">
        <v>26.572499999999998</v>
      </c>
      <c r="G27" s="116">
        <v>17.942250000000001</v>
      </c>
      <c r="H27" s="140">
        <f t="shared" ref="H27:H32" si="3">SUM(B13:S13,B27:G27)</f>
        <v>781.42750000000001</v>
      </c>
      <c r="I27" s="95"/>
      <c r="J27" s="83"/>
      <c r="K27" s="105" t="s">
        <v>46</v>
      </c>
      <c r="L27" s="112">
        <v>27.211125000000003</v>
      </c>
      <c r="M27" s="138">
        <v>39.287424999999999</v>
      </c>
      <c r="N27" s="138">
        <v>39.287424999999999</v>
      </c>
      <c r="O27" s="138">
        <v>56.609499999999997</v>
      </c>
      <c r="P27" s="138">
        <v>47.228999999999999</v>
      </c>
      <c r="Q27" s="245">
        <v>28.916399999999999</v>
      </c>
      <c r="R27" s="139">
        <v>12.8232</v>
      </c>
      <c r="S27" s="140">
        <f t="shared" si="2"/>
        <v>251.36407499999996</v>
      </c>
      <c r="T27" s="85"/>
      <c r="U27" s="83"/>
      <c r="V27" s="83"/>
      <c r="W27" s="83"/>
    </row>
    <row r="28" spans="1:45" ht="24" customHeight="1" x14ac:dyDescent="0.25">
      <c r="A28" s="105" t="s">
        <v>47</v>
      </c>
      <c r="B28" s="117"/>
      <c r="C28" s="115"/>
      <c r="D28" s="115"/>
      <c r="E28" s="115"/>
      <c r="F28" s="115"/>
      <c r="G28" s="116"/>
      <c r="H28" s="140">
        <f t="shared" si="3"/>
        <v>0</v>
      </c>
      <c r="I28" s="95"/>
      <c r="J28" s="83"/>
      <c r="K28" s="105" t="s">
        <v>47</v>
      </c>
      <c r="L28" s="112"/>
      <c r="M28" s="138"/>
      <c r="N28" s="138"/>
      <c r="O28" s="138"/>
      <c r="P28" s="138"/>
      <c r="Q28" s="245"/>
      <c r="R28" s="139"/>
      <c r="S28" s="140">
        <f t="shared" si="2"/>
        <v>0</v>
      </c>
      <c r="T28" s="85"/>
      <c r="U28" s="83"/>
      <c r="V28" s="83"/>
      <c r="W28" s="83"/>
    </row>
    <row r="29" spans="1:45" ht="24" customHeight="1" x14ac:dyDescent="0.25">
      <c r="A29" s="105" t="s">
        <v>48</v>
      </c>
      <c r="B29" s="117">
        <v>22.628750000000004</v>
      </c>
      <c r="C29" s="115">
        <v>31.268000000000001</v>
      </c>
      <c r="D29" s="115">
        <v>48.141500000000001</v>
      </c>
      <c r="E29" s="115">
        <v>32.348749999999995</v>
      </c>
      <c r="F29" s="115">
        <v>26.572499999999998</v>
      </c>
      <c r="G29" s="116">
        <v>17.942250000000001</v>
      </c>
      <c r="H29" s="140">
        <f t="shared" si="3"/>
        <v>781.42750000000001</v>
      </c>
      <c r="I29" s="95"/>
      <c r="J29" s="83"/>
      <c r="K29" s="105" t="s">
        <v>48</v>
      </c>
      <c r="L29" s="112">
        <v>27.211125000000003</v>
      </c>
      <c r="M29" s="138">
        <v>39.287424999999999</v>
      </c>
      <c r="N29" s="138">
        <v>39.287424999999999</v>
      </c>
      <c r="O29" s="138">
        <v>56.609499999999997</v>
      </c>
      <c r="P29" s="138">
        <v>47.228999999999999</v>
      </c>
      <c r="Q29" s="245">
        <v>28.916399999999999</v>
      </c>
      <c r="R29" s="139">
        <v>12.8232</v>
      </c>
      <c r="S29" s="140">
        <f t="shared" si="2"/>
        <v>251.36407499999996</v>
      </c>
      <c r="T29" s="85"/>
      <c r="U29" s="83"/>
      <c r="V29" s="83"/>
      <c r="W29" s="83"/>
    </row>
    <row r="30" spans="1:45" ht="24" customHeight="1" x14ac:dyDescent="0.25">
      <c r="A30" s="105" t="s">
        <v>49</v>
      </c>
      <c r="B30" s="117">
        <v>22.628750000000004</v>
      </c>
      <c r="C30" s="115">
        <v>31.268000000000001</v>
      </c>
      <c r="D30" s="115">
        <v>48.141500000000001</v>
      </c>
      <c r="E30" s="115">
        <v>32.348749999999995</v>
      </c>
      <c r="F30" s="115">
        <v>26.572499999999998</v>
      </c>
      <c r="G30" s="116">
        <v>17.942250000000001</v>
      </c>
      <c r="H30" s="140">
        <f t="shared" si="3"/>
        <v>781.42750000000001</v>
      </c>
      <c r="I30" s="95"/>
      <c r="J30" s="83"/>
      <c r="K30" s="105" t="s">
        <v>49</v>
      </c>
      <c r="L30" s="112">
        <v>27.211125000000003</v>
      </c>
      <c r="M30" s="138">
        <v>39.287424999999999</v>
      </c>
      <c r="N30" s="138">
        <v>39.287424999999999</v>
      </c>
      <c r="O30" s="138">
        <v>56.609499999999997</v>
      </c>
      <c r="P30" s="138">
        <v>47.228999999999999</v>
      </c>
      <c r="Q30" s="245">
        <v>28.916399999999999</v>
      </c>
      <c r="R30" s="139">
        <v>12.8232</v>
      </c>
      <c r="S30" s="140">
        <f t="shared" si="2"/>
        <v>251.36407499999996</v>
      </c>
      <c r="T30" s="85"/>
      <c r="U30" s="83"/>
      <c r="V30" s="83"/>
      <c r="W30" s="83"/>
    </row>
    <row r="31" spans="1:45" ht="24" customHeight="1" x14ac:dyDescent="0.25">
      <c r="A31" s="105" t="s">
        <v>50</v>
      </c>
      <c r="B31" s="117"/>
      <c r="C31" s="115"/>
      <c r="D31" s="115"/>
      <c r="E31" s="115"/>
      <c r="F31" s="115"/>
      <c r="G31" s="116"/>
      <c r="H31" s="140">
        <f t="shared" si="3"/>
        <v>0</v>
      </c>
      <c r="I31" s="95"/>
      <c r="J31" s="83"/>
      <c r="K31" s="105" t="s">
        <v>50</v>
      </c>
      <c r="L31" s="112"/>
      <c r="M31" s="138"/>
      <c r="N31" s="138"/>
      <c r="O31" s="138"/>
      <c r="P31" s="138"/>
      <c r="Q31" s="245"/>
      <c r="R31" s="139"/>
      <c r="S31" s="140">
        <f t="shared" si="2"/>
        <v>0</v>
      </c>
      <c r="T31" s="85"/>
      <c r="U31" s="83"/>
      <c r="V31" s="83"/>
      <c r="W31" s="83"/>
    </row>
    <row r="32" spans="1:45" ht="24" customHeight="1" thickBot="1" x14ac:dyDescent="0.3">
      <c r="A32" s="118" t="s">
        <v>51</v>
      </c>
      <c r="B32" s="224">
        <v>22.628750000000004</v>
      </c>
      <c r="C32" s="225">
        <v>31.268000000000001</v>
      </c>
      <c r="D32" s="225">
        <v>48.141500000000001</v>
      </c>
      <c r="E32" s="225">
        <v>32.348749999999995</v>
      </c>
      <c r="F32" s="225">
        <v>26.572499999999998</v>
      </c>
      <c r="G32" s="226">
        <v>17.942250000000001</v>
      </c>
      <c r="H32" s="140">
        <f t="shared" si="3"/>
        <v>781.42750000000001</v>
      </c>
      <c r="I32" s="95"/>
      <c r="J32" s="83"/>
      <c r="K32" s="118" t="s">
        <v>51</v>
      </c>
      <c r="L32" s="119">
        <v>27.211125000000003</v>
      </c>
      <c r="M32" s="141">
        <v>39.287424999999999</v>
      </c>
      <c r="N32" s="141">
        <v>39.287424999999999</v>
      </c>
      <c r="O32" s="141">
        <v>56.609499999999997</v>
      </c>
      <c r="P32" s="141">
        <v>47.228999999999999</v>
      </c>
      <c r="Q32" s="246">
        <v>28.916399999999999</v>
      </c>
      <c r="R32" s="142">
        <v>12.8232</v>
      </c>
      <c r="S32" s="140">
        <f t="shared" si="2"/>
        <v>251.36407499999996</v>
      </c>
      <c r="T32" s="85"/>
      <c r="U32" s="83"/>
      <c r="V32" s="83"/>
      <c r="W32" s="83"/>
    </row>
    <row r="33" spans="1:24" ht="24" customHeight="1" thickBot="1" x14ac:dyDescent="0.3">
      <c r="A33" s="123" t="s">
        <v>11</v>
      </c>
      <c r="B33" s="124">
        <f t="shared" ref="B33:G33" si="4">SUM(B26:B32)</f>
        <v>107.41500000000002</v>
      </c>
      <c r="C33" s="125">
        <f t="shared" si="4"/>
        <v>149.072</v>
      </c>
      <c r="D33" s="125">
        <f t="shared" si="4"/>
        <v>230.56600000000003</v>
      </c>
      <c r="E33" s="125">
        <f t="shared" si="4"/>
        <v>155.29499999999999</v>
      </c>
      <c r="F33" s="125">
        <f t="shared" si="4"/>
        <v>127.88999999999999</v>
      </c>
      <c r="G33" s="126">
        <f t="shared" si="4"/>
        <v>86.569000000000003</v>
      </c>
      <c r="H33" s="126">
        <f>SUM(H26:H32)</f>
        <v>3745.91</v>
      </c>
      <c r="I33" s="90"/>
      <c r="J33" s="83"/>
      <c r="K33" s="265" t="s">
        <v>11</v>
      </c>
      <c r="L33" s="143">
        <f t="shared" ref="L33:S33" si="5">SUM(L26:L32)</f>
        <v>129.34250000000003</v>
      </c>
      <c r="M33" s="144">
        <f t="shared" si="5"/>
        <v>187.16249999999997</v>
      </c>
      <c r="N33" s="144">
        <f t="shared" si="5"/>
        <v>187.16249999999997</v>
      </c>
      <c r="O33" s="144">
        <f t="shared" si="5"/>
        <v>269.13249999999999</v>
      </c>
      <c r="P33" s="144">
        <f t="shared" si="5"/>
        <v>224.27999999999997</v>
      </c>
      <c r="Q33" s="144">
        <f t="shared" si="5"/>
        <v>137.06</v>
      </c>
      <c r="R33" s="145">
        <f t="shared" si="5"/>
        <v>60.802</v>
      </c>
      <c r="S33" s="146">
        <f t="shared" si="5"/>
        <v>1194.9419999999998</v>
      </c>
      <c r="T33" s="85"/>
      <c r="U33" s="83"/>
      <c r="V33" s="83"/>
      <c r="W33" s="83"/>
    </row>
    <row r="34" spans="1:24" ht="24" customHeight="1" x14ac:dyDescent="0.25">
      <c r="A34" s="268"/>
      <c r="B34" s="95">
        <v>341</v>
      </c>
      <c r="C34" s="95">
        <v>484</v>
      </c>
      <c r="D34" s="95">
        <v>766</v>
      </c>
      <c r="E34" s="95">
        <v>522</v>
      </c>
      <c r="F34" s="95">
        <v>435</v>
      </c>
      <c r="G34" s="95">
        <v>298</v>
      </c>
      <c r="H34" s="95"/>
      <c r="I34" s="95"/>
      <c r="J34" s="95"/>
      <c r="K34" s="95"/>
      <c r="L34" s="148">
        <v>389</v>
      </c>
      <c r="M34" s="148">
        <v>575</v>
      </c>
      <c r="N34" s="148">
        <v>575</v>
      </c>
      <c r="O34" s="148">
        <v>845</v>
      </c>
      <c r="P34" s="148">
        <v>720</v>
      </c>
      <c r="Q34" s="148">
        <v>445</v>
      </c>
      <c r="R34" s="148">
        <v>202</v>
      </c>
      <c r="S34" s="95"/>
      <c r="T34" s="85"/>
      <c r="U34" s="83"/>
      <c r="V34" s="83"/>
      <c r="W34" s="83"/>
    </row>
    <row r="35" spans="1:24" ht="24" customHeight="1" x14ac:dyDescent="0.25">
      <c r="A35" s="147"/>
      <c r="B35" s="148"/>
      <c r="C35" s="148"/>
      <c r="D35" s="148"/>
      <c r="E35" s="148"/>
      <c r="F35" s="148"/>
      <c r="G35" s="148"/>
      <c r="H35" s="148"/>
      <c r="I35" s="90"/>
      <c r="J35" s="90"/>
      <c r="K35" s="90"/>
      <c r="L35" s="90"/>
      <c r="M35" s="90"/>
      <c r="N35" s="90"/>
      <c r="O35" s="90"/>
      <c r="P35" s="90"/>
      <c r="Q35" s="83"/>
      <c r="R35" s="83"/>
      <c r="S35" s="83"/>
      <c r="T35" s="85"/>
      <c r="U35" s="83"/>
      <c r="V35" s="83"/>
      <c r="W35" s="83"/>
    </row>
    <row r="36" spans="1:24" ht="24" customHeight="1" thickBot="1" x14ac:dyDescent="0.3">
      <c r="A36" s="14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83"/>
      <c r="R36" s="83"/>
      <c r="S36" s="83"/>
      <c r="T36" s="85"/>
      <c r="U36" s="83"/>
      <c r="V36" s="83"/>
      <c r="W36" s="83"/>
    </row>
    <row r="37" spans="1:24" ht="24" customHeight="1" thickBot="1" x14ac:dyDescent="0.3">
      <c r="A37" s="97" t="s">
        <v>53</v>
      </c>
      <c r="B37" s="307" t="s">
        <v>26</v>
      </c>
      <c r="C37" s="308"/>
      <c r="D37" s="308"/>
      <c r="E37" s="308"/>
      <c r="F37" s="308"/>
      <c r="G37" s="309"/>
      <c r="H37" s="99"/>
      <c r="I37" s="99"/>
      <c r="J37" s="99"/>
      <c r="K37" s="150" t="s">
        <v>54</v>
      </c>
      <c r="L37" s="307" t="s">
        <v>8</v>
      </c>
      <c r="M37" s="308"/>
      <c r="N37" s="308"/>
      <c r="O37" s="308"/>
      <c r="P37" s="308"/>
      <c r="Q37" s="309"/>
      <c r="R37" s="83"/>
      <c r="S37" s="83"/>
      <c r="T37" s="85"/>
      <c r="U37" s="83"/>
      <c r="V37" s="83"/>
      <c r="W37" s="83"/>
      <c r="X37" s="83"/>
    </row>
    <row r="38" spans="1:24" ht="24" customHeight="1" x14ac:dyDescent="0.25">
      <c r="A38" s="100" t="s">
        <v>43</v>
      </c>
      <c r="B38" s="103">
        <v>1</v>
      </c>
      <c r="C38" s="151">
        <v>2</v>
      </c>
      <c r="D38" s="151">
        <v>3</v>
      </c>
      <c r="E38" s="151">
        <v>4</v>
      </c>
      <c r="F38" s="151">
        <v>5</v>
      </c>
      <c r="G38" s="152" t="s">
        <v>11</v>
      </c>
      <c r="H38" s="99"/>
      <c r="I38" s="99"/>
      <c r="J38" s="99"/>
      <c r="K38" s="153" t="s">
        <v>43</v>
      </c>
      <c r="L38" s="154">
        <v>1</v>
      </c>
      <c r="M38" s="151">
        <v>2</v>
      </c>
      <c r="N38" s="151">
        <v>3</v>
      </c>
      <c r="O38" s="151">
        <v>4</v>
      </c>
      <c r="P38" s="151">
        <v>5</v>
      </c>
      <c r="Q38" s="152" t="s">
        <v>11</v>
      </c>
      <c r="R38" s="83"/>
      <c r="S38" s="83"/>
      <c r="T38" s="85"/>
      <c r="U38" s="83"/>
      <c r="V38" s="83"/>
      <c r="W38" s="83"/>
      <c r="X38" s="83"/>
    </row>
    <row r="39" spans="1:24" ht="24" customHeight="1" x14ac:dyDescent="0.25">
      <c r="A39" s="105" t="s">
        <v>44</v>
      </c>
      <c r="B39" s="155"/>
      <c r="C39" s="65"/>
      <c r="D39" s="65"/>
      <c r="E39" s="65"/>
      <c r="F39" s="65"/>
      <c r="G39" s="156"/>
      <c r="H39" s="99"/>
      <c r="I39" s="99"/>
      <c r="J39" s="99"/>
      <c r="K39" s="157" t="s">
        <v>44</v>
      </c>
      <c r="L39" s="158"/>
      <c r="M39" s="159"/>
      <c r="N39" s="159"/>
      <c r="O39" s="159"/>
      <c r="P39" s="159"/>
      <c r="Q39" s="160"/>
      <c r="R39" s="83"/>
      <c r="S39" s="83"/>
      <c r="T39" s="85"/>
      <c r="U39" s="83"/>
      <c r="V39" s="83"/>
      <c r="W39" s="83"/>
      <c r="X39" s="83"/>
    </row>
    <row r="40" spans="1:24" s="83" customFormat="1" ht="24" customHeight="1" x14ac:dyDescent="0.25">
      <c r="A40" s="105" t="s">
        <v>45</v>
      </c>
      <c r="B40" s="112">
        <v>8.6</v>
      </c>
      <c r="C40" s="114">
        <v>11.3</v>
      </c>
      <c r="D40" s="114">
        <v>10.5</v>
      </c>
      <c r="E40" s="114"/>
      <c r="F40" s="114"/>
      <c r="G40" s="161">
        <f t="shared" ref="G40:G47" si="6">SUM(B40:F40)</f>
        <v>30.4</v>
      </c>
      <c r="H40" s="99"/>
      <c r="I40" s="99"/>
      <c r="J40" s="99"/>
      <c r="K40" s="157" t="s">
        <v>45</v>
      </c>
      <c r="L40" s="113">
        <v>31.4</v>
      </c>
      <c r="M40" s="138">
        <v>29.8</v>
      </c>
      <c r="N40" s="121">
        <v>25.6</v>
      </c>
      <c r="O40" s="121">
        <v>34.700000000000003</v>
      </c>
      <c r="P40" s="121"/>
      <c r="Q40" s="161">
        <f t="shared" ref="Q40:Q47" si="7">SUM(L40:P40)</f>
        <v>121.50000000000001</v>
      </c>
      <c r="T40" s="85"/>
    </row>
    <row r="41" spans="1:24" s="83" customFormat="1" ht="24" customHeight="1" x14ac:dyDescent="0.25">
      <c r="A41" s="105" t="s">
        <v>46</v>
      </c>
      <c r="B41" s="112">
        <v>12.9</v>
      </c>
      <c r="C41" s="114">
        <v>17</v>
      </c>
      <c r="D41" s="114">
        <v>15.7</v>
      </c>
      <c r="E41" s="114"/>
      <c r="F41" s="114"/>
      <c r="G41" s="161">
        <f t="shared" si="6"/>
        <v>45.599999999999994</v>
      </c>
      <c r="H41" s="266"/>
      <c r="I41" s="266"/>
      <c r="J41" s="99"/>
      <c r="K41" s="157" t="s">
        <v>46</v>
      </c>
      <c r="L41" s="162">
        <v>47.9</v>
      </c>
      <c r="M41" s="115">
        <v>45.6</v>
      </c>
      <c r="N41" s="115">
        <v>39.1</v>
      </c>
      <c r="O41" s="115">
        <v>53</v>
      </c>
      <c r="P41" s="115"/>
      <c r="Q41" s="161">
        <f t="shared" si="7"/>
        <v>185.6</v>
      </c>
      <c r="T41" s="85"/>
    </row>
    <row r="42" spans="1:24" s="83" customFormat="1" ht="24" customHeight="1" x14ac:dyDescent="0.25">
      <c r="A42" s="105" t="s">
        <v>47</v>
      </c>
      <c r="B42" s="112"/>
      <c r="C42" s="114"/>
      <c r="D42" s="114"/>
      <c r="E42" s="114"/>
      <c r="F42" s="114"/>
      <c r="G42" s="161">
        <f t="shared" si="6"/>
        <v>0</v>
      </c>
      <c r="H42" s="266"/>
      <c r="I42" s="266"/>
      <c r="J42" s="99"/>
      <c r="K42" s="157" t="s">
        <v>47</v>
      </c>
      <c r="L42" s="162"/>
      <c r="M42" s="115"/>
      <c r="N42" s="115"/>
      <c r="O42" s="115"/>
      <c r="P42" s="115"/>
      <c r="Q42" s="161">
        <f t="shared" si="7"/>
        <v>0</v>
      </c>
      <c r="T42" s="85"/>
    </row>
    <row r="43" spans="1:24" s="83" customFormat="1" ht="24" customHeight="1" x14ac:dyDescent="0.25">
      <c r="A43" s="105" t="s">
        <v>48</v>
      </c>
      <c r="B43" s="112">
        <v>12.9</v>
      </c>
      <c r="C43" s="114">
        <v>17</v>
      </c>
      <c r="D43" s="114">
        <v>15.7</v>
      </c>
      <c r="E43" s="114"/>
      <c r="F43" s="114"/>
      <c r="G43" s="161">
        <f t="shared" si="6"/>
        <v>45.599999999999994</v>
      </c>
      <c r="H43" s="266"/>
      <c r="I43" s="266"/>
      <c r="J43" s="99"/>
      <c r="K43" s="157" t="s">
        <v>48</v>
      </c>
      <c r="L43" s="113">
        <v>47.9</v>
      </c>
      <c r="M43" s="138">
        <v>45.6</v>
      </c>
      <c r="N43" s="115">
        <v>39.1</v>
      </c>
      <c r="O43" s="115">
        <v>53</v>
      </c>
      <c r="P43" s="115"/>
      <c r="Q43" s="161">
        <f t="shared" si="7"/>
        <v>185.6</v>
      </c>
      <c r="T43" s="85"/>
    </row>
    <row r="44" spans="1:24" s="83" customFormat="1" ht="24" customHeight="1" x14ac:dyDescent="0.25">
      <c r="A44" s="105" t="s">
        <v>49</v>
      </c>
      <c r="B44" s="112">
        <v>12.9</v>
      </c>
      <c r="C44" s="114">
        <v>17</v>
      </c>
      <c r="D44" s="114">
        <v>15.7</v>
      </c>
      <c r="E44" s="114"/>
      <c r="F44" s="114"/>
      <c r="G44" s="161">
        <f t="shared" si="6"/>
        <v>45.599999999999994</v>
      </c>
      <c r="H44" s="266"/>
      <c r="I44" s="266"/>
      <c r="J44" s="99"/>
      <c r="K44" s="157" t="s">
        <v>49</v>
      </c>
      <c r="L44" s="162">
        <v>47.9</v>
      </c>
      <c r="M44" s="115">
        <v>45.6</v>
      </c>
      <c r="N44" s="115">
        <v>39.1</v>
      </c>
      <c r="O44" s="115">
        <v>53</v>
      </c>
      <c r="P44" s="115"/>
      <c r="Q44" s="161">
        <f t="shared" si="7"/>
        <v>185.6</v>
      </c>
      <c r="T44" s="85"/>
    </row>
    <row r="45" spans="1:24" s="83" customFormat="1" ht="24" customHeight="1" x14ac:dyDescent="0.25">
      <c r="A45" s="105" t="s">
        <v>50</v>
      </c>
      <c r="B45" s="112"/>
      <c r="C45" s="114"/>
      <c r="D45" s="114"/>
      <c r="E45" s="114"/>
      <c r="F45" s="114"/>
      <c r="G45" s="161">
        <f t="shared" si="6"/>
        <v>0</v>
      </c>
      <c r="H45" s="266"/>
      <c r="I45" s="266"/>
      <c r="J45" s="99"/>
      <c r="K45" s="157" t="s">
        <v>50</v>
      </c>
      <c r="L45" s="162"/>
      <c r="M45" s="115"/>
      <c r="N45" s="115"/>
      <c r="O45" s="115"/>
      <c r="P45" s="115"/>
      <c r="Q45" s="161">
        <f t="shared" si="7"/>
        <v>0</v>
      </c>
      <c r="T45" s="85"/>
    </row>
    <row r="46" spans="1:24" s="83" customFormat="1" ht="24" customHeight="1" thickBot="1" x14ac:dyDescent="0.3">
      <c r="A46" s="118" t="s">
        <v>51</v>
      </c>
      <c r="B46" s="119">
        <v>12.9</v>
      </c>
      <c r="C46" s="120">
        <v>17</v>
      </c>
      <c r="D46" s="120">
        <v>15.7</v>
      </c>
      <c r="E46" s="120"/>
      <c r="F46" s="120"/>
      <c r="G46" s="163">
        <f t="shared" si="6"/>
        <v>45.599999999999994</v>
      </c>
      <c r="H46" s="266"/>
      <c r="I46" s="266"/>
      <c r="J46" s="99"/>
      <c r="K46" s="164" t="s">
        <v>51</v>
      </c>
      <c r="L46" s="165">
        <v>47.9</v>
      </c>
      <c r="M46" s="121">
        <v>45.6</v>
      </c>
      <c r="N46" s="121">
        <v>39.1</v>
      </c>
      <c r="O46" s="121">
        <v>53</v>
      </c>
      <c r="P46" s="121"/>
      <c r="Q46" s="163">
        <f t="shared" si="7"/>
        <v>185.6</v>
      </c>
      <c r="T46" s="85"/>
    </row>
    <row r="47" spans="1:24" s="83" customFormat="1" ht="24" customHeight="1" thickBot="1" x14ac:dyDescent="0.3">
      <c r="A47" s="264" t="s">
        <v>11</v>
      </c>
      <c r="B47" s="166">
        <f>SUM(B40:B46)</f>
        <v>60.199999999999996</v>
      </c>
      <c r="C47" s="167">
        <f>SUM(C40:C46)</f>
        <v>79.3</v>
      </c>
      <c r="D47" s="167">
        <f t="shared" ref="D47:E47" si="8">SUM(D40:D46)</f>
        <v>73.3</v>
      </c>
      <c r="E47" s="167">
        <f t="shared" si="8"/>
        <v>0</v>
      </c>
      <c r="F47" s="167">
        <f t="shared" ref="F47" si="9">SUM(F40:F46)</f>
        <v>0</v>
      </c>
      <c r="G47" s="127">
        <f t="shared" si="6"/>
        <v>212.8</v>
      </c>
      <c r="H47" s="267"/>
      <c r="I47" s="267"/>
      <c r="J47" s="99"/>
      <c r="K47" s="168" t="s">
        <v>11</v>
      </c>
      <c r="L47" s="124">
        <f>SUM(L40:L46)</f>
        <v>223</v>
      </c>
      <c r="M47" s="169">
        <f t="shared" ref="M47:P47" si="10">SUM(M40:M46)</f>
        <v>212.2</v>
      </c>
      <c r="N47" s="169">
        <f t="shared" si="10"/>
        <v>182</v>
      </c>
      <c r="O47" s="169">
        <f t="shared" si="10"/>
        <v>246.7</v>
      </c>
      <c r="P47" s="169">
        <f t="shared" si="10"/>
        <v>0</v>
      </c>
      <c r="Q47" s="127">
        <f t="shared" si="7"/>
        <v>863.90000000000009</v>
      </c>
      <c r="T47" s="85"/>
    </row>
    <row r="48" spans="1:24" s="170" customFormat="1" ht="20.25" customHeight="1" x14ac:dyDescent="0.25">
      <c r="A48" s="271"/>
      <c r="B48" s="170">
        <v>151</v>
      </c>
      <c r="C48" s="170">
        <v>199</v>
      </c>
      <c r="D48" s="170">
        <v>184</v>
      </c>
      <c r="L48" s="170">
        <v>483</v>
      </c>
      <c r="M48" s="170">
        <v>459</v>
      </c>
      <c r="N48" s="170">
        <v>394</v>
      </c>
      <c r="O48" s="170">
        <v>534</v>
      </c>
      <c r="T48" s="232"/>
    </row>
    <row r="49" spans="1:23" ht="20.25" customHeight="1" thickBot="1" x14ac:dyDescent="0.3">
      <c r="A49" s="272"/>
      <c r="B49" s="233"/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4"/>
      <c r="U49" s="83"/>
      <c r="V49" s="83"/>
      <c r="W49" s="83"/>
    </row>
    <row r="50" spans="1:23" ht="20.25" customHeight="1" x14ac:dyDescent="0.25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</row>
    <row r="51" spans="1:23" ht="14.1" customHeight="1" x14ac:dyDescent="0.25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</row>
    <row r="52" spans="1:23" ht="14.1" customHeight="1" x14ac:dyDescent="0.25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</row>
    <row r="53" spans="1:23" ht="14.1" customHeight="1" x14ac:dyDescent="0.25"/>
  </sheetData>
  <mergeCells count="19">
    <mergeCell ref="B5:C5"/>
    <mergeCell ref="G5:H5"/>
    <mergeCell ref="K5:L5"/>
    <mergeCell ref="G7:H7"/>
    <mergeCell ref="L7:N7"/>
    <mergeCell ref="B7:C7"/>
    <mergeCell ref="B37:G37"/>
    <mergeCell ref="L37:Q37"/>
    <mergeCell ref="B21:C21"/>
    <mergeCell ref="N9:S9"/>
    <mergeCell ref="L23:S23"/>
    <mergeCell ref="B23:G23"/>
    <mergeCell ref="B9:M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SEM 1</vt:lpstr>
      <vt:lpstr>SEM 2</vt:lpstr>
      <vt:lpstr>SEM 3</vt:lpstr>
      <vt:lpstr>SEM 4</vt:lpstr>
      <vt:lpstr>SEM 5</vt:lpstr>
      <vt:lpstr>SEM 6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2021-04-06T22:20:04Z</cp:lastPrinted>
  <dcterms:created xsi:type="dcterms:W3CDTF">2021-03-04T08:17:33Z</dcterms:created>
  <dcterms:modified xsi:type="dcterms:W3CDTF">2021-04-09T16:18:54Z</dcterms:modified>
</cp:coreProperties>
</file>