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10E2608C-25C9-4DA7-B37C-C2DDAD5E18BF}" xr6:coauthVersionLast="36" xr6:coauthVersionMax="36" xr10:uidLastSave="{00000000-0000-0000-0000-000000000000}"/>
  <bookViews>
    <workbookView xWindow="0" yWindow="0" windowWidth="20490" windowHeight="7545" activeTab="9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IMPRIMIR" sheetId="2" r:id="rId10"/>
  </sheets>
  <definedNames>
    <definedName name="_xlnm.Print_Area" localSheetId="9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0" l="1"/>
  <c r="R28" i="10"/>
  <c r="Q28" i="10"/>
  <c r="P28" i="10"/>
  <c r="O28" i="10"/>
  <c r="N28" i="10"/>
  <c r="Y28" i="10" l="1"/>
  <c r="X28" i="10"/>
  <c r="W28" i="10"/>
  <c r="V28" i="10"/>
  <c r="U28" i="10"/>
  <c r="T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F70" i="10" l="1"/>
  <c r="F69" i="10"/>
  <c r="E69" i="10"/>
  <c r="D69" i="10"/>
  <c r="C69" i="10"/>
  <c r="B69" i="10"/>
  <c r="F68" i="10"/>
  <c r="E68" i="10"/>
  <c r="D68" i="10"/>
  <c r="C68" i="10"/>
  <c r="B68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Z27" i="10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Z24" i="10"/>
  <c r="Z23" i="10"/>
  <c r="Z22" i="10"/>
  <c r="Z21" i="10"/>
  <c r="Z20" i="10"/>
  <c r="Z19" i="10"/>
  <c r="Z18" i="10"/>
  <c r="Q46" i="10" l="1"/>
  <c r="Q47" i="10" s="1"/>
  <c r="G65" i="10"/>
  <c r="G66" i="10" s="1"/>
  <c r="I46" i="10"/>
  <c r="I47" i="10" s="1"/>
  <c r="Z25" i="10"/>
  <c r="Z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G68" i="10" l="1"/>
  <c r="Q49" i="10"/>
  <c r="I49" i="10"/>
  <c r="AA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R33" i="2"/>
  <c r="Q33" i="2"/>
  <c r="P33" i="2"/>
  <c r="O33" i="2"/>
  <c r="N33" i="2"/>
  <c r="M33" i="2"/>
  <c r="L33" i="2"/>
  <c r="S32" i="2"/>
  <c r="S31" i="2"/>
  <c r="S30" i="2"/>
  <c r="S29" i="2"/>
  <c r="S28" i="2"/>
  <c r="S27" i="2"/>
  <c r="S26" i="2"/>
  <c r="J19" i="2"/>
  <c r="I19" i="2"/>
  <c r="H19" i="2"/>
  <c r="Q49" i="7" l="1"/>
  <c r="G66" i="7"/>
  <c r="I49" i="7"/>
  <c r="AA27" i="7"/>
  <c r="H33" i="2"/>
  <c r="S33" i="2"/>
  <c r="R19" i="2"/>
  <c r="N19" i="2"/>
  <c r="O19" i="2"/>
  <c r="P19" i="2"/>
  <c r="Q19" i="2"/>
  <c r="S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E19" i="2"/>
  <c r="F19" i="2"/>
  <c r="G19" i="2"/>
  <c r="K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N47" i="2"/>
  <c r="M47" i="2"/>
  <c r="L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M19" i="2"/>
  <c r="L19" i="2"/>
  <c r="D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<sst xmlns="http://schemas.openxmlformats.org/spreadsheetml/2006/main" count="804" uniqueCount="66">
  <si>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</si>
  <si>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</si>
  <si>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</si>
  <si>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</si>
  <si>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</si>
  <si>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</si>
  <si>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</si>
  <si>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</si>
  <si>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</si>
  <si>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</si>
  <si>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</si>
  <si>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</si>
  <si>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</si>
  <si>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</si>
  <si>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</si>
  <si>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</si>
  <si>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</si>
  <si>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</si>
  <si>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</si>
  <si>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</si>
  <si>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</si>
  <si>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</si>
  <si>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</si>
  <si>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</si>
  <si>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</si>
  <si>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</si>
  <si>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</si>
  <si>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</si>
  <si>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</si>
  <si>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</si>
  <si>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</si>
  <si>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</si>
  <si>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</si>
  <si>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</si>
  <si>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</si>
  <si>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</si>
  <si>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</si>
  <si>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</si>
  <si>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</si>
  <si>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</si>
  <si>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</si>
  <si>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</si>
  <si>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</si>
  <si>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</si>
  <si>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</si>
  <si>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</si>
  <si>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</si>
  <si>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</si>
  <si>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</si>
  <si>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</si>
  <si>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</si>
  <si>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</si>
  <si>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</si>
  <si>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</si>
  <si>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</si>
  <si>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</si>
  <si>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</si>
  <si>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</si>
  <si>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</si>
  <si>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</si>
  <si>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</si>
  <si>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</si>
  <si>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</si>
  <si>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</si>
  <si>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30 AL 6 DE MAYO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</si>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</sst>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9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13" xfId="0" applyNumberFormat="1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46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59" xfId="0" applyFont="1" applyFill="1" applyBorder="1" applyAlignment="1">
      <alignment horizontal="center" vertical="center"/>
    </xf>
    <xf numFmtId="0" fontId="26" fillId="3" borderId="41" xfId="0" applyFont="1" applyFill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58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8" fillId="14" borderId="16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02" t="s">
        <v>5</v>
      </c>
      <c r="L11" s="30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8"/>
      <c r="K15" s="299"/>
      <c r="L15" s="292" t="s">
        <v>9</v>
      </c>
      <c r="M15" s="292"/>
      <c r="N15" s="292"/>
      <c r="O15" s="293"/>
      <c r="P15" s="294" t="s">
        <v>30</v>
      </c>
      <c r="Q15" s="295"/>
      <c r="R15" s="295"/>
      <c r="S15" s="296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289" t="s">
        <v>26</v>
      </c>
      <c r="L36" s="289"/>
      <c r="M36" s="289"/>
      <c r="N36" s="289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S53"/>
  <sheetViews>
    <sheetView showGridLines="0" tabSelected="1" view="pageBreakPreview" zoomScale="60" zoomScaleNormal="70" workbookViewId="0">
      <selection activeCell="I46" sqref="I46"/>
    </sheetView>
  </sheetViews>
  <sheetFormatPr baseColWidth="10" defaultRowHeight="18.75" x14ac:dyDescent="0.25"/>
  <cols>
    <col min="1" max="1" width="37" style="146" customWidth="1"/>
    <col min="2" max="8" width="11.285156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4" ht="24" customHeight="1" x14ac:dyDescent="0.25">
      <c r="A1" s="315"/>
      <c r="B1" s="318" t="s">
        <v>31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1" t="s">
        <v>32</v>
      </c>
      <c r="N1" s="321"/>
      <c r="O1" s="321"/>
      <c r="P1" s="321"/>
      <c r="Q1" s="143"/>
      <c r="R1" s="143"/>
      <c r="S1" s="143"/>
      <c r="T1" s="144"/>
      <c r="U1" s="145"/>
      <c r="V1" s="145"/>
      <c r="W1" s="145"/>
    </row>
    <row r="2" spans="1:24" ht="24" customHeight="1" x14ac:dyDescent="0.25">
      <c r="A2" s="316"/>
      <c r="B2" s="322" t="s">
        <v>33</v>
      </c>
      <c r="C2" s="323"/>
      <c r="D2" s="323"/>
      <c r="E2" s="323"/>
      <c r="F2" s="323"/>
      <c r="G2" s="323"/>
      <c r="H2" s="323"/>
      <c r="I2" s="323"/>
      <c r="J2" s="323"/>
      <c r="K2" s="323"/>
      <c r="L2" s="324"/>
      <c r="M2" s="326" t="s">
        <v>34</v>
      </c>
      <c r="N2" s="326"/>
      <c r="O2" s="326"/>
      <c r="P2" s="326"/>
      <c r="Q2" s="145"/>
      <c r="R2" s="145"/>
      <c r="S2" s="145"/>
      <c r="T2" s="147"/>
      <c r="U2" s="145"/>
      <c r="V2" s="145"/>
      <c r="W2" s="145"/>
    </row>
    <row r="3" spans="1:24" ht="24" customHeight="1" x14ac:dyDescent="0.25">
      <c r="A3" s="317"/>
      <c r="B3" s="305"/>
      <c r="C3" s="306"/>
      <c r="D3" s="306"/>
      <c r="E3" s="306"/>
      <c r="F3" s="306"/>
      <c r="G3" s="306"/>
      <c r="H3" s="306"/>
      <c r="I3" s="306"/>
      <c r="J3" s="306"/>
      <c r="K3" s="306"/>
      <c r="L3" s="325"/>
      <c r="M3" s="326" t="s">
        <v>35</v>
      </c>
      <c r="N3" s="326"/>
      <c r="O3" s="326"/>
      <c r="P3" s="326"/>
      <c r="Q3" s="148"/>
      <c r="R3" s="148"/>
      <c r="S3" s="148"/>
      <c r="T3" s="147"/>
      <c r="U3" s="145"/>
      <c r="V3" s="145"/>
      <c r="W3" s="145"/>
    </row>
    <row r="4" spans="1:24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4" s="156" customFormat="1" ht="24" customHeight="1" x14ac:dyDescent="0.25">
      <c r="A5" s="151" t="s">
        <v>36</v>
      </c>
      <c r="B5" s="305">
        <v>1</v>
      </c>
      <c r="C5" s="306"/>
      <c r="D5" s="152"/>
      <c r="E5" s="152"/>
      <c r="F5" s="152" t="s">
        <v>37</v>
      </c>
      <c r="G5" s="307" t="s">
        <v>56</v>
      </c>
      <c r="H5" s="307"/>
      <c r="I5" s="153"/>
      <c r="J5" s="152" t="s">
        <v>38</v>
      </c>
      <c r="K5" s="306">
        <v>9</v>
      </c>
      <c r="L5" s="306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4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4" s="156" customFormat="1" ht="24" customHeight="1" x14ac:dyDescent="0.25">
      <c r="A7" s="151" t="s">
        <v>39</v>
      </c>
      <c r="B7" s="308" t="s">
        <v>2</v>
      </c>
      <c r="C7" s="309"/>
      <c r="D7" s="157"/>
      <c r="E7" s="157"/>
      <c r="F7" s="152" t="s">
        <v>40</v>
      </c>
      <c r="G7" s="307" t="s">
        <v>64</v>
      </c>
      <c r="H7" s="307"/>
      <c r="I7" s="158"/>
      <c r="J7" s="152" t="s">
        <v>41</v>
      </c>
      <c r="K7" s="154"/>
      <c r="L7" s="306" t="s">
        <v>61</v>
      </c>
      <c r="M7" s="306"/>
      <c r="N7" s="306"/>
      <c r="O7" s="159"/>
      <c r="P7" s="159"/>
      <c r="Q7" s="154"/>
      <c r="R7" s="154"/>
      <c r="S7" s="154"/>
      <c r="T7" s="155"/>
      <c r="U7" s="154"/>
      <c r="V7" s="154"/>
      <c r="W7" s="154"/>
    </row>
    <row r="8" spans="1:24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4" s="156" customFormat="1" ht="24" customHeight="1" thickBot="1" x14ac:dyDescent="0.3">
      <c r="A9" s="160" t="s">
        <v>42</v>
      </c>
      <c r="B9" s="310" t="s">
        <v>8</v>
      </c>
      <c r="C9" s="311"/>
      <c r="D9" s="312"/>
      <c r="E9" s="310" t="s">
        <v>55</v>
      </c>
      <c r="F9" s="311"/>
      <c r="G9" s="311"/>
      <c r="H9" s="311"/>
      <c r="I9" s="311"/>
      <c r="J9" s="311"/>
      <c r="K9" s="311"/>
      <c r="L9" s="311"/>
      <c r="M9" s="312"/>
      <c r="N9" s="310" t="s">
        <v>9</v>
      </c>
      <c r="O9" s="311"/>
      <c r="P9" s="311"/>
      <c r="Q9" s="311"/>
      <c r="R9" s="311"/>
      <c r="S9" s="312"/>
      <c r="T9" s="161"/>
      <c r="U9" s="162"/>
      <c r="V9" s="162"/>
      <c r="W9" s="162"/>
      <c r="X9" s="154"/>
    </row>
    <row r="10" spans="1:24" ht="24" customHeight="1" x14ac:dyDescent="0.25">
      <c r="A10" s="163" t="s">
        <v>43</v>
      </c>
      <c r="B10" s="164">
        <v>1</v>
      </c>
      <c r="C10" s="165">
        <v>2</v>
      </c>
      <c r="D10" s="166">
        <v>3</v>
      </c>
      <c r="E10" s="165">
        <v>4</v>
      </c>
      <c r="F10" s="165">
        <v>5</v>
      </c>
      <c r="G10" s="165">
        <v>6</v>
      </c>
      <c r="H10" s="165">
        <v>7</v>
      </c>
      <c r="I10" s="165">
        <v>8</v>
      </c>
      <c r="J10" s="165">
        <v>9</v>
      </c>
      <c r="K10" s="165">
        <v>10</v>
      </c>
      <c r="L10" s="165">
        <v>8</v>
      </c>
      <c r="M10" s="166">
        <v>9</v>
      </c>
      <c r="N10" s="164">
        <v>1</v>
      </c>
      <c r="O10" s="167">
        <v>2</v>
      </c>
      <c r="P10" s="167">
        <v>3</v>
      </c>
      <c r="Q10" s="167">
        <v>4</v>
      </c>
      <c r="R10" s="168">
        <v>5</v>
      </c>
      <c r="S10" s="169">
        <v>6</v>
      </c>
      <c r="T10" s="147"/>
      <c r="U10" s="145"/>
      <c r="V10" s="145"/>
      <c r="W10" s="145"/>
      <c r="X10" s="145"/>
    </row>
    <row r="11" spans="1:24" ht="24" customHeight="1" x14ac:dyDescent="0.25">
      <c r="A11" s="170" t="s">
        <v>44</v>
      </c>
      <c r="B11" s="171">
        <v>1</v>
      </c>
      <c r="C11" s="172">
        <v>2</v>
      </c>
      <c r="D11" s="281">
        <v>2</v>
      </c>
      <c r="E11" s="280">
        <v>3</v>
      </c>
      <c r="F11" s="173">
        <v>3</v>
      </c>
      <c r="G11" s="174">
        <v>4</v>
      </c>
      <c r="H11" s="174">
        <v>4</v>
      </c>
      <c r="I11" s="175">
        <v>5</v>
      </c>
      <c r="J11" s="175">
        <v>5</v>
      </c>
      <c r="K11" s="176">
        <v>6</v>
      </c>
      <c r="L11" s="177">
        <v>7</v>
      </c>
      <c r="M11" s="178">
        <v>8</v>
      </c>
      <c r="N11" s="171">
        <v>1</v>
      </c>
      <c r="O11" s="172">
        <v>2</v>
      </c>
      <c r="P11" s="173">
        <v>3</v>
      </c>
      <c r="Q11" s="174">
        <v>4</v>
      </c>
      <c r="R11" s="175">
        <v>5</v>
      </c>
      <c r="S11" s="176">
        <v>6</v>
      </c>
      <c r="T11" s="147"/>
      <c r="U11" s="145"/>
      <c r="V11" s="145"/>
      <c r="W11" s="145"/>
      <c r="X11" s="145"/>
    </row>
    <row r="12" spans="1:24" ht="24" customHeight="1" x14ac:dyDescent="0.25">
      <c r="A12" s="170" t="s">
        <v>45</v>
      </c>
      <c r="B12" s="179">
        <v>47.117500000000007</v>
      </c>
      <c r="C12" s="180">
        <v>38.767812499999998</v>
      </c>
      <c r="D12" s="282">
        <v>38.685562499999996</v>
      </c>
      <c r="E12" s="180">
        <v>42.473695312499999</v>
      </c>
      <c r="F12" s="180">
        <v>42.413320312500005</v>
      </c>
      <c r="G12" s="180">
        <v>40.540398437500002</v>
      </c>
      <c r="H12" s="180">
        <v>41.180023437499997</v>
      </c>
      <c r="I12" s="181">
        <v>32.697135416666669</v>
      </c>
      <c r="J12" s="181">
        <v>32.996968750000001</v>
      </c>
      <c r="K12" s="181">
        <v>41.7527890625</v>
      </c>
      <c r="L12" s="181">
        <v>20.113291666666665</v>
      </c>
      <c r="M12" s="182">
        <v>16.000687499999998</v>
      </c>
      <c r="N12" s="179"/>
      <c r="O12" s="183"/>
      <c r="P12" s="183"/>
      <c r="Q12" s="183"/>
      <c r="R12" s="184"/>
      <c r="S12" s="185"/>
      <c r="T12" s="147"/>
      <c r="U12" s="145"/>
      <c r="V12" s="145"/>
      <c r="W12" s="145"/>
      <c r="X12" s="145"/>
    </row>
    <row r="13" spans="1:24" ht="24" customHeight="1" x14ac:dyDescent="0.25">
      <c r="A13" s="170" t="s">
        <v>46</v>
      </c>
      <c r="B13" s="179">
        <v>49.204625</v>
      </c>
      <c r="C13" s="180">
        <v>40.214546875000003</v>
      </c>
      <c r="D13" s="282">
        <v>40.149359374999996</v>
      </c>
      <c r="E13" s="180">
        <v>44.295701171874995</v>
      </c>
      <c r="F13" s="180">
        <v>44.310794921875001</v>
      </c>
      <c r="G13" s="180">
        <v>41.944900390624994</v>
      </c>
      <c r="H13" s="180">
        <v>42.988119140625003</v>
      </c>
      <c r="I13" s="181">
        <v>33.571091145833336</v>
      </c>
      <c r="J13" s="181">
        <v>33.945007812499995</v>
      </c>
      <c r="K13" s="181">
        <v>43.517802734375003</v>
      </c>
      <c r="L13" s="181">
        <v>20.930302083333334</v>
      </c>
      <c r="M13" s="182">
        <v>16.506328125</v>
      </c>
      <c r="N13" s="179">
        <v>26.342399999999998</v>
      </c>
      <c r="O13" s="183">
        <v>38.499299999999998</v>
      </c>
      <c r="P13" s="183">
        <v>37.430399999999999</v>
      </c>
      <c r="Q13" s="183">
        <v>38.969000000000001</v>
      </c>
      <c r="R13" s="184">
        <v>27.701799999999999</v>
      </c>
      <c r="S13" s="185">
        <v>24.987200000000001</v>
      </c>
      <c r="T13" s="147"/>
      <c r="U13" s="145"/>
      <c r="V13" s="145"/>
      <c r="W13" s="145"/>
      <c r="X13" s="145"/>
    </row>
    <row r="14" spans="1:24" ht="24" customHeight="1" x14ac:dyDescent="0.25">
      <c r="A14" s="170" t="s">
        <v>47</v>
      </c>
      <c r="B14" s="179"/>
      <c r="C14" s="180"/>
      <c r="D14" s="282"/>
      <c r="E14" s="180"/>
      <c r="F14" s="180"/>
      <c r="G14" s="180"/>
      <c r="H14" s="180"/>
      <c r="I14" s="181"/>
      <c r="J14" s="181"/>
      <c r="K14" s="181"/>
      <c r="L14" s="181"/>
      <c r="M14" s="182"/>
      <c r="N14" s="179"/>
      <c r="O14" s="183"/>
      <c r="P14" s="183"/>
      <c r="Q14" s="183"/>
      <c r="R14" s="184"/>
      <c r="S14" s="185"/>
      <c r="T14" s="147"/>
      <c r="U14" s="145"/>
      <c r="V14" s="145"/>
      <c r="W14" s="145"/>
      <c r="X14" s="145"/>
    </row>
    <row r="15" spans="1:24" ht="24" customHeight="1" x14ac:dyDescent="0.25">
      <c r="A15" s="170" t="s">
        <v>48</v>
      </c>
      <c r="B15" s="179">
        <v>49.204625</v>
      </c>
      <c r="C15" s="180">
        <v>40.214546875000003</v>
      </c>
      <c r="D15" s="282">
        <v>40.149359374999996</v>
      </c>
      <c r="E15" s="180">
        <v>44.295701171874995</v>
      </c>
      <c r="F15" s="180">
        <v>44.310794921875001</v>
      </c>
      <c r="G15" s="180">
        <v>41.944900390624994</v>
      </c>
      <c r="H15" s="180">
        <v>42.988119140625003</v>
      </c>
      <c r="I15" s="181">
        <v>33.571091145833336</v>
      </c>
      <c r="J15" s="181">
        <v>33.945007812499995</v>
      </c>
      <c r="K15" s="181">
        <v>43.517802734375003</v>
      </c>
      <c r="L15" s="181">
        <v>20.930302083333334</v>
      </c>
      <c r="M15" s="182">
        <v>16.506328125</v>
      </c>
      <c r="N15" s="179">
        <v>26.342399999999998</v>
      </c>
      <c r="O15" s="183">
        <v>38.499299999999998</v>
      </c>
      <c r="P15" s="183">
        <v>37.430399999999999</v>
      </c>
      <c r="Q15" s="183">
        <v>38.969000000000001</v>
      </c>
      <c r="R15" s="184">
        <v>27.701799999999999</v>
      </c>
      <c r="S15" s="185">
        <v>24.987200000000001</v>
      </c>
      <c r="T15" s="147"/>
      <c r="U15" s="145"/>
      <c r="V15" s="145"/>
      <c r="W15" s="145"/>
      <c r="X15" s="145"/>
    </row>
    <row r="16" spans="1:24" ht="24" customHeight="1" x14ac:dyDescent="0.25">
      <c r="A16" s="170" t="s">
        <v>49</v>
      </c>
      <c r="B16" s="179">
        <v>49.204625</v>
      </c>
      <c r="C16" s="180">
        <v>40.214546875000003</v>
      </c>
      <c r="D16" s="282">
        <v>40.149359374999996</v>
      </c>
      <c r="E16" s="180"/>
      <c r="F16" s="180"/>
      <c r="G16" s="180"/>
      <c r="H16" s="180"/>
      <c r="I16" s="181"/>
      <c r="J16" s="181"/>
      <c r="K16" s="181"/>
      <c r="L16" s="181"/>
      <c r="M16" s="182"/>
      <c r="N16" s="179">
        <v>26.342399999999998</v>
      </c>
      <c r="O16" s="183">
        <v>38.499299999999998</v>
      </c>
      <c r="P16" s="183">
        <v>37.430399999999999</v>
      </c>
      <c r="Q16" s="183">
        <v>38.969000000000001</v>
      </c>
      <c r="R16" s="184">
        <v>27.701799999999999</v>
      </c>
      <c r="S16" s="185">
        <v>24.987200000000001</v>
      </c>
      <c r="T16" s="147"/>
      <c r="U16" s="145"/>
      <c r="V16" s="145"/>
      <c r="W16" s="145"/>
      <c r="X16" s="145"/>
    </row>
    <row r="17" spans="1:45" ht="24" customHeight="1" x14ac:dyDescent="0.25">
      <c r="A17" s="170" t="s">
        <v>50</v>
      </c>
      <c r="B17" s="179"/>
      <c r="C17" s="180"/>
      <c r="D17" s="282"/>
      <c r="E17" s="180">
        <v>20.3</v>
      </c>
      <c r="F17" s="180">
        <v>43.1</v>
      </c>
      <c r="G17" s="180">
        <v>54.1</v>
      </c>
      <c r="H17" s="180">
        <v>50.1</v>
      </c>
      <c r="I17" s="181">
        <v>48.9</v>
      </c>
      <c r="J17" s="181">
        <v>54.8</v>
      </c>
      <c r="K17" s="181">
        <v>50.7</v>
      </c>
      <c r="L17" s="181"/>
      <c r="M17" s="182"/>
      <c r="N17" s="179">
        <v>26.342399999999998</v>
      </c>
      <c r="O17" s="183">
        <v>38.499299999999998</v>
      </c>
      <c r="P17" s="183">
        <v>37.430399999999999</v>
      </c>
      <c r="Q17" s="183">
        <v>38.969000000000001</v>
      </c>
      <c r="R17" s="184">
        <v>27.701799999999999</v>
      </c>
      <c r="S17" s="185">
        <v>24.987200000000001</v>
      </c>
      <c r="T17" s="147"/>
      <c r="U17" s="145"/>
      <c r="V17" s="145"/>
      <c r="W17" s="145"/>
      <c r="X17" s="145"/>
    </row>
    <row r="18" spans="1:45" ht="24" customHeight="1" thickBot="1" x14ac:dyDescent="0.3">
      <c r="A18" s="186" t="s">
        <v>51</v>
      </c>
      <c r="B18" s="187">
        <v>49.204625</v>
      </c>
      <c r="C18" s="188">
        <v>40.214546875000003</v>
      </c>
      <c r="D18" s="283">
        <v>40.149359374999996</v>
      </c>
      <c r="E18" s="188">
        <v>20.3</v>
      </c>
      <c r="F18" s="188">
        <v>43.1</v>
      </c>
      <c r="G18" s="188">
        <v>54.1</v>
      </c>
      <c r="H18" s="188">
        <v>50.1</v>
      </c>
      <c r="I18" s="189">
        <v>48.9</v>
      </c>
      <c r="J18" s="189">
        <v>54.8</v>
      </c>
      <c r="K18" s="189">
        <v>50.7</v>
      </c>
      <c r="L18" s="189"/>
      <c r="M18" s="190"/>
      <c r="N18" s="191">
        <v>26.342399999999998</v>
      </c>
      <c r="O18" s="192">
        <v>38.499299999999998</v>
      </c>
      <c r="P18" s="192">
        <v>37.430399999999999</v>
      </c>
      <c r="Q18" s="192">
        <v>38.969000000000001</v>
      </c>
      <c r="R18" s="193">
        <v>27.701799999999999</v>
      </c>
      <c r="S18" s="194">
        <v>24.987200000000001</v>
      </c>
      <c r="T18" s="147"/>
      <c r="U18" s="145"/>
      <c r="V18" s="145"/>
      <c r="W18" s="145"/>
      <c r="X18" s="145"/>
    </row>
    <row r="19" spans="1:45" ht="24" customHeight="1" thickBot="1" x14ac:dyDescent="0.3">
      <c r="A19" s="195" t="s">
        <v>11</v>
      </c>
      <c r="B19" s="196">
        <f>SUM(B12:B18)</f>
        <v>243.93599999999998</v>
      </c>
      <c r="C19" s="197">
        <f t="shared" ref="C19:S19" si="0">SUM(C12:C18)</f>
        <v>199.626</v>
      </c>
      <c r="D19" s="284">
        <f t="shared" si="0"/>
        <v>199.28299999999996</v>
      </c>
      <c r="E19" s="197">
        <f t="shared" si="0"/>
        <v>171.66509765625</v>
      </c>
      <c r="F19" s="197">
        <f t="shared" si="0"/>
        <v>217.23491015625001</v>
      </c>
      <c r="G19" s="197">
        <f t="shared" si="0"/>
        <v>232.63019921874999</v>
      </c>
      <c r="H19" s="197">
        <f t="shared" ref="H19:J19" si="1">SUM(H12:H18)</f>
        <v>227.35626171875001</v>
      </c>
      <c r="I19" s="197">
        <f t="shared" si="1"/>
        <v>197.63931770833335</v>
      </c>
      <c r="J19" s="198">
        <f t="shared" si="1"/>
        <v>210.48698437500002</v>
      </c>
      <c r="K19" s="197">
        <f t="shared" si="0"/>
        <v>230.18839453125003</v>
      </c>
      <c r="L19" s="197">
        <f t="shared" si="0"/>
        <v>61.97389583333333</v>
      </c>
      <c r="M19" s="198">
        <f t="shared" si="0"/>
        <v>49.01334374999999</v>
      </c>
      <c r="N19" s="199">
        <f t="shared" si="0"/>
        <v>131.71199999999999</v>
      </c>
      <c r="O19" s="200">
        <f t="shared" si="0"/>
        <v>192.4965</v>
      </c>
      <c r="P19" s="200">
        <f t="shared" si="0"/>
        <v>187.15199999999999</v>
      </c>
      <c r="Q19" s="200">
        <f t="shared" si="0"/>
        <v>194.845</v>
      </c>
      <c r="R19" s="200">
        <f t="shared" si="0"/>
        <v>138.50899999999999</v>
      </c>
      <c r="S19" s="201">
        <f t="shared" si="0"/>
        <v>124.93600000000001</v>
      </c>
      <c r="T19" s="147"/>
      <c r="U19" s="145"/>
      <c r="V19" s="145"/>
      <c r="W19" s="145"/>
      <c r="X19" s="145"/>
    </row>
    <row r="20" spans="1:45" ht="24" customHeight="1" x14ac:dyDescent="0.25">
      <c r="A20" s="202"/>
      <c r="B20" s="203">
        <v>704</v>
      </c>
      <c r="C20" s="204">
        <v>582</v>
      </c>
      <c r="D20" s="204">
        <v>581</v>
      </c>
      <c r="E20" s="204">
        <v>302</v>
      </c>
      <c r="F20" s="204">
        <v>645</v>
      </c>
      <c r="G20" s="204">
        <v>811</v>
      </c>
      <c r="H20" s="204">
        <v>751</v>
      </c>
      <c r="I20" s="204">
        <v>733</v>
      </c>
      <c r="J20" s="204">
        <v>821</v>
      </c>
      <c r="K20" s="204">
        <v>760</v>
      </c>
      <c r="L20" s="204"/>
      <c r="M20" s="204"/>
      <c r="N20" s="204">
        <v>384</v>
      </c>
      <c r="O20" s="204">
        <v>567</v>
      </c>
      <c r="P20" s="204">
        <v>557</v>
      </c>
      <c r="Q20" s="204">
        <v>586</v>
      </c>
      <c r="R20" s="204">
        <v>421</v>
      </c>
      <c r="S20" s="204">
        <v>388</v>
      </c>
      <c r="T20" s="205"/>
      <c r="U20" s="204"/>
      <c r="V20" s="204"/>
      <c r="W20" s="204"/>
      <c r="X20" s="204"/>
      <c r="Y20" s="145"/>
      <c r="Z20" s="145"/>
      <c r="AA20" s="145"/>
      <c r="AB20" s="145"/>
      <c r="AC20" s="145"/>
      <c r="AD20" s="145"/>
      <c r="AE20" s="145"/>
    </row>
    <row r="21" spans="1:45" s="209" customFormat="1" ht="24" customHeight="1" x14ac:dyDescent="0.25">
      <c r="A21" s="202"/>
      <c r="B21" s="313"/>
      <c r="C21" s="314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7"/>
      <c r="U21" s="208"/>
      <c r="V21" s="208"/>
      <c r="W21" s="208"/>
      <c r="X21" s="208"/>
      <c r="Y21" s="208"/>
    </row>
    <row r="22" spans="1:45" ht="24" customHeight="1" thickBot="1" x14ac:dyDescent="0.3">
      <c r="A22" s="210"/>
      <c r="B22" s="210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145"/>
      <c r="Q22" s="145"/>
      <c r="R22" s="145"/>
      <c r="S22" s="145"/>
      <c r="T22" s="147"/>
      <c r="U22" s="145"/>
      <c r="V22" s="145"/>
      <c r="W22" s="145"/>
    </row>
    <row r="23" spans="1:45" ht="24" customHeight="1" thickBot="1" x14ac:dyDescent="0.3">
      <c r="A23" s="160" t="s">
        <v>42</v>
      </c>
      <c r="B23" s="310" t="s">
        <v>30</v>
      </c>
      <c r="C23" s="311"/>
      <c r="D23" s="311"/>
      <c r="E23" s="311"/>
      <c r="F23" s="311"/>
      <c r="G23" s="312"/>
      <c r="H23" s="212"/>
      <c r="I23" s="162"/>
      <c r="J23" s="145"/>
      <c r="K23" s="160" t="s">
        <v>52</v>
      </c>
      <c r="L23" s="310" t="s">
        <v>26</v>
      </c>
      <c r="M23" s="311"/>
      <c r="N23" s="311"/>
      <c r="O23" s="311"/>
      <c r="P23" s="311"/>
      <c r="Q23" s="311"/>
      <c r="R23" s="311"/>
      <c r="S23" s="312"/>
      <c r="T23" s="147"/>
      <c r="U23" s="145"/>
      <c r="V23" s="145"/>
      <c r="W23" s="145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</row>
    <row r="24" spans="1:45" ht="24" customHeight="1" x14ac:dyDescent="0.25">
      <c r="A24" s="163" t="s">
        <v>43</v>
      </c>
      <c r="B24" s="214">
        <v>1</v>
      </c>
      <c r="C24" s="167">
        <v>2</v>
      </c>
      <c r="D24" s="167">
        <v>3</v>
      </c>
      <c r="E24" s="167">
        <v>4</v>
      </c>
      <c r="F24" s="167">
        <v>5</v>
      </c>
      <c r="G24" s="169">
        <v>6</v>
      </c>
      <c r="H24" s="215" t="s">
        <v>11</v>
      </c>
      <c r="I24" s="216"/>
      <c r="J24" s="145"/>
      <c r="K24" s="163" t="s">
        <v>43</v>
      </c>
      <c r="L24" s="164">
        <v>1</v>
      </c>
      <c r="M24" s="217">
        <v>2</v>
      </c>
      <c r="N24" s="217">
        <v>3</v>
      </c>
      <c r="O24" s="217">
        <v>4</v>
      </c>
      <c r="P24" s="217">
        <v>5</v>
      </c>
      <c r="Q24" s="218"/>
      <c r="R24" s="219">
        <v>6</v>
      </c>
      <c r="S24" s="220" t="s">
        <v>11</v>
      </c>
      <c r="T24" s="147"/>
      <c r="U24" s="145"/>
      <c r="V24" s="145"/>
      <c r="W24" s="145"/>
    </row>
    <row r="25" spans="1:45" ht="24" customHeight="1" x14ac:dyDescent="0.25">
      <c r="A25" s="170" t="s">
        <v>44</v>
      </c>
      <c r="B25" s="171">
        <v>1</v>
      </c>
      <c r="C25" s="172">
        <v>2</v>
      </c>
      <c r="D25" s="173">
        <v>3</v>
      </c>
      <c r="E25" s="174">
        <v>4</v>
      </c>
      <c r="F25" s="175">
        <v>5</v>
      </c>
      <c r="G25" s="221">
        <v>6</v>
      </c>
      <c r="H25" s="222"/>
      <c r="I25" s="152"/>
      <c r="J25" s="145"/>
      <c r="K25" s="170" t="s">
        <v>44</v>
      </c>
      <c r="L25" s="171">
        <v>1</v>
      </c>
      <c r="M25" s="172">
        <v>2</v>
      </c>
      <c r="N25" s="172">
        <v>2</v>
      </c>
      <c r="O25" s="173">
        <v>3</v>
      </c>
      <c r="P25" s="223">
        <v>4</v>
      </c>
      <c r="Q25" s="177">
        <v>5</v>
      </c>
      <c r="R25" s="224">
        <v>6</v>
      </c>
      <c r="S25" s="222"/>
      <c r="T25" s="147"/>
      <c r="U25" s="145"/>
      <c r="V25" s="145"/>
      <c r="W25" s="145"/>
    </row>
    <row r="26" spans="1:45" ht="24" customHeight="1" x14ac:dyDescent="0.25">
      <c r="A26" s="170" t="s">
        <v>45</v>
      </c>
      <c r="B26" s="225"/>
      <c r="C26" s="183"/>
      <c r="D26" s="183"/>
      <c r="E26" s="183"/>
      <c r="F26" s="183"/>
      <c r="G26" s="185"/>
      <c r="H26" s="226">
        <f>SUM(B12:S12,B26:G26)</f>
        <v>434.73918489583332</v>
      </c>
      <c r="I26" s="152"/>
      <c r="J26" s="145"/>
      <c r="K26" s="170" t="s">
        <v>45</v>
      </c>
      <c r="L26" s="179">
        <v>29.441257812499998</v>
      </c>
      <c r="M26" s="227">
        <v>42.565464062499998</v>
      </c>
      <c r="N26" s="227">
        <v>42.705464062499999</v>
      </c>
      <c r="O26" s="227">
        <v>61.488906249999999</v>
      </c>
      <c r="P26" s="227">
        <v>51.461812500000008</v>
      </c>
      <c r="Q26" s="228">
        <v>31.40961875</v>
      </c>
      <c r="R26" s="229">
        <v>14.013512500000001</v>
      </c>
      <c r="S26" s="226">
        <f t="shared" ref="S26:S32" si="2">SUM(L26:R26)</f>
        <v>273.08603593750001</v>
      </c>
      <c r="T26" s="147"/>
      <c r="U26" s="145"/>
      <c r="V26" s="145"/>
      <c r="W26" s="145"/>
    </row>
    <row r="27" spans="1:45" ht="24" customHeight="1" x14ac:dyDescent="0.25">
      <c r="A27" s="170" t="s">
        <v>46</v>
      </c>
      <c r="B27" s="225">
        <v>26.936700000000002</v>
      </c>
      <c r="C27" s="183">
        <v>48.648600000000002</v>
      </c>
      <c r="D27" s="183">
        <v>49.567</v>
      </c>
      <c r="E27" s="183">
        <v>33.715499999999999</v>
      </c>
      <c r="F27" s="183">
        <v>21.319200000000002</v>
      </c>
      <c r="G27" s="185">
        <v>12.9549</v>
      </c>
      <c r="H27" s="226">
        <f t="shared" ref="H27:H32" si="3">SUM(B13:S13,B27:G27)</f>
        <v>838.6505787760417</v>
      </c>
      <c r="I27" s="158"/>
      <c r="J27" s="145"/>
      <c r="K27" s="170" t="s">
        <v>46</v>
      </c>
      <c r="L27" s="179">
        <v>30.761685546875</v>
      </c>
      <c r="M27" s="227">
        <v>44.509883984374994</v>
      </c>
      <c r="N27" s="227">
        <v>44.667383984375</v>
      </c>
      <c r="O27" s="227">
        <v>64.385773437499992</v>
      </c>
      <c r="P27" s="227">
        <v>53.914546874999999</v>
      </c>
      <c r="Q27" s="228">
        <v>32.940095312499999</v>
      </c>
      <c r="R27" s="229">
        <v>14.701871874999998</v>
      </c>
      <c r="S27" s="226">
        <f t="shared" si="2"/>
        <v>285.88124101562494</v>
      </c>
      <c r="T27" s="147"/>
      <c r="U27" s="145"/>
      <c r="V27" s="145"/>
      <c r="W27" s="145"/>
    </row>
    <row r="28" spans="1:45" ht="24" customHeight="1" x14ac:dyDescent="0.25">
      <c r="A28" s="170" t="s">
        <v>47</v>
      </c>
      <c r="B28" s="225"/>
      <c r="C28" s="183"/>
      <c r="D28" s="183"/>
      <c r="E28" s="183"/>
      <c r="F28" s="183"/>
      <c r="G28" s="185"/>
      <c r="H28" s="226">
        <f t="shared" si="3"/>
        <v>0</v>
      </c>
      <c r="I28" s="158"/>
      <c r="J28" s="145"/>
      <c r="K28" s="170" t="s">
        <v>47</v>
      </c>
      <c r="L28" s="179"/>
      <c r="M28" s="227"/>
      <c r="N28" s="227"/>
      <c r="O28" s="227"/>
      <c r="P28" s="227"/>
      <c r="Q28" s="228"/>
      <c r="R28" s="229"/>
      <c r="S28" s="226">
        <f t="shared" si="2"/>
        <v>0</v>
      </c>
      <c r="T28" s="147"/>
      <c r="U28" s="145"/>
      <c r="V28" s="145"/>
      <c r="W28" s="145"/>
    </row>
    <row r="29" spans="1:45" ht="24" customHeight="1" x14ac:dyDescent="0.25">
      <c r="A29" s="170" t="s">
        <v>48</v>
      </c>
      <c r="B29" s="225">
        <v>26.936700000000002</v>
      </c>
      <c r="C29" s="183">
        <v>48.648600000000002</v>
      </c>
      <c r="D29" s="183">
        <v>49.567</v>
      </c>
      <c r="E29" s="183">
        <v>33.715499999999999</v>
      </c>
      <c r="F29" s="183">
        <v>21.319200000000002</v>
      </c>
      <c r="G29" s="185">
        <v>12.9549</v>
      </c>
      <c r="H29" s="226">
        <f t="shared" si="3"/>
        <v>838.6505787760417</v>
      </c>
      <c r="I29" s="158"/>
      <c r="J29" s="145"/>
      <c r="K29" s="170" t="s">
        <v>48</v>
      </c>
      <c r="L29" s="179">
        <v>30.761685546875</v>
      </c>
      <c r="M29" s="227">
        <v>44.509883984374994</v>
      </c>
      <c r="N29" s="227">
        <v>44.667383984375</v>
      </c>
      <c r="O29" s="227">
        <v>64.385773437499992</v>
      </c>
      <c r="P29" s="227">
        <v>53.914546874999999</v>
      </c>
      <c r="Q29" s="228">
        <v>32.940095312499999</v>
      </c>
      <c r="R29" s="229">
        <v>14.701871874999998</v>
      </c>
      <c r="S29" s="226">
        <f t="shared" si="2"/>
        <v>285.88124101562494</v>
      </c>
      <c r="T29" s="147"/>
      <c r="U29" s="145"/>
      <c r="V29" s="145"/>
      <c r="W29" s="145"/>
    </row>
    <row r="30" spans="1:45" ht="24" customHeight="1" x14ac:dyDescent="0.25">
      <c r="A30" s="170" t="s">
        <v>49</v>
      </c>
      <c r="B30" s="225">
        <v>26.936700000000002</v>
      </c>
      <c r="C30" s="183">
        <v>48.648600000000002</v>
      </c>
      <c r="D30" s="183">
        <v>49.567</v>
      </c>
      <c r="E30" s="183">
        <v>33.715499999999999</v>
      </c>
      <c r="F30" s="183">
        <v>21.319200000000002</v>
      </c>
      <c r="G30" s="185">
        <v>12.9549</v>
      </c>
      <c r="H30" s="226">
        <f t="shared" si="3"/>
        <v>516.64053124999998</v>
      </c>
      <c r="I30" s="158"/>
      <c r="J30" s="145"/>
      <c r="K30" s="170" t="s">
        <v>49</v>
      </c>
      <c r="L30" s="179">
        <v>30.761685546875</v>
      </c>
      <c r="M30" s="227">
        <v>44.509883984374994</v>
      </c>
      <c r="N30" s="227">
        <v>44.667383984375</v>
      </c>
      <c r="O30" s="227">
        <v>64.385773437499992</v>
      </c>
      <c r="P30" s="227">
        <v>53.914546874999999</v>
      </c>
      <c r="Q30" s="228">
        <v>32.940095312499999</v>
      </c>
      <c r="R30" s="229">
        <v>14.701871874999998</v>
      </c>
      <c r="S30" s="226">
        <f t="shared" si="2"/>
        <v>285.88124101562494</v>
      </c>
      <c r="T30" s="147"/>
      <c r="U30" s="145"/>
      <c r="V30" s="145"/>
      <c r="W30" s="145"/>
    </row>
    <row r="31" spans="1:45" ht="24" customHeight="1" x14ac:dyDescent="0.25">
      <c r="A31" s="170" t="s">
        <v>50</v>
      </c>
      <c r="B31" s="225">
        <v>26.936700000000002</v>
      </c>
      <c r="C31" s="183">
        <v>48.648600000000002</v>
      </c>
      <c r="D31" s="183">
        <v>49.567</v>
      </c>
      <c r="E31" s="183">
        <v>33.715499999999999</v>
      </c>
      <c r="F31" s="183">
        <v>21.319200000000002</v>
      </c>
      <c r="G31" s="185">
        <v>12.9549</v>
      </c>
      <c r="H31" s="226">
        <f t="shared" si="3"/>
        <v>709.072</v>
      </c>
      <c r="I31" s="158"/>
      <c r="J31" s="145"/>
      <c r="K31" s="170" t="s">
        <v>50</v>
      </c>
      <c r="L31" s="179"/>
      <c r="M31" s="227"/>
      <c r="N31" s="227"/>
      <c r="O31" s="227"/>
      <c r="P31" s="227"/>
      <c r="Q31" s="228"/>
      <c r="R31" s="229"/>
      <c r="S31" s="226">
        <f t="shared" si="2"/>
        <v>0</v>
      </c>
      <c r="T31" s="147"/>
      <c r="U31" s="145"/>
      <c r="V31" s="145"/>
      <c r="W31" s="145"/>
    </row>
    <row r="32" spans="1:45" ht="24" customHeight="1" thickBot="1" x14ac:dyDescent="0.3">
      <c r="A32" s="186" t="s">
        <v>51</v>
      </c>
      <c r="B32" s="230">
        <v>26.936700000000002</v>
      </c>
      <c r="C32" s="231">
        <v>48.648600000000002</v>
      </c>
      <c r="D32" s="231">
        <v>49.567</v>
      </c>
      <c r="E32" s="231">
        <v>33.715499999999999</v>
      </c>
      <c r="F32" s="231">
        <v>21.319200000000002</v>
      </c>
      <c r="G32" s="232">
        <v>12.9549</v>
      </c>
      <c r="H32" s="226">
        <f t="shared" si="3"/>
        <v>838.64053124999998</v>
      </c>
      <c r="I32" s="158"/>
      <c r="J32" s="145"/>
      <c r="K32" s="186" t="s">
        <v>51</v>
      </c>
      <c r="L32" s="191">
        <v>28.5</v>
      </c>
      <c r="M32" s="233">
        <v>54</v>
      </c>
      <c r="N32" s="233">
        <v>66.599999999999994</v>
      </c>
      <c r="O32" s="233">
        <v>46.3</v>
      </c>
      <c r="P32" s="233">
        <v>54.8</v>
      </c>
      <c r="Q32" s="234">
        <v>35.700000000000003</v>
      </c>
      <c r="R32" s="235"/>
      <c r="S32" s="226">
        <f t="shared" si="2"/>
        <v>285.89999999999998</v>
      </c>
      <c r="T32" s="147"/>
      <c r="U32" s="145"/>
      <c r="V32" s="145"/>
      <c r="W32" s="145"/>
    </row>
    <row r="33" spans="1:24" ht="24" customHeight="1" thickBot="1" x14ac:dyDescent="0.3">
      <c r="A33" s="195" t="s">
        <v>11</v>
      </c>
      <c r="B33" s="199">
        <f t="shared" ref="B33:G33" si="4">SUM(B26:B32)</f>
        <v>134.68350000000001</v>
      </c>
      <c r="C33" s="200">
        <f t="shared" si="4"/>
        <v>243.24299999999999</v>
      </c>
      <c r="D33" s="200">
        <f t="shared" si="4"/>
        <v>247.83500000000001</v>
      </c>
      <c r="E33" s="200">
        <f t="shared" si="4"/>
        <v>168.57749999999999</v>
      </c>
      <c r="F33" s="200">
        <f t="shared" si="4"/>
        <v>106.596</v>
      </c>
      <c r="G33" s="201">
        <f t="shared" si="4"/>
        <v>64.774500000000003</v>
      </c>
      <c r="H33" s="201">
        <f>SUM(H26:H32)</f>
        <v>4176.3934049479167</v>
      </c>
      <c r="I33" s="152"/>
      <c r="J33" s="145"/>
      <c r="K33" s="236" t="s">
        <v>11</v>
      </c>
      <c r="L33" s="237">
        <f t="shared" ref="L33:S33" si="5">SUM(L26:L32)</f>
        <v>150.22631445312498</v>
      </c>
      <c r="M33" s="238">
        <f t="shared" si="5"/>
        <v>230.09511601562497</v>
      </c>
      <c r="N33" s="238">
        <f t="shared" si="5"/>
        <v>243.30761601562497</v>
      </c>
      <c r="O33" s="238">
        <f t="shared" si="5"/>
        <v>300.94622656249999</v>
      </c>
      <c r="P33" s="238">
        <f t="shared" si="5"/>
        <v>268.00545312500003</v>
      </c>
      <c r="Q33" s="238">
        <f t="shared" si="5"/>
        <v>165.92990468750003</v>
      </c>
      <c r="R33" s="239">
        <f t="shared" si="5"/>
        <v>58.119128124999989</v>
      </c>
      <c r="S33" s="240">
        <f t="shared" si="5"/>
        <v>1416.6297589843748</v>
      </c>
      <c r="T33" s="147"/>
      <c r="U33" s="145"/>
      <c r="V33" s="145"/>
      <c r="W33" s="145"/>
    </row>
    <row r="34" spans="1:24" ht="24" customHeight="1" x14ac:dyDescent="0.25">
      <c r="A34" s="241"/>
      <c r="B34" s="158">
        <v>381</v>
      </c>
      <c r="C34" s="158">
        <v>702</v>
      </c>
      <c r="D34" s="158">
        <v>730</v>
      </c>
      <c r="E34" s="158">
        <v>507</v>
      </c>
      <c r="F34" s="158">
        <v>324</v>
      </c>
      <c r="G34" s="158">
        <v>199</v>
      </c>
      <c r="H34" s="158"/>
      <c r="I34" s="158"/>
      <c r="J34" s="158"/>
      <c r="K34" s="158"/>
      <c r="L34" s="242">
        <v>372</v>
      </c>
      <c r="M34" s="242">
        <v>707</v>
      </c>
      <c r="N34" s="242">
        <v>873</v>
      </c>
      <c r="O34" s="242">
        <v>607</v>
      </c>
      <c r="P34" s="242">
        <v>718</v>
      </c>
      <c r="Q34" s="242">
        <v>468</v>
      </c>
      <c r="R34" s="242"/>
      <c r="S34" s="158"/>
      <c r="T34" s="147"/>
      <c r="U34" s="145"/>
      <c r="V34" s="145"/>
      <c r="W34" s="145"/>
    </row>
    <row r="35" spans="1:24" ht="24" customHeight="1" x14ac:dyDescent="0.25">
      <c r="A35" s="243"/>
      <c r="B35" s="242"/>
      <c r="C35" s="242"/>
      <c r="D35" s="242"/>
      <c r="E35" s="242"/>
      <c r="F35" s="242"/>
      <c r="G35" s="242"/>
      <c r="H35" s="242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4" ht="24" customHeight="1" thickBot="1" x14ac:dyDescent="0.3">
      <c r="A36" s="244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45"/>
      <c r="R36" s="145"/>
      <c r="S36" s="145"/>
      <c r="T36" s="147"/>
      <c r="U36" s="145"/>
      <c r="V36" s="145"/>
      <c r="W36" s="145"/>
    </row>
    <row r="37" spans="1:24" ht="24" customHeight="1" thickBot="1" x14ac:dyDescent="0.3">
      <c r="A37" s="160" t="s">
        <v>53</v>
      </c>
      <c r="B37" s="310" t="s">
        <v>26</v>
      </c>
      <c r="C37" s="311"/>
      <c r="D37" s="311"/>
      <c r="E37" s="311"/>
      <c r="F37" s="311"/>
      <c r="G37" s="312"/>
      <c r="H37" s="162"/>
      <c r="I37" s="162"/>
      <c r="J37" s="162"/>
      <c r="K37" s="245" t="s">
        <v>54</v>
      </c>
      <c r="L37" s="310" t="s">
        <v>8</v>
      </c>
      <c r="M37" s="311"/>
      <c r="N37" s="311"/>
      <c r="O37" s="311"/>
      <c r="P37" s="311"/>
      <c r="Q37" s="312"/>
      <c r="R37" s="145"/>
      <c r="S37" s="145"/>
      <c r="T37" s="147"/>
      <c r="U37" s="145"/>
      <c r="V37" s="145"/>
      <c r="W37" s="145"/>
      <c r="X37" s="145"/>
    </row>
    <row r="38" spans="1:24" ht="24" customHeight="1" x14ac:dyDescent="0.25">
      <c r="A38" s="163" t="s">
        <v>43</v>
      </c>
      <c r="B38" s="246">
        <v>1</v>
      </c>
      <c r="C38" s="247">
        <v>2</v>
      </c>
      <c r="D38" s="247">
        <v>3</v>
      </c>
      <c r="E38" s="247">
        <v>4</v>
      </c>
      <c r="F38" s="247">
        <v>5</v>
      </c>
      <c r="G38" s="248" t="s">
        <v>11</v>
      </c>
      <c r="H38" s="162"/>
      <c r="I38" s="162"/>
      <c r="J38" s="162"/>
      <c r="K38" s="249" t="s">
        <v>43</v>
      </c>
      <c r="L38" s="250">
        <v>1</v>
      </c>
      <c r="M38" s="247">
        <v>2</v>
      </c>
      <c r="N38" s="247">
        <v>3</v>
      </c>
      <c r="O38" s="247">
        <v>4</v>
      </c>
      <c r="P38" s="247">
        <v>5</v>
      </c>
      <c r="Q38" s="248" t="s">
        <v>11</v>
      </c>
      <c r="R38" s="145"/>
      <c r="S38" s="145"/>
      <c r="T38" s="147"/>
      <c r="U38" s="145"/>
      <c r="V38" s="145"/>
      <c r="W38" s="145"/>
      <c r="X38" s="145"/>
    </row>
    <row r="39" spans="1:24" ht="24" customHeight="1" x14ac:dyDescent="0.25">
      <c r="A39" s="170" t="s">
        <v>44</v>
      </c>
      <c r="B39" s="171">
        <v>1</v>
      </c>
      <c r="C39" s="172">
        <v>2</v>
      </c>
      <c r="D39" s="173">
        <v>3</v>
      </c>
      <c r="E39" s="251" t="s">
        <v>65</v>
      </c>
      <c r="F39" s="251"/>
      <c r="G39" s="252"/>
      <c r="H39" s="162"/>
      <c r="I39" s="162"/>
      <c r="J39" s="162"/>
      <c r="K39" s="253" t="s">
        <v>44</v>
      </c>
      <c r="L39" s="171">
        <v>1</v>
      </c>
      <c r="M39" s="172">
        <v>2</v>
      </c>
      <c r="N39" s="173">
        <v>3</v>
      </c>
      <c r="O39" s="174">
        <v>4</v>
      </c>
      <c r="P39" s="254"/>
      <c r="Q39" s="255"/>
      <c r="R39" s="145"/>
      <c r="S39" s="145"/>
      <c r="T39" s="147"/>
      <c r="U39" s="145"/>
      <c r="V39" s="145"/>
      <c r="W39" s="145"/>
      <c r="X39" s="145"/>
    </row>
    <row r="40" spans="1:24" s="145" customFormat="1" ht="24" customHeight="1" x14ac:dyDescent="0.25">
      <c r="A40" s="170" t="s">
        <v>45</v>
      </c>
      <c r="B40" s="179">
        <v>13.4</v>
      </c>
      <c r="C40" s="181">
        <v>17.5</v>
      </c>
      <c r="D40" s="181">
        <v>16.3</v>
      </c>
      <c r="E40" s="181"/>
      <c r="F40" s="181"/>
      <c r="G40" s="256">
        <f t="shared" ref="G40:G47" si="6">SUM(B40:F40)</f>
        <v>47.2</v>
      </c>
      <c r="H40" s="162"/>
      <c r="I40" s="162"/>
      <c r="J40" s="162"/>
      <c r="K40" s="253" t="s">
        <v>45</v>
      </c>
      <c r="L40" s="180">
        <v>47.8</v>
      </c>
      <c r="M40" s="227">
        <v>45.3</v>
      </c>
      <c r="N40" s="192">
        <v>38.700000000000003</v>
      </c>
      <c r="O40" s="192">
        <v>52.3</v>
      </c>
      <c r="P40" s="192"/>
      <c r="Q40" s="256">
        <f t="shared" ref="Q40:Q47" si="7">SUM(L40:P40)</f>
        <v>184.10000000000002</v>
      </c>
      <c r="T40" s="147"/>
    </row>
    <row r="41" spans="1:24" s="145" customFormat="1" ht="24" customHeight="1" x14ac:dyDescent="0.25">
      <c r="A41" s="170" t="s">
        <v>46</v>
      </c>
      <c r="B41" s="179">
        <v>13.4</v>
      </c>
      <c r="C41" s="181">
        <v>17.600000000000001</v>
      </c>
      <c r="D41" s="181">
        <v>16.3</v>
      </c>
      <c r="E41" s="181"/>
      <c r="F41" s="181"/>
      <c r="G41" s="256">
        <f t="shared" si="6"/>
        <v>47.3</v>
      </c>
      <c r="H41" s="257"/>
      <c r="I41" s="257"/>
      <c r="J41" s="162"/>
      <c r="K41" s="253" t="s">
        <v>46</v>
      </c>
      <c r="L41" s="258">
        <v>48.5</v>
      </c>
      <c r="M41" s="183">
        <v>46</v>
      </c>
      <c r="N41" s="183">
        <v>39</v>
      </c>
      <c r="O41" s="183">
        <v>52.9</v>
      </c>
      <c r="P41" s="183"/>
      <c r="Q41" s="256">
        <f t="shared" si="7"/>
        <v>186.4</v>
      </c>
      <c r="T41" s="147"/>
    </row>
    <row r="42" spans="1:24" s="145" customFormat="1" ht="24" customHeight="1" x14ac:dyDescent="0.25">
      <c r="A42" s="170" t="s">
        <v>47</v>
      </c>
      <c r="B42" s="179"/>
      <c r="C42" s="181"/>
      <c r="D42" s="181"/>
      <c r="E42" s="181"/>
      <c r="F42" s="181"/>
      <c r="G42" s="256">
        <f t="shared" si="6"/>
        <v>0</v>
      </c>
      <c r="H42" s="257"/>
      <c r="I42" s="257"/>
      <c r="J42" s="162"/>
      <c r="K42" s="253" t="s">
        <v>47</v>
      </c>
      <c r="L42" s="258"/>
      <c r="M42" s="183"/>
      <c r="N42" s="183"/>
      <c r="O42" s="183"/>
      <c r="P42" s="183"/>
      <c r="Q42" s="256">
        <f t="shared" si="7"/>
        <v>0</v>
      </c>
      <c r="T42" s="147"/>
    </row>
    <row r="43" spans="1:24" s="145" customFormat="1" ht="24" customHeight="1" x14ac:dyDescent="0.25">
      <c r="A43" s="170" t="s">
        <v>48</v>
      </c>
      <c r="B43" s="179">
        <v>13.4</v>
      </c>
      <c r="C43" s="181">
        <v>17.600000000000001</v>
      </c>
      <c r="D43" s="181">
        <v>16.399999999999999</v>
      </c>
      <c r="E43" s="181"/>
      <c r="F43" s="181"/>
      <c r="G43" s="256">
        <f t="shared" si="6"/>
        <v>47.4</v>
      </c>
      <c r="H43" s="257"/>
      <c r="I43" s="257"/>
      <c r="J43" s="162"/>
      <c r="K43" s="253" t="s">
        <v>48</v>
      </c>
      <c r="L43" s="180">
        <v>48.5</v>
      </c>
      <c r="M43" s="227">
        <v>46</v>
      </c>
      <c r="N43" s="183">
        <v>39</v>
      </c>
      <c r="O43" s="183">
        <v>52.9</v>
      </c>
      <c r="P43" s="183"/>
      <c r="Q43" s="256">
        <f t="shared" si="7"/>
        <v>186.4</v>
      </c>
      <c r="T43" s="147"/>
    </row>
    <row r="44" spans="1:24" s="145" customFormat="1" ht="24" customHeight="1" x14ac:dyDescent="0.25">
      <c r="A44" s="170" t="s">
        <v>49</v>
      </c>
      <c r="B44" s="179">
        <v>13.4</v>
      </c>
      <c r="C44" s="181">
        <v>17.600000000000001</v>
      </c>
      <c r="D44" s="181">
        <v>16.399999999999999</v>
      </c>
      <c r="E44" s="181"/>
      <c r="F44" s="181"/>
      <c r="G44" s="256">
        <f t="shared" si="6"/>
        <v>47.4</v>
      </c>
      <c r="H44" s="257"/>
      <c r="I44" s="257"/>
      <c r="J44" s="162"/>
      <c r="K44" s="253" t="s">
        <v>49</v>
      </c>
      <c r="L44" s="258">
        <v>48.5</v>
      </c>
      <c r="M44" s="183">
        <v>46</v>
      </c>
      <c r="N44" s="183">
        <v>39</v>
      </c>
      <c r="O44" s="183">
        <v>52.9</v>
      </c>
      <c r="P44" s="183"/>
      <c r="Q44" s="256">
        <f t="shared" si="7"/>
        <v>186.4</v>
      </c>
      <c r="T44" s="147"/>
    </row>
    <row r="45" spans="1:24" s="145" customFormat="1" ht="24" customHeight="1" x14ac:dyDescent="0.25">
      <c r="A45" s="170" t="s">
        <v>50</v>
      </c>
      <c r="B45" s="179"/>
      <c r="C45" s="181"/>
      <c r="D45" s="181"/>
      <c r="E45" s="181"/>
      <c r="F45" s="181"/>
      <c r="G45" s="256">
        <f t="shared" si="6"/>
        <v>0</v>
      </c>
      <c r="H45" s="257"/>
      <c r="I45" s="257"/>
      <c r="J45" s="162"/>
      <c r="K45" s="253" t="s">
        <v>50</v>
      </c>
      <c r="L45" s="258"/>
      <c r="M45" s="183"/>
      <c r="N45" s="183"/>
      <c r="O45" s="183"/>
      <c r="P45" s="183"/>
      <c r="Q45" s="256">
        <f t="shared" si="7"/>
        <v>0</v>
      </c>
      <c r="T45" s="147"/>
    </row>
    <row r="46" spans="1:24" s="145" customFormat="1" ht="24" customHeight="1" thickBot="1" x14ac:dyDescent="0.3">
      <c r="A46" s="186" t="s">
        <v>51</v>
      </c>
      <c r="B46" s="191">
        <v>12.6</v>
      </c>
      <c r="C46" s="259">
        <v>18.100000000000001</v>
      </c>
      <c r="D46" s="259">
        <v>12.7</v>
      </c>
      <c r="E46" s="259">
        <v>4.2</v>
      </c>
      <c r="F46" s="259"/>
      <c r="G46" s="260">
        <f t="shared" si="6"/>
        <v>47.600000000000009</v>
      </c>
      <c r="H46" s="257"/>
      <c r="I46" s="257"/>
      <c r="J46" s="162"/>
      <c r="K46" s="261" t="s">
        <v>51</v>
      </c>
      <c r="L46" s="262">
        <v>48.5</v>
      </c>
      <c r="M46" s="192">
        <v>46</v>
      </c>
      <c r="N46" s="192">
        <v>39</v>
      </c>
      <c r="O46" s="192">
        <v>52.9</v>
      </c>
      <c r="P46" s="192"/>
      <c r="Q46" s="260">
        <f t="shared" si="7"/>
        <v>186.4</v>
      </c>
      <c r="T46" s="147"/>
    </row>
    <row r="47" spans="1:24" s="145" customFormat="1" ht="24" customHeight="1" thickBot="1" x14ac:dyDescent="0.3">
      <c r="A47" s="263" t="s">
        <v>11</v>
      </c>
      <c r="B47" s="264">
        <f>SUM(B40:B46)</f>
        <v>66.2</v>
      </c>
      <c r="C47" s="265">
        <f>SUM(C40:C46)</f>
        <v>88.4</v>
      </c>
      <c r="D47" s="265">
        <f t="shared" ref="D47:E47" si="8">SUM(D40:D46)</f>
        <v>78.100000000000009</v>
      </c>
      <c r="E47" s="265">
        <f t="shared" si="8"/>
        <v>4.2</v>
      </c>
      <c r="F47" s="265">
        <f t="shared" ref="F47" si="9">SUM(F40:F46)</f>
        <v>0</v>
      </c>
      <c r="G47" s="266">
        <f t="shared" si="6"/>
        <v>236.90000000000003</v>
      </c>
      <c r="H47" s="267"/>
      <c r="I47" s="267"/>
      <c r="J47" s="162"/>
      <c r="K47" s="268" t="s">
        <v>11</v>
      </c>
      <c r="L47" s="199">
        <f>SUM(L40:L46)</f>
        <v>241.8</v>
      </c>
      <c r="M47" s="269">
        <f t="shared" ref="M47:P47" si="10">SUM(M40:M46)</f>
        <v>229.3</v>
      </c>
      <c r="N47" s="269">
        <f t="shared" si="10"/>
        <v>194.7</v>
      </c>
      <c r="O47" s="269">
        <f t="shared" si="10"/>
        <v>263.89999999999998</v>
      </c>
      <c r="P47" s="269">
        <f t="shared" si="10"/>
        <v>0</v>
      </c>
      <c r="Q47" s="266">
        <f t="shared" si="7"/>
        <v>929.69999999999993</v>
      </c>
      <c r="T47" s="147"/>
    </row>
    <row r="48" spans="1:24" s="271" customFormat="1" ht="20.25" customHeight="1" x14ac:dyDescent="0.25">
      <c r="A48" s="270"/>
      <c r="B48" s="271">
        <v>141</v>
      </c>
      <c r="C48" s="271">
        <v>202</v>
      </c>
      <c r="D48" s="271">
        <v>142</v>
      </c>
      <c r="E48" s="271">
        <v>47</v>
      </c>
      <c r="L48" s="271">
        <v>483</v>
      </c>
      <c r="M48" s="271">
        <v>458</v>
      </c>
      <c r="N48" s="271">
        <v>389</v>
      </c>
      <c r="O48" s="271">
        <v>527</v>
      </c>
      <c r="T48" s="272"/>
    </row>
    <row r="49" spans="1:23" ht="20.25" customHeight="1" thickBot="1" x14ac:dyDescent="0.3">
      <c r="A49" s="273"/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5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A1:A3"/>
    <mergeCell ref="B1:L1"/>
    <mergeCell ref="M1:P1"/>
    <mergeCell ref="B2:L3"/>
    <mergeCell ref="M2:P2"/>
    <mergeCell ref="M3:P3"/>
    <mergeCell ref="B37:G37"/>
    <mergeCell ref="L37:Q37"/>
    <mergeCell ref="B21:C21"/>
    <mergeCell ref="N9:S9"/>
    <mergeCell ref="L23:S23"/>
    <mergeCell ref="B23:G23"/>
    <mergeCell ref="B9:D9"/>
    <mergeCell ref="E9:M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02" t="s">
        <v>57</v>
      </c>
      <c r="L11" s="302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9"/>
      <c r="K15" s="304" t="s">
        <v>9</v>
      </c>
      <c r="L15" s="292"/>
      <c r="M15" s="292"/>
      <c r="N15" s="292"/>
      <c r="O15" s="293"/>
      <c r="P15" s="294" t="s">
        <v>30</v>
      </c>
      <c r="Q15" s="295"/>
      <c r="R15" s="295"/>
      <c r="S15" s="29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289" t="s">
        <v>26</v>
      </c>
      <c r="L36" s="289"/>
      <c r="M36" s="289"/>
      <c r="N36" s="289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02" t="s">
        <v>58</v>
      </c>
      <c r="L11" s="302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9"/>
      <c r="K15" s="304" t="s">
        <v>9</v>
      </c>
      <c r="L15" s="292"/>
      <c r="M15" s="292"/>
      <c r="N15" s="292"/>
      <c r="O15" s="293"/>
      <c r="P15" s="294" t="s">
        <v>30</v>
      </c>
      <c r="Q15" s="295"/>
      <c r="R15" s="295"/>
      <c r="S15" s="29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289" t="s">
        <v>26</v>
      </c>
      <c r="L36" s="289"/>
      <c r="M36" s="289"/>
      <c r="N36" s="289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02" t="s">
        <v>58</v>
      </c>
      <c r="L11" s="30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9"/>
      <c r="K15" s="304" t="s">
        <v>9</v>
      </c>
      <c r="L15" s="292"/>
      <c r="M15" s="292"/>
      <c r="N15" s="292"/>
      <c r="O15" s="293"/>
      <c r="P15" s="294" t="s">
        <v>30</v>
      </c>
      <c r="Q15" s="295"/>
      <c r="R15" s="295"/>
      <c r="S15" s="29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303"/>
      <c r="D36" s="303"/>
      <c r="E36" s="303"/>
      <c r="F36" s="303"/>
      <c r="G36" s="303"/>
      <c r="H36" s="102"/>
      <c r="I36" s="55" t="s">
        <v>27</v>
      </c>
      <c r="J36" s="110"/>
      <c r="K36" s="289" t="s">
        <v>26</v>
      </c>
      <c r="L36" s="289"/>
      <c r="M36" s="289"/>
      <c r="N36" s="289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02" t="s">
        <v>59</v>
      </c>
      <c r="L11" s="302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9"/>
      <c r="N15" s="292" t="s">
        <v>9</v>
      </c>
      <c r="O15" s="292"/>
      <c r="P15" s="292"/>
      <c r="Q15" s="292"/>
      <c r="R15" s="292"/>
      <c r="S15" s="293"/>
      <c r="T15" s="294" t="s">
        <v>30</v>
      </c>
      <c r="U15" s="295"/>
      <c r="V15" s="295"/>
      <c r="W15" s="295"/>
      <c r="X15" s="295"/>
      <c r="Y15" s="2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8" t="s">
        <v>26</v>
      </c>
      <c r="C36" s="289"/>
      <c r="D36" s="289"/>
      <c r="E36" s="289"/>
      <c r="F36" s="289"/>
      <c r="G36" s="289"/>
      <c r="H36" s="290"/>
      <c r="I36" s="102"/>
      <c r="J36" s="55" t="s">
        <v>27</v>
      </c>
      <c r="K36" s="110"/>
      <c r="L36" s="289" t="s">
        <v>26</v>
      </c>
      <c r="M36" s="289"/>
      <c r="N36" s="289"/>
      <c r="O36" s="289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02" t="s">
        <v>59</v>
      </c>
      <c r="L11" s="302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9"/>
      <c r="N15" s="292" t="s">
        <v>9</v>
      </c>
      <c r="O15" s="292"/>
      <c r="P15" s="292"/>
      <c r="Q15" s="292"/>
      <c r="R15" s="292"/>
      <c r="S15" s="293"/>
      <c r="T15" s="294" t="s">
        <v>30</v>
      </c>
      <c r="U15" s="295"/>
      <c r="V15" s="295"/>
      <c r="W15" s="295"/>
      <c r="X15" s="295"/>
      <c r="Y15" s="2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8" t="s">
        <v>26</v>
      </c>
      <c r="C36" s="289"/>
      <c r="D36" s="289"/>
      <c r="E36" s="289"/>
      <c r="F36" s="289"/>
      <c r="G36" s="289"/>
      <c r="H36" s="290"/>
      <c r="I36" s="102"/>
      <c r="J36" s="55" t="s">
        <v>27</v>
      </c>
      <c r="K36" s="110"/>
      <c r="L36" s="289" t="s">
        <v>26</v>
      </c>
      <c r="M36" s="289"/>
      <c r="N36" s="289"/>
      <c r="O36" s="289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02" t="s">
        <v>60</v>
      </c>
      <c r="L11" s="302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55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9"/>
      <c r="N15" s="292" t="s">
        <v>9</v>
      </c>
      <c r="O15" s="292"/>
      <c r="P15" s="292"/>
      <c r="Q15" s="292"/>
      <c r="R15" s="292"/>
      <c r="S15" s="293"/>
      <c r="T15" s="294" t="s">
        <v>30</v>
      </c>
      <c r="U15" s="295"/>
      <c r="V15" s="295"/>
      <c r="W15" s="295"/>
      <c r="X15" s="295"/>
      <c r="Y15" s="2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8" t="s">
        <v>26</v>
      </c>
      <c r="C36" s="289"/>
      <c r="D36" s="289"/>
      <c r="E36" s="289"/>
      <c r="F36" s="289"/>
      <c r="G36" s="289"/>
      <c r="H36" s="290"/>
      <c r="I36" s="102"/>
      <c r="J36" s="55" t="s">
        <v>27</v>
      </c>
      <c r="K36" s="110"/>
      <c r="L36" s="289" t="s">
        <v>26</v>
      </c>
      <c r="M36" s="289"/>
      <c r="N36" s="289"/>
      <c r="O36" s="289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"/>
      <c r="Z3" s="2"/>
      <c r="AA3" s="2"/>
      <c r="AB3" s="2"/>
      <c r="AC3" s="2"/>
      <c r="AD3" s="2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6" t="s">
        <v>1</v>
      </c>
      <c r="B9" s="276"/>
      <c r="C9" s="276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6"/>
      <c r="B10" s="276"/>
      <c r="C10" s="2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6" t="s">
        <v>4</v>
      </c>
      <c r="B11" s="276"/>
      <c r="C11" s="276"/>
      <c r="D11" s="1"/>
      <c r="E11" s="277">
        <v>1</v>
      </c>
      <c r="F11" s="1"/>
      <c r="G11" s="1"/>
      <c r="H11" s="1"/>
      <c r="I11" s="1"/>
      <c r="J11" s="1"/>
      <c r="K11" s="302" t="s">
        <v>62</v>
      </c>
      <c r="L11" s="302"/>
      <c r="M11" s="278"/>
      <c r="N11" s="2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6"/>
      <c r="B12" s="276"/>
      <c r="C12" s="276"/>
      <c r="D12" s="1"/>
      <c r="E12" s="5"/>
      <c r="F12" s="1"/>
      <c r="G12" s="1"/>
      <c r="H12" s="1"/>
      <c r="I12" s="1"/>
      <c r="J12" s="1"/>
      <c r="K12" s="278"/>
      <c r="L12" s="278"/>
      <c r="M12" s="278"/>
      <c r="N12" s="2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6"/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1"/>
      <c r="X13" s="1"/>
      <c r="Y13" s="1"/>
    </row>
    <row r="14" spans="1:30" s="3" customFormat="1" ht="27" thickBot="1" x14ac:dyDescent="0.3">
      <c r="A14" s="2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8</v>
      </c>
      <c r="C15" s="298"/>
      <c r="D15" s="299"/>
      <c r="E15" s="297" t="s">
        <v>55</v>
      </c>
      <c r="F15" s="298"/>
      <c r="G15" s="298"/>
      <c r="H15" s="298"/>
      <c r="I15" s="298"/>
      <c r="J15" s="298"/>
      <c r="K15" s="298"/>
      <c r="L15" s="298"/>
      <c r="M15" s="299"/>
      <c r="N15" s="292" t="s">
        <v>9</v>
      </c>
      <c r="O15" s="292"/>
      <c r="P15" s="292"/>
      <c r="Q15" s="292"/>
      <c r="R15" s="292"/>
      <c r="S15" s="293"/>
      <c r="T15" s="294" t="s">
        <v>30</v>
      </c>
      <c r="U15" s="295"/>
      <c r="V15" s="295"/>
      <c r="W15" s="295"/>
      <c r="X15" s="295"/>
      <c r="Y15" s="2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79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8" t="s">
        <v>26</v>
      </c>
      <c r="C36" s="289"/>
      <c r="D36" s="289"/>
      <c r="E36" s="289"/>
      <c r="F36" s="289"/>
      <c r="G36" s="289"/>
      <c r="H36" s="290"/>
      <c r="I36" s="102"/>
      <c r="J36" s="55" t="s">
        <v>27</v>
      </c>
      <c r="K36" s="110"/>
      <c r="L36" s="289" t="s">
        <v>26</v>
      </c>
      <c r="M36" s="289"/>
      <c r="N36" s="289"/>
      <c r="O36" s="289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D239"/>
  <sheetViews>
    <sheetView topLeftCell="A25" zoomScale="30" zoomScaleNormal="30" workbookViewId="0">
      <selection activeCell="L39" sqref="L39:O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0" t="s">
        <v>0</v>
      </c>
      <c r="B3" s="300"/>
      <c r="C3" s="300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301" t="s">
        <v>2</v>
      </c>
      <c r="F9" s="301"/>
      <c r="G9" s="30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1"/>
      <c r="S9" s="30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302" t="s">
        <v>63</v>
      </c>
      <c r="L11" s="302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7" t="s">
        <v>8</v>
      </c>
      <c r="C15" s="298"/>
      <c r="D15" s="299"/>
      <c r="E15" s="297" t="s">
        <v>55</v>
      </c>
      <c r="F15" s="298"/>
      <c r="G15" s="298"/>
      <c r="H15" s="298"/>
      <c r="I15" s="298"/>
      <c r="J15" s="298"/>
      <c r="K15" s="298"/>
      <c r="L15" s="298"/>
      <c r="M15" s="299"/>
      <c r="N15" s="292" t="s">
        <v>9</v>
      </c>
      <c r="O15" s="292"/>
      <c r="P15" s="292"/>
      <c r="Q15" s="292"/>
      <c r="R15" s="292"/>
      <c r="S15" s="293"/>
      <c r="T15" s="294" t="s">
        <v>30</v>
      </c>
      <c r="U15" s="295"/>
      <c r="V15" s="295"/>
      <c r="W15" s="295"/>
      <c r="X15" s="295"/>
      <c r="Y15" s="29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79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5">
        <v>38.685562499999996</v>
      </c>
      <c r="E18" s="82">
        <v>42.473695312499999</v>
      </c>
      <c r="F18" s="24">
        <v>42.413320312500005</v>
      </c>
      <c r="G18" s="24">
        <v>40.540398437500002</v>
      </c>
      <c r="H18" s="24">
        <v>41.180023437499997</v>
      </c>
      <c r="I18" s="24">
        <v>32.697135416666669</v>
      </c>
      <c r="J18" s="24">
        <v>32.996968750000001</v>
      </c>
      <c r="K18" s="24">
        <v>41.7527890625</v>
      </c>
      <c r="L18" s="24">
        <v>20.113291666666665</v>
      </c>
      <c r="M18" s="25">
        <v>16.000687499999998</v>
      </c>
      <c r="N18" s="82"/>
      <c r="O18" s="24"/>
      <c r="P18" s="24"/>
      <c r="Q18" s="24"/>
      <c r="R18" s="24"/>
      <c r="S18" s="24"/>
      <c r="T18" s="23"/>
      <c r="U18" s="24"/>
      <c r="V18" s="24"/>
      <c r="W18" s="24"/>
      <c r="X18" s="24"/>
      <c r="Y18" s="25"/>
      <c r="Z18" s="26">
        <f t="shared" ref="Z18:Z25" si="0">SUM(B18:Y18)</f>
        <v>434.73918489583332</v>
      </c>
      <c r="AB18" s="2"/>
      <c r="AC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5">
        <v>40.149359374999996</v>
      </c>
      <c r="E19" s="82">
        <v>44.295701171874995</v>
      </c>
      <c r="F19" s="24">
        <v>44.310794921875001</v>
      </c>
      <c r="G19" s="24">
        <v>41.944900390624994</v>
      </c>
      <c r="H19" s="24">
        <v>42.988119140625003</v>
      </c>
      <c r="I19" s="24">
        <v>33.571091145833336</v>
      </c>
      <c r="J19" s="24">
        <v>33.945007812499995</v>
      </c>
      <c r="K19" s="24">
        <v>43.517802734375003</v>
      </c>
      <c r="L19" s="24">
        <v>20.930302083333334</v>
      </c>
      <c r="M19" s="25">
        <v>16.506328125</v>
      </c>
      <c r="N19" s="82">
        <v>26.342399999999998</v>
      </c>
      <c r="O19" s="24">
        <v>38.499299999999998</v>
      </c>
      <c r="P19" s="24">
        <v>37.430399999999999</v>
      </c>
      <c r="Q19" s="24">
        <v>38.969000000000001</v>
      </c>
      <c r="R19" s="24">
        <v>27.701799999999999</v>
      </c>
      <c r="S19" s="24">
        <v>24.987200000000001</v>
      </c>
      <c r="T19" s="23">
        <v>26.936700000000002</v>
      </c>
      <c r="U19" s="24">
        <v>48.648600000000002</v>
      </c>
      <c r="V19" s="24">
        <v>49.567</v>
      </c>
      <c r="W19" s="24">
        <v>33.715499999999999</v>
      </c>
      <c r="X19" s="24">
        <v>21.319200000000002</v>
      </c>
      <c r="Y19" s="25">
        <v>12.9549</v>
      </c>
      <c r="Z19" s="26">
        <f t="shared" si="0"/>
        <v>838.6505787760417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5">
        <v>40.149359374999996</v>
      </c>
      <c r="E21" s="82">
        <v>44.295701171874995</v>
      </c>
      <c r="F21" s="24">
        <v>44.310794921875001</v>
      </c>
      <c r="G21" s="24">
        <v>41.944900390624994</v>
      </c>
      <c r="H21" s="24">
        <v>42.988119140625003</v>
      </c>
      <c r="I21" s="24">
        <v>33.571091145833336</v>
      </c>
      <c r="J21" s="24">
        <v>33.945007812499995</v>
      </c>
      <c r="K21" s="24">
        <v>43.517802734375003</v>
      </c>
      <c r="L21" s="24">
        <v>20.930302083333334</v>
      </c>
      <c r="M21" s="25">
        <v>16.506328125</v>
      </c>
      <c r="N21" s="82">
        <v>26.342399999999998</v>
      </c>
      <c r="O21" s="24">
        <v>38.499299999999998</v>
      </c>
      <c r="P21" s="24">
        <v>37.430399999999999</v>
      </c>
      <c r="Q21" s="24">
        <v>38.969000000000001</v>
      </c>
      <c r="R21" s="24">
        <v>27.701799999999999</v>
      </c>
      <c r="S21" s="24">
        <v>24.987200000000001</v>
      </c>
      <c r="T21" s="23">
        <v>26.936700000000002</v>
      </c>
      <c r="U21" s="24">
        <v>48.648600000000002</v>
      </c>
      <c r="V21" s="24">
        <v>49.567</v>
      </c>
      <c r="W21" s="24">
        <v>33.715499999999999</v>
      </c>
      <c r="X21" s="24">
        <v>21.319200000000002</v>
      </c>
      <c r="Y21" s="25">
        <v>12.9549</v>
      </c>
      <c r="Z21" s="26">
        <f t="shared" si="0"/>
        <v>838.6505787760417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5"/>
      <c r="E22" s="82"/>
      <c r="F22" s="24"/>
      <c r="G22" s="24"/>
      <c r="H22" s="24"/>
      <c r="I22" s="24"/>
      <c r="J22" s="24"/>
      <c r="K22" s="24"/>
      <c r="L22" s="24"/>
      <c r="M22" s="25"/>
      <c r="N22" s="82">
        <v>26.342399999999998</v>
      </c>
      <c r="O22" s="24">
        <v>38.499299999999998</v>
      </c>
      <c r="P22" s="24">
        <v>37.430399999999999</v>
      </c>
      <c r="Q22" s="24">
        <v>38.969000000000001</v>
      </c>
      <c r="R22" s="24">
        <v>27.701799999999999</v>
      </c>
      <c r="S22" s="24">
        <v>24.987200000000001</v>
      </c>
      <c r="T22" s="23">
        <v>26.936700000000002</v>
      </c>
      <c r="U22" s="24">
        <v>48.648600000000002</v>
      </c>
      <c r="V22" s="24">
        <v>49.567</v>
      </c>
      <c r="W22" s="24">
        <v>33.715499999999999</v>
      </c>
      <c r="X22" s="24">
        <v>21.319200000000002</v>
      </c>
      <c r="Y22" s="25">
        <v>12.9549</v>
      </c>
      <c r="Z22" s="26">
        <f t="shared" si="0"/>
        <v>387.07200000000006</v>
      </c>
      <c r="AB22" s="2"/>
      <c r="AC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5">
        <v>40.149359374999996</v>
      </c>
      <c r="E23" s="82">
        <v>20.3</v>
      </c>
      <c r="F23" s="24">
        <v>43.1</v>
      </c>
      <c r="G23" s="24">
        <v>54.1</v>
      </c>
      <c r="H23" s="24">
        <v>50.1</v>
      </c>
      <c r="I23" s="24">
        <v>48.9</v>
      </c>
      <c r="J23" s="24">
        <v>54.8</v>
      </c>
      <c r="K23" s="24">
        <v>50.7</v>
      </c>
      <c r="L23" s="24"/>
      <c r="M23" s="25"/>
      <c r="N23" s="82">
        <v>26.342399999999998</v>
      </c>
      <c r="O23" s="24">
        <v>38.499299999999998</v>
      </c>
      <c r="P23" s="24">
        <v>37.430399999999999</v>
      </c>
      <c r="Q23" s="24">
        <v>38.969000000000001</v>
      </c>
      <c r="R23" s="24">
        <v>27.701799999999999</v>
      </c>
      <c r="S23" s="24">
        <v>24.987200000000001</v>
      </c>
      <c r="T23" s="23">
        <v>26.936700000000002</v>
      </c>
      <c r="U23" s="24">
        <v>48.648600000000002</v>
      </c>
      <c r="V23" s="24">
        <v>49.567</v>
      </c>
      <c r="W23" s="24">
        <v>33.715499999999999</v>
      </c>
      <c r="X23" s="24">
        <v>21.319200000000002</v>
      </c>
      <c r="Y23" s="25">
        <v>12.9549</v>
      </c>
      <c r="Z23" s="26">
        <f t="shared" si="0"/>
        <v>838.64053124999998</v>
      </c>
      <c r="AB23" s="2"/>
      <c r="AC23" s="20"/>
    </row>
    <row r="24" spans="1:30" ht="39.950000000000003" customHeight="1" x14ac:dyDescent="0.25">
      <c r="A24" s="94" t="s">
        <v>19</v>
      </c>
      <c r="B24" s="23">
        <v>49.204625</v>
      </c>
      <c r="C24" s="24">
        <v>40.214546875000003</v>
      </c>
      <c r="D24" s="25">
        <v>40.149359374999996</v>
      </c>
      <c r="E24" s="82">
        <v>20.3</v>
      </c>
      <c r="F24" s="24">
        <v>43.1</v>
      </c>
      <c r="G24" s="24">
        <v>54.1</v>
      </c>
      <c r="H24" s="24">
        <v>50.1</v>
      </c>
      <c r="I24" s="24">
        <v>48.9</v>
      </c>
      <c r="J24" s="24">
        <v>54.8</v>
      </c>
      <c r="K24" s="24">
        <v>50.7</v>
      </c>
      <c r="L24" s="24"/>
      <c r="M24" s="25"/>
      <c r="N24" s="82">
        <v>26.342399999999998</v>
      </c>
      <c r="O24" s="24">
        <v>38.499299999999998</v>
      </c>
      <c r="P24" s="24">
        <v>37.430399999999999</v>
      </c>
      <c r="Q24" s="24">
        <v>38.969000000000001</v>
      </c>
      <c r="R24" s="24">
        <v>27.701799999999999</v>
      </c>
      <c r="S24" s="24">
        <v>24.987200000000001</v>
      </c>
      <c r="T24" s="23">
        <v>26.936700000000002</v>
      </c>
      <c r="U24" s="24">
        <v>48.648600000000002</v>
      </c>
      <c r="V24" s="24">
        <v>49.567</v>
      </c>
      <c r="W24" s="24">
        <v>33.715499999999999</v>
      </c>
      <c r="X24" s="24">
        <v>21.319200000000002</v>
      </c>
      <c r="Y24" s="25">
        <v>12.9549</v>
      </c>
      <c r="Z24" s="26">
        <f t="shared" si="0"/>
        <v>838.64053124999998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243.93599999999998</v>
      </c>
      <c r="C25" s="28">
        <f t="shared" si="1"/>
        <v>199.626</v>
      </c>
      <c r="D25" s="29">
        <f>SUM(D18:D24)</f>
        <v>199.28299999999996</v>
      </c>
      <c r="E25" s="84">
        <f t="shared" ref="E25:G25" si="2">SUM(E18:E24)</f>
        <v>171.66509765625</v>
      </c>
      <c r="F25" s="28">
        <f t="shared" si="2"/>
        <v>217.23491015625001</v>
      </c>
      <c r="G25" s="28">
        <f t="shared" si="2"/>
        <v>232.63019921874999</v>
      </c>
      <c r="H25" s="28">
        <f>SUM(H18:H24)</f>
        <v>227.35626171875001</v>
      </c>
      <c r="I25" s="28">
        <f t="shared" ref="I25:M25" si="3">SUM(I18:I24)</f>
        <v>197.63931770833335</v>
      </c>
      <c r="J25" s="28">
        <f t="shared" si="3"/>
        <v>210.48698437500002</v>
      </c>
      <c r="K25" s="28">
        <f t="shared" si="3"/>
        <v>230.18839453125003</v>
      </c>
      <c r="L25" s="28">
        <f t="shared" si="3"/>
        <v>61.97389583333333</v>
      </c>
      <c r="M25" s="29">
        <f t="shared" si="3"/>
        <v>49.01334374999999</v>
      </c>
      <c r="N25" s="84">
        <f>SUM(N18:N24)</f>
        <v>131.71199999999999</v>
      </c>
      <c r="O25" s="28">
        <f t="shared" ref="O25:S25" si="4">SUM(O18:O24)</f>
        <v>192.4965</v>
      </c>
      <c r="P25" s="28">
        <f t="shared" si="4"/>
        <v>187.15199999999999</v>
      </c>
      <c r="Q25" s="28">
        <f t="shared" si="4"/>
        <v>194.845</v>
      </c>
      <c r="R25" s="28">
        <f t="shared" si="4"/>
        <v>138.50899999999999</v>
      </c>
      <c r="S25" s="28">
        <f t="shared" si="4"/>
        <v>124.93600000000001</v>
      </c>
      <c r="T25" s="27">
        <f>SUM(T18:T24)</f>
        <v>134.68350000000001</v>
      </c>
      <c r="U25" s="28">
        <f t="shared" ref="U25:Y25" si="5">SUM(U18:U24)</f>
        <v>243.24299999999999</v>
      </c>
      <c r="V25" s="28">
        <f t="shared" si="5"/>
        <v>247.83500000000001</v>
      </c>
      <c r="W25" s="28">
        <f t="shared" si="5"/>
        <v>168.57749999999999</v>
      </c>
      <c r="X25" s="28">
        <f t="shared" si="5"/>
        <v>106.596</v>
      </c>
      <c r="Y25" s="29">
        <f t="shared" si="5"/>
        <v>64.774500000000003</v>
      </c>
      <c r="Z25" s="26">
        <f t="shared" si="0"/>
        <v>4176.3934049479167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2">
        <v>49</v>
      </c>
      <c r="E26" s="85"/>
      <c r="F26" s="31"/>
      <c r="G26" s="31"/>
      <c r="H26" s="31"/>
      <c r="I26" s="31"/>
      <c r="J26" s="31"/>
      <c r="K26" s="31"/>
      <c r="L26" s="31"/>
      <c r="M26" s="32"/>
      <c r="N26" s="85">
        <v>49</v>
      </c>
      <c r="O26" s="31">
        <v>48.5</v>
      </c>
      <c r="P26" s="31">
        <v>48</v>
      </c>
      <c r="Q26" s="31">
        <v>47.5</v>
      </c>
      <c r="R26" s="31">
        <v>47</v>
      </c>
      <c r="S26" s="31">
        <v>46</v>
      </c>
      <c r="T26" s="30">
        <v>50.5</v>
      </c>
      <c r="U26" s="31">
        <v>49.5</v>
      </c>
      <c r="V26" s="31">
        <v>48.5</v>
      </c>
      <c r="W26" s="31">
        <v>47.5</v>
      </c>
      <c r="X26" s="31">
        <v>47</v>
      </c>
      <c r="Y26" s="32">
        <v>46.5</v>
      </c>
      <c r="Z26" s="33">
        <f>+((Z25/Z27)/7)*1000</f>
        <v>47.975846677249422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582</v>
      </c>
      <c r="D27" s="36">
        <v>581</v>
      </c>
      <c r="E27" s="86">
        <v>302</v>
      </c>
      <c r="F27" s="35">
        <v>645</v>
      </c>
      <c r="G27" s="35">
        <v>811</v>
      </c>
      <c r="H27" s="35">
        <v>751</v>
      </c>
      <c r="I27" s="35">
        <v>733</v>
      </c>
      <c r="J27" s="35">
        <v>821</v>
      </c>
      <c r="K27" s="35">
        <v>760</v>
      </c>
      <c r="L27" s="35"/>
      <c r="M27" s="36"/>
      <c r="N27" s="86">
        <v>384</v>
      </c>
      <c r="O27" s="35">
        <v>567</v>
      </c>
      <c r="P27" s="35">
        <v>557</v>
      </c>
      <c r="Q27" s="35">
        <v>586</v>
      </c>
      <c r="R27" s="35">
        <v>421</v>
      </c>
      <c r="S27" s="35">
        <v>388</v>
      </c>
      <c r="T27" s="34">
        <v>381</v>
      </c>
      <c r="U27" s="35">
        <v>702</v>
      </c>
      <c r="V27" s="35">
        <v>730</v>
      </c>
      <c r="W27" s="35">
        <v>507</v>
      </c>
      <c r="X27" s="35">
        <v>324</v>
      </c>
      <c r="Y27" s="36">
        <v>199</v>
      </c>
      <c r="Z27" s="37">
        <f>SUM(B27:Y27)</f>
        <v>12436</v>
      </c>
      <c r="AA27" s="2">
        <f>((Z25*1000)/Z27)/7</f>
        <v>47.975846677249422</v>
      </c>
    </row>
    <row r="28" spans="1:30" s="2" customFormat="1" ht="33" customHeight="1" x14ac:dyDescent="0.25">
      <c r="A28" s="98" t="s">
        <v>22</v>
      </c>
      <c r="B28" s="38">
        <f>((B27*B26)*7/1000-B18)/4</f>
        <v>49.204625</v>
      </c>
      <c r="C28" s="39">
        <f t="shared" ref="C28:M28" si="6">((C27*C26)*7/1000-C18)/4</f>
        <v>40.214546875000003</v>
      </c>
      <c r="D28" s="40">
        <f t="shared" si="6"/>
        <v>40.149359374999996</v>
      </c>
      <c r="E28" s="87">
        <f t="shared" si="6"/>
        <v>-10.618423828125</v>
      </c>
      <c r="F28" s="39">
        <f t="shared" si="6"/>
        <v>-10.603330078125001</v>
      </c>
      <c r="G28" s="39">
        <f t="shared" si="6"/>
        <v>-10.135099609375001</v>
      </c>
      <c r="H28" s="39">
        <f t="shared" si="6"/>
        <v>-10.295005859374999</v>
      </c>
      <c r="I28" s="39">
        <f t="shared" si="6"/>
        <v>-8.1742838541666671</v>
      </c>
      <c r="J28" s="39">
        <f t="shared" si="6"/>
        <v>-8.2492421875000002</v>
      </c>
      <c r="K28" s="39">
        <f t="shared" si="6"/>
        <v>-10.438197265625</v>
      </c>
      <c r="L28" s="39">
        <f t="shared" si="6"/>
        <v>-5.0283229166666663</v>
      </c>
      <c r="M28" s="40">
        <f t="shared" si="6"/>
        <v>-4.0001718749999995</v>
      </c>
      <c r="N28" s="87">
        <f t="shared" ref="N28:S28" si="7">((N27*N26)*7/1000)/5</f>
        <v>26.342399999999998</v>
      </c>
      <c r="O28" s="39">
        <f t="shared" si="7"/>
        <v>38.499299999999998</v>
      </c>
      <c r="P28" s="39">
        <f t="shared" si="7"/>
        <v>37.430399999999999</v>
      </c>
      <c r="Q28" s="39">
        <f t="shared" si="7"/>
        <v>38.969000000000001</v>
      </c>
      <c r="R28" s="39">
        <f t="shared" si="7"/>
        <v>27.701799999999999</v>
      </c>
      <c r="S28" s="39">
        <f t="shared" si="7"/>
        <v>24.987200000000001</v>
      </c>
      <c r="T28" s="38">
        <f>((T27*T26)*7/1000)/5</f>
        <v>26.936700000000002</v>
      </c>
      <c r="U28" s="39">
        <f t="shared" ref="U28:Y28" si="8">((U27*U26)*7/1000)/5</f>
        <v>48.648600000000002</v>
      </c>
      <c r="V28" s="39">
        <f t="shared" si="8"/>
        <v>49.567</v>
      </c>
      <c r="W28" s="39">
        <f t="shared" si="8"/>
        <v>33.715499999999999</v>
      </c>
      <c r="X28" s="39">
        <f t="shared" si="8"/>
        <v>21.319200000000002</v>
      </c>
      <c r="Y28" s="40">
        <f t="shared" si="8"/>
        <v>12.9549</v>
      </c>
      <c r="Z28" s="41"/>
    </row>
    <row r="29" spans="1:30" ht="33.75" customHeight="1" x14ac:dyDescent="0.25">
      <c r="A29" s="99" t="s">
        <v>23</v>
      </c>
      <c r="B29" s="42">
        <f t="shared" ref="B29:C29" si="9">((B27*B26)*7)/1000</f>
        <v>243.93600000000001</v>
      </c>
      <c r="C29" s="43">
        <f t="shared" si="9"/>
        <v>199.626</v>
      </c>
      <c r="D29" s="90">
        <f>((D27*D26)*7)/1000</f>
        <v>199.28299999999999</v>
      </c>
      <c r="E29" s="88">
        <f>((E27*E26)*7)/1000</f>
        <v>0</v>
      </c>
      <c r="F29" s="43">
        <f t="shared" ref="F29:G29" si="10">((F27*F26)*7)/1000</f>
        <v>0</v>
      </c>
      <c r="G29" s="43">
        <f t="shared" si="10"/>
        <v>0</v>
      </c>
      <c r="H29" s="43">
        <f>((H27*H26)*7)/1000</f>
        <v>0</v>
      </c>
      <c r="I29" s="43">
        <f>((I27*I26)*7)/1000</f>
        <v>0</v>
      </c>
      <c r="J29" s="43">
        <f t="shared" ref="J29:M29" si="11">((J27*J26)*7)/1000</f>
        <v>0</v>
      </c>
      <c r="K29" s="43">
        <f t="shared" si="11"/>
        <v>0</v>
      </c>
      <c r="L29" s="43">
        <f t="shared" si="11"/>
        <v>0</v>
      </c>
      <c r="M29" s="90">
        <f t="shared" si="11"/>
        <v>0</v>
      </c>
      <c r="N29" s="88">
        <f>((N27*N26)*7)/1000</f>
        <v>131.71199999999999</v>
      </c>
      <c r="O29" s="43">
        <f>((O27*O26)*7)/1000</f>
        <v>192.4965</v>
      </c>
      <c r="P29" s="43">
        <f>((P27*P26)*7)/1000</f>
        <v>187.15199999999999</v>
      </c>
      <c r="Q29" s="43">
        <f t="shared" ref="Q29:Y29" si="12">((Q27*Q26)*7)/1000</f>
        <v>194.845</v>
      </c>
      <c r="R29" s="43">
        <f t="shared" si="12"/>
        <v>138.50899999999999</v>
      </c>
      <c r="S29" s="43">
        <f t="shared" si="12"/>
        <v>124.93600000000001</v>
      </c>
      <c r="T29" s="44">
        <f t="shared" si="12"/>
        <v>134.68350000000001</v>
      </c>
      <c r="U29" s="45">
        <f t="shared" si="12"/>
        <v>243.24299999999999</v>
      </c>
      <c r="V29" s="45">
        <f t="shared" si="12"/>
        <v>247.83500000000001</v>
      </c>
      <c r="W29" s="45">
        <f t="shared" si="12"/>
        <v>168.57749999999999</v>
      </c>
      <c r="X29" s="45">
        <f t="shared" si="12"/>
        <v>106.596</v>
      </c>
      <c r="Y29" s="46">
        <f t="shared" si="12"/>
        <v>64.774500000000003</v>
      </c>
      <c r="Z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49.499999999999993</v>
      </c>
      <c r="C30" s="49">
        <f t="shared" si="13"/>
        <v>49</v>
      </c>
      <c r="D30" s="50">
        <f>+(D25/D27)/7*1000</f>
        <v>48.999999999999986</v>
      </c>
      <c r="E30" s="89">
        <f t="shared" ref="E30:G30" si="14">+(E25/E27)/7*1000</f>
        <v>81.203925097563868</v>
      </c>
      <c r="F30" s="49">
        <f t="shared" si="14"/>
        <v>48.114044331395355</v>
      </c>
      <c r="G30" s="49">
        <f t="shared" si="14"/>
        <v>40.977664121675183</v>
      </c>
      <c r="H30" s="49">
        <f>+(H25/H27)/7*1000</f>
        <v>43.248290226127068</v>
      </c>
      <c r="I30" s="49">
        <f t="shared" ref="I30:M30" si="15">+(I25/I27)/7*1000</f>
        <v>38.518674275644777</v>
      </c>
      <c r="J30" s="49">
        <f t="shared" si="15"/>
        <v>36.62554104315295</v>
      </c>
      <c r="K30" s="49">
        <f t="shared" si="15"/>
        <v>43.268495212640985</v>
      </c>
      <c r="L30" s="49" t="e">
        <f t="shared" si="15"/>
        <v>#DIV/0!</v>
      </c>
      <c r="M30" s="50" t="e">
        <f t="shared" si="15"/>
        <v>#DIV/0!</v>
      </c>
      <c r="N30" s="89">
        <f>+(N25/N27)/7*1000</f>
        <v>48.999999999999993</v>
      </c>
      <c r="O30" s="49">
        <f t="shared" ref="O30:Y30" si="16">+(O25/O27)/7*1000</f>
        <v>48.499999999999993</v>
      </c>
      <c r="P30" s="49">
        <f t="shared" si="16"/>
        <v>47.999999999999993</v>
      </c>
      <c r="Q30" s="49">
        <f t="shared" si="16"/>
        <v>47.5</v>
      </c>
      <c r="R30" s="49">
        <f t="shared" si="16"/>
        <v>46.999999999999993</v>
      </c>
      <c r="S30" s="49">
        <f t="shared" si="16"/>
        <v>46</v>
      </c>
      <c r="T30" s="48">
        <f t="shared" si="16"/>
        <v>50.5</v>
      </c>
      <c r="U30" s="49">
        <f t="shared" si="16"/>
        <v>49.499999999999993</v>
      </c>
      <c r="V30" s="49">
        <f t="shared" si="16"/>
        <v>48.5</v>
      </c>
      <c r="W30" s="49">
        <f t="shared" si="16"/>
        <v>47.499999999999993</v>
      </c>
      <c r="X30" s="49">
        <f t="shared" si="16"/>
        <v>47</v>
      </c>
      <c r="Y30" s="50">
        <f t="shared" si="16"/>
        <v>46.5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8" t="s">
        <v>26</v>
      </c>
      <c r="C36" s="289"/>
      <c r="D36" s="289"/>
      <c r="E36" s="289"/>
      <c r="F36" s="289"/>
      <c r="G36" s="289"/>
      <c r="H36" s="290"/>
      <c r="I36" s="102"/>
      <c r="J36" s="55" t="s">
        <v>27</v>
      </c>
      <c r="K36" s="110"/>
      <c r="L36" s="289" t="s">
        <v>26</v>
      </c>
      <c r="M36" s="289"/>
      <c r="N36" s="289"/>
      <c r="O36" s="289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17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18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17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18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7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8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17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18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17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18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7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8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17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18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9">SUM(B39:B45)</f>
        <v>150.22631445312498</v>
      </c>
      <c r="C46" s="28">
        <f t="shared" si="19"/>
        <v>230.09511601562497</v>
      </c>
      <c r="D46" s="28">
        <f t="shared" si="19"/>
        <v>243.30761601562497</v>
      </c>
      <c r="E46" s="28">
        <f t="shared" si="19"/>
        <v>300.94622656249999</v>
      </c>
      <c r="F46" s="28">
        <f t="shared" si="19"/>
        <v>268.00545312500003</v>
      </c>
      <c r="G46" s="28">
        <f t="shared" si="19"/>
        <v>165.92990468750003</v>
      </c>
      <c r="H46" s="28">
        <f t="shared" si="19"/>
        <v>58.119128124999989</v>
      </c>
      <c r="I46" s="104">
        <f t="shared" si="17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18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/>
      <c r="P47" s="31"/>
      <c r="Q47" s="105">
        <f>+((Q46/Q48)/7)*1000</f>
        <v>69.779086892488962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20">((B48*B47)*7/1000-B39)/4</f>
        <v>29.095685546875004</v>
      </c>
      <c r="C49" s="39">
        <f t="shared" si="20"/>
        <v>57.407383984375002</v>
      </c>
      <c r="D49" s="39">
        <f t="shared" si="20"/>
        <v>73.349883984374998</v>
      </c>
      <c r="E49" s="39">
        <f t="shared" si="20"/>
        <v>41.989273437500003</v>
      </c>
      <c r="F49" s="39">
        <f t="shared" si="20"/>
        <v>53.729046874999995</v>
      </c>
      <c r="G49" s="39">
        <f t="shared" si="20"/>
        <v>35.145095312500004</v>
      </c>
      <c r="H49" s="39">
        <f t="shared" si="20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1">((L48*L47)*7/1000-L39)/4</f>
        <v>12.318625000000001</v>
      </c>
      <c r="M49" s="39">
        <f t="shared" si="21"/>
        <v>18.07225</v>
      </c>
      <c r="N49" s="39">
        <f t="shared" si="21"/>
        <v>11.704750000000001</v>
      </c>
      <c r="O49" s="39">
        <f t="shared" si="21"/>
        <v>0</v>
      </c>
      <c r="P49" s="39">
        <f t="shared" si="21"/>
        <v>0</v>
      </c>
      <c r="Q49" s="116">
        <f>((Q46*1000)/Q48)/7</f>
        <v>69.779086892488962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2">((B48*B47)*7)/1000</f>
        <v>145.82400000000001</v>
      </c>
      <c r="C50" s="43">
        <f t="shared" si="22"/>
        <v>272.19499999999999</v>
      </c>
      <c r="D50" s="43">
        <f t="shared" si="22"/>
        <v>336.10500000000002</v>
      </c>
      <c r="E50" s="43">
        <f t="shared" si="22"/>
        <v>229.446</v>
      </c>
      <c r="F50" s="43">
        <f t="shared" si="22"/>
        <v>266.37799999999999</v>
      </c>
      <c r="G50" s="43">
        <f t="shared" si="22"/>
        <v>171.99</v>
      </c>
      <c r="H50" s="43">
        <f t="shared" si="22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3">+(B46/B48)/7*1000</f>
        <v>57.690596948204679</v>
      </c>
      <c r="C51" s="49">
        <f t="shared" si="23"/>
        <v>46.49325439798443</v>
      </c>
      <c r="D51" s="49">
        <f t="shared" si="23"/>
        <v>39.814697433419241</v>
      </c>
      <c r="E51" s="49">
        <f t="shared" si="23"/>
        <v>70.827542142268754</v>
      </c>
      <c r="F51" s="49">
        <f t="shared" si="23"/>
        <v>53.323806829486678</v>
      </c>
      <c r="G51" s="49">
        <f t="shared" si="23"/>
        <v>50.650154056013442</v>
      </c>
      <c r="H51" s="49" t="e">
        <f t="shared" si="23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1"/>
      <c r="K54" s="29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8" t="s">
        <v>8</v>
      </c>
      <c r="C55" s="289"/>
      <c r="D55" s="289"/>
      <c r="E55" s="289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104">
        <f t="shared" ref="G58:G65" si="24">SUM(B58:F58)</f>
        <v>184.10000000000002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104">
        <f t="shared" si="24"/>
        <v>186.4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4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104">
        <f t="shared" si="24"/>
        <v>186.4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104">
        <f t="shared" si="24"/>
        <v>186.4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4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48.5</v>
      </c>
      <c r="C64" s="82">
        <v>46</v>
      </c>
      <c r="D64" s="82">
        <v>39</v>
      </c>
      <c r="E64" s="82">
        <v>52.9</v>
      </c>
      <c r="F64" s="82"/>
      <c r="G64" s="104">
        <f t="shared" si="24"/>
        <v>186.4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241.8</v>
      </c>
      <c r="C65" s="28">
        <f>SUM(C58:C64)</f>
        <v>229.3</v>
      </c>
      <c r="D65" s="28">
        <f>SUM(D58:D64)</f>
        <v>194.7</v>
      </c>
      <c r="E65" s="28">
        <f>SUM(E58:E64)</f>
        <v>263.89999999999998</v>
      </c>
      <c r="F65" s="28">
        <f>SUM(F58:F64)</f>
        <v>0</v>
      </c>
      <c r="G65" s="104">
        <f t="shared" si="24"/>
        <v>929.69999999999993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/>
      <c r="G66" s="105">
        <f>+((G65/G67)/7)*1000</f>
        <v>71.520886222017069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389</v>
      </c>
      <c r="E67" s="67">
        <v>527</v>
      </c>
      <c r="F67" s="67"/>
      <c r="G67" s="115">
        <f>SUM(B67:F67)</f>
        <v>1857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5">((B67*B66)*7/1000-B58)/4</f>
        <v>48.485375000000005</v>
      </c>
      <c r="C68" s="39">
        <f t="shared" si="25"/>
        <v>45.982250000000008</v>
      </c>
      <c r="D68" s="39">
        <f t="shared" si="25"/>
        <v>38.998625000000004</v>
      </c>
      <c r="E68" s="39">
        <f t="shared" si="25"/>
        <v>52.865875000000003</v>
      </c>
      <c r="F68" s="39">
        <f t="shared" si="25"/>
        <v>0</v>
      </c>
      <c r="G68" s="119">
        <f>((G65*1000)/G67)/7</f>
        <v>71.520886222017069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241.7415</v>
      </c>
      <c r="C69" s="43">
        <f>((C67*C66)*7)/1000</f>
        <v>229.22900000000001</v>
      </c>
      <c r="D69" s="43">
        <f>((D67*D66)*7)/1000</f>
        <v>194.69450000000001</v>
      </c>
      <c r="E69" s="43">
        <f>((E67*E66)*7)/1000</f>
        <v>263.76350000000002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71.517302573203196</v>
      </c>
      <c r="C70" s="49">
        <f>+(C65/C67)/7*1000</f>
        <v>71.522145976294453</v>
      </c>
      <c r="D70" s="49">
        <f>+(D65/D67)/7*1000</f>
        <v>71.502019831068665</v>
      </c>
      <c r="E70" s="49">
        <f>+(E65/E67)/7*1000</f>
        <v>71.537001897533202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D15"/>
    <mergeCell ref="E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2021-05-04T18:31:22Z</cp:lastPrinted>
  <dcterms:created xsi:type="dcterms:W3CDTF">2021-03-04T08:17:33Z</dcterms:created>
  <dcterms:modified xsi:type="dcterms:W3CDTF">2021-05-06T13:55:40Z</dcterms:modified>
</cp:coreProperties>
</file>