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545" tabRatio="745" firstSheet="11" activeTab="22"/>
  </bookViews>
  <sheets>
    <sheet name="SEM 1" sheetId="1" r:id="rId1"/>
    <sheet name="SEM 2" sheetId="3" r:id="rId2"/>
    <sheet name="SEM 3" sheetId="4" r:id="rId3"/>
    <sheet name="SEM 4" sheetId="5" r:id="rId4"/>
    <sheet name="SEM 5" sheetId="7" r:id="rId5"/>
    <sheet name="SEM 6" sheetId="8" r:id="rId6"/>
    <sheet name="SEM 7" sheetId="9" r:id="rId7"/>
    <sheet name="SEM 8" sheetId="10" r:id="rId8"/>
    <sheet name="SEM 9" sheetId="11" r:id="rId9"/>
    <sheet name="SEM 10" sheetId="12" r:id="rId10"/>
    <sheet name="SEM 11" sheetId="13" r:id="rId11"/>
    <sheet name="SEM 12" sheetId="14" r:id="rId12"/>
    <sheet name="SEM 13" sheetId="15" r:id="rId13"/>
    <sheet name="SEM 14" sheetId="16" r:id="rId14"/>
    <sheet name="SEM 15" sheetId="17" r:id="rId15"/>
    <sheet name="SEM 16" sheetId="18" r:id="rId16"/>
    <sheet name="SEM 17" sheetId="19" r:id="rId17"/>
    <sheet name="SEM 18" sheetId="21" r:id="rId18"/>
    <sheet name="SEM 19" sheetId="22" r:id="rId19"/>
    <sheet name="SEM 20" sheetId="24" r:id="rId20"/>
    <sheet name="SEM 21" sheetId="25" r:id="rId21"/>
    <sheet name="SEM 22" sheetId="26" r:id="rId22"/>
    <sheet name="IMPRIMIR" sheetId="2" r:id="rId23"/>
  </sheets>
  <definedNames>
    <definedName name="_xlnm.Print_Area" localSheetId="22">IMPRIMIR!$A$1:$Y$46</definedName>
    <definedName name="_xlnm.Print_Area" localSheetId="18">'SEM 19'!$A$1:$Z$70</definedName>
    <definedName name="_xlnm.Print_Area" localSheetId="19">'SEM 20'!$A$1:$Z$70</definedName>
    <definedName name="_xlnm.Print_Area" localSheetId="20">'SEM 21'!$A$1:$Z$70</definedName>
    <definedName name="_xlnm.Print_Area" localSheetId="21">'SEM 22'!$A$1:$Z$70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2" l="1"/>
  <c r="C19" i="2"/>
  <c r="C29" i="26"/>
  <c r="C28" i="26"/>
  <c r="C25" i="26"/>
  <c r="C30" i="26" s="1"/>
  <c r="F69" i="26" l="1"/>
  <c r="E69" i="26"/>
  <c r="D69" i="26"/>
  <c r="C69" i="26"/>
  <c r="B69" i="26"/>
  <c r="F68" i="26"/>
  <c r="E68" i="26"/>
  <c r="D68" i="26"/>
  <c r="C68" i="26"/>
  <c r="B68" i="26"/>
  <c r="G67" i="26"/>
  <c r="F65" i="26"/>
  <c r="F70" i="26" s="1"/>
  <c r="E65" i="26"/>
  <c r="E70" i="26" s="1"/>
  <c r="D65" i="26"/>
  <c r="D70" i="26" s="1"/>
  <c r="C65" i="26"/>
  <c r="C70" i="26" s="1"/>
  <c r="B65" i="26"/>
  <c r="G64" i="26"/>
  <c r="G63" i="26"/>
  <c r="G62" i="26"/>
  <c r="G61" i="26"/>
  <c r="G60" i="26"/>
  <c r="G59" i="26"/>
  <c r="G58" i="26"/>
  <c r="P50" i="26"/>
  <c r="O50" i="26"/>
  <c r="N50" i="26"/>
  <c r="M50" i="26"/>
  <c r="L50" i="26"/>
  <c r="H50" i="26"/>
  <c r="G50" i="26"/>
  <c r="F50" i="26"/>
  <c r="E50" i="26"/>
  <c r="D50" i="26"/>
  <c r="C50" i="26"/>
  <c r="B50" i="26"/>
  <c r="P49" i="26"/>
  <c r="O49" i="26"/>
  <c r="N49" i="26"/>
  <c r="M49" i="26"/>
  <c r="L49" i="26"/>
  <c r="H49" i="26"/>
  <c r="G49" i="26"/>
  <c r="F49" i="26"/>
  <c r="E49" i="26"/>
  <c r="D49" i="26"/>
  <c r="C49" i="26"/>
  <c r="B49" i="26"/>
  <c r="Q48" i="26"/>
  <c r="I48" i="26"/>
  <c r="P46" i="26"/>
  <c r="P51" i="26" s="1"/>
  <c r="O46" i="26"/>
  <c r="O51" i="26" s="1"/>
  <c r="N46" i="26"/>
  <c r="N51" i="26" s="1"/>
  <c r="M46" i="26"/>
  <c r="M51" i="26" s="1"/>
  <c r="L46" i="26"/>
  <c r="H46" i="26"/>
  <c r="H51" i="26" s="1"/>
  <c r="G46" i="26"/>
  <c r="G51" i="26" s="1"/>
  <c r="F46" i="26"/>
  <c r="F51" i="26" s="1"/>
  <c r="E46" i="26"/>
  <c r="E51" i="26" s="1"/>
  <c r="D46" i="26"/>
  <c r="D51" i="26" s="1"/>
  <c r="C46" i="26"/>
  <c r="C51" i="26" s="1"/>
  <c r="B46" i="26"/>
  <c r="B51" i="26" s="1"/>
  <c r="Q45" i="26"/>
  <c r="I45" i="26"/>
  <c r="Q44" i="26"/>
  <c r="I44" i="26"/>
  <c r="Q43" i="26"/>
  <c r="I43" i="26"/>
  <c r="Q42" i="26"/>
  <c r="I42" i="26"/>
  <c r="Q41" i="26"/>
  <c r="I41" i="26"/>
  <c r="Q40" i="26"/>
  <c r="I40" i="26"/>
  <c r="Q39" i="26"/>
  <c r="I39" i="26"/>
  <c r="U29" i="26"/>
  <c r="T29" i="26"/>
  <c r="S29" i="26"/>
  <c r="R29" i="26"/>
  <c r="Q29" i="26"/>
  <c r="P29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B29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B28" i="26"/>
  <c r="V27" i="26"/>
  <c r="U25" i="26"/>
  <c r="U30" i="26" s="1"/>
  <c r="T25" i="26"/>
  <c r="T30" i="26" s="1"/>
  <c r="S25" i="26"/>
  <c r="S30" i="26" s="1"/>
  <c r="R25" i="26"/>
  <c r="R30" i="26" s="1"/>
  <c r="Q25" i="26"/>
  <c r="Q30" i="26" s="1"/>
  <c r="P25" i="26"/>
  <c r="P30" i="26" s="1"/>
  <c r="O25" i="26"/>
  <c r="O30" i="26" s="1"/>
  <c r="N25" i="26"/>
  <c r="N30" i="26" s="1"/>
  <c r="M25" i="26"/>
  <c r="M30" i="26" s="1"/>
  <c r="L25" i="26"/>
  <c r="L30" i="26" s="1"/>
  <c r="K25" i="26"/>
  <c r="K30" i="26" s="1"/>
  <c r="J25" i="26"/>
  <c r="J30" i="26" s="1"/>
  <c r="I25" i="26"/>
  <c r="I30" i="26" s="1"/>
  <c r="H25" i="26"/>
  <c r="H30" i="26" s="1"/>
  <c r="G25" i="26"/>
  <c r="G30" i="26" s="1"/>
  <c r="F25" i="26"/>
  <c r="F30" i="26" s="1"/>
  <c r="E25" i="26"/>
  <c r="E30" i="26" s="1"/>
  <c r="D25" i="26"/>
  <c r="D30" i="26" s="1"/>
  <c r="B25" i="26"/>
  <c r="V24" i="26"/>
  <c r="V23" i="26"/>
  <c r="V22" i="26"/>
  <c r="V21" i="26"/>
  <c r="V20" i="26"/>
  <c r="V19" i="26"/>
  <c r="V18" i="26"/>
  <c r="Q46" i="26" l="1"/>
  <c r="Q47" i="26" s="1"/>
  <c r="G65" i="26"/>
  <c r="G66" i="26" s="1"/>
  <c r="I46" i="26"/>
  <c r="I47" i="26" s="1"/>
  <c r="V25" i="26"/>
  <c r="V26" i="26" s="1"/>
  <c r="B30" i="26"/>
  <c r="B70" i="26"/>
  <c r="L51" i="26"/>
  <c r="F70" i="25"/>
  <c r="F69" i="25"/>
  <c r="E69" i="25"/>
  <c r="D69" i="25"/>
  <c r="C69" i="25"/>
  <c r="B69" i="25"/>
  <c r="F68" i="25"/>
  <c r="E68" i="25"/>
  <c r="D68" i="25"/>
  <c r="C68" i="25"/>
  <c r="B68" i="25"/>
  <c r="G67" i="25"/>
  <c r="F65" i="25"/>
  <c r="E65" i="25"/>
  <c r="E70" i="25" s="1"/>
  <c r="D65" i="25"/>
  <c r="D70" i="25" s="1"/>
  <c r="C65" i="25"/>
  <c r="C70" i="25" s="1"/>
  <c r="B65" i="25"/>
  <c r="G64" i="25"/>
  <c r="G63" i="25"/>
  <c r="G62" i="25"/>
  <c r="G61" i="25"/>
  <c r="G60" i="25"/>
  <c r="G59" i="25"/>
  <c r="G58" i="25"/>
  <c r="P51" i="25"/>
  <c r="O51" i="25"/>
  <c r="P50" i="25"/>
  <c r="O50" i="25"/>
  <c r="N50" i="25"/>
  <c r="M50" i="25"/>
  <c r="L50" i="25"/>
  <c r="H50" i="25"/>
  <c r="G50" i="25"/>
  <c r="F50" i="25"/>
  <c r="E50" i="25"/>
  <c r="D50" i="25"/>
  <c r="C50" i="25"/>
  <c r="B50" i="25"/>
  <c r="P49" i="25"/>
  <c r="O49" i="25"/>
  <c r="N49" i="25"/>
  <c r="M49" i="25"/>
  <c r="L49" i="25"/>
  <c r="H49" i="25"/>
  <c r="G49" i="25"/>
  <c r="F49" i="25"/>
  <c r="E49" i="25"/>
  <c r="D49" i="25"/>
  <c r="C49" i="25"/>
  <c r="B49" i="25"/>
  <c r="Q48" i="25"/>
  <c r="I48" i="25"/>
  <c r="P46" i="25"/>
  <c r="O46" i="25"/>
  <c r="N46" i="25"/>
  <c r="N51" i="25" s="1"/>
  <c r="M46" i="25"/>
  <c r="M51" i="25" s="1"/>
  <c r="L46" i="25"/>
  <c r="H46" i="25"/>
  <c r="G46" i="25"/>
  <c r="G51" i="25" s="1"/>
  <c r="F46" i="25"/>
  <c r="F51" i="25" s="1"/>
  <c r="E46" i="25"/>
  <c r="E51" i="25" s="1"/>
  <c r="D46" i="25"/>
  <c r="D51" i="25" s="1"/>
  <c r="C46" i="25"/>
  <c r="C51" i="25" s="1"/>
  <c r="B46" i="25"/>
  <c r="B51" i="25" s="1"/>
  <c r="Q45" i="25"/>
  <c r="I45" i="25"/>
  <c r="Q44" i="25"/>
  <c r="I44" i="25"/>
  <c r="Q43" i="25"/>
  <c r="I43" i="25"/>
  <c r="Q42" i="25"/>
  <c r="I42" i="25"/>
  <c r="Q41" i="25"/>
  <c r="I41" i="25"/>
  <c r="Q40" i="25"/>
  <c r="I40" i="25"/>
  <c r="Q39" i="25"/>
  <c r="I3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U27" i="25"/>
  <c r="T25" i="25"/>
  <c r="T30" i="25" s="1"/>
  <c r="S25" i="25"/>
  <c r="S30" i="25" s="1"/>
  <c r="R25" i="25"/>
  <c r="R30" i="25" s="1"/>
  <c r="Q25" i="25"/>
  <c r="Q30" i="25" s="1"/>
  <c r="P25" i="25"/>
  <c r="P30" i="25" s="1"/>
  <c r="O25" i="25"/>
  <c r="O30" i="25" s="1"/>
  <c r="N25" i="25"/>
  <c r="N30" i="25" s="1"/>
  <c r="M25" i="25"/>
  <c r="M30" i="25" s="1"/>
  <c r="L25" i="25"/>
  <c r="L30" i="25" s="1"/>
  <c r="K25" i="25"/>
  <c r="K30" i="25" s="1"/>
  <c r="J25" i="25"/>
  <c r="J30" i="25" s="1"/>
  <c r="I25" i="25"/>
  <c r="I30" i="25" s="1"/>
  <c r="H25" i="25"/>
  <c r="H30" i="25" s="1"/>
  <c r="G25" i="25"/>
  <c r="G30" i="25" s="1"/>
  <c r="F25" i="25"/>
  <c r="F30" i="25" s="1"/>
  <c r="E25" i="25"/>
  <c r="E30" i="25" s="1"/>
  <c r="D25" i="25"/>
  <c r="D30" i="25" s="1"/>
  <c r="C25" i="25"/>
  <c r="C30" i="25" s="1"/>
  <c r="B25" i="25"/>
  <c r="U24" i="25"/>
  <c r="U23" i="25"/>
  <c r="U22" i="25"/>
  <c r="U21" i="25"/>
  <c r="U20" i="25"/>
  <c r="U19" i="25"/>
  <c r="U18" i="25"/>
  <c r="G68" i="26" l="1"/>
  <c r="Q49" i="26"/>
  <c r="I49" i="26"/>
  <c r="W27" i="26"/>
  <c r="G65" i="25"/>
  <c r="G66" i="25" s="1"/>
  <c r="Q46" i="25"/>
  <c r="Q49" i="25" s="1"/>
  <c r="I46" i="25"/>
  <c r="I49" i="25" s="1"/>
  <c r="U25" i="25"/>
  <c r="U26" i="25" s="1"/>
  <c r="B30" i="25"/>
  <c r="H51" i="25"/>
  <c r="B70" i="25"/>
  <c r="L51" i="25"/>
  <c r="F70" i="24"/>
  <c r="F69" i="24"/>
  <c r="E69" i="24"/>
  <c r="D69" i="24"/>
  <c r="C69" i="24"/>
  <c r="B69" i="24"/>
  <c r="F68" i="24"/>
  <c r="E68" i="24"/>
  <c r="D68" i="24"/>
  <c r="C68" i="24"/>
  <c r="B68" i="24"/>
  <c r="G67" i="24"/>
  <c r="F65" i="24"/>
  <c r="E65" i="24"/>
  <c r="E70" i="24" s="1"/>
  <c r="D65" i="24"/>
  <c r="D70" i="24" s="1"/>
  <c r="C65" i="24"/>
  <c r="C70" i="24" s="1"/>
  <c r="B65" i="24"/>
  <c r="G64" i="24"/>
  <c r="G63" i="24"/>
  <c r="G62" i="24"/>
  <c r="G61" i="24"/>
  <c r="G60" i="24"/>
  <c r="G59" i="24"/>
  <c r="G58" i="24"/>
  <c r="P50" i="24"/>
  <c r="O50" i="24"/>
  <c r="N50" i="24"/>
  <c r="M50" i="24"/>
  <c r="L50" i="24"/>
  <c r="H50" i="24"/>
  <c r="G50" i="24"/>
  <c r="F50" i="24"/>
  <c r="E50" i="24"/>
  <c r="D50" i="24"/>
  <c r="C50" i="24"/>
  <c r="B50" i="24"/>
  <c r="P49" i="24"/>
  <c r="O49" i="24"/>
  <c r="N49" i="24"/>
  <c r="M49" i="24"/>
  <c r="L49" i="24"/>
  <c r="H49" i="24"/>
  <c r="G49" i="24"/>
  <c r="F49" i="24"/>
  <c r="E49" i="24"/>
  <c r="D49" i="24"/>
  <c r="C49" i="24"/>
  <c r="B49" i="24"/>
  <c r="Q48" i="24"/>
  <c r="I48" i="24"/>
  <c r="P46" i="24"/>
  <c r="P51" i="24" s="1"/>
  <c r="O46" i="24"/>
  <c r="O51" i="24" s="1"/>
  <c r="N46" i="24"/>
  <c r="N51" i="24" s="1"/>
  <c r="M46" i="24"/>
  <c r="M51" i="24" s="1"/>
  <c r="L46" i="24"/>
  <c r="H46" i="24"/>
  <c r="H51" i="24" s="1"/>
  <c r="G46" i="24"/>
  <c r="G51" i="24" s="1"/>
  <c r="F46" i="24"/>
  <c r="F51" i="24" s="1"/>
  <c r="E46" i="24"/>
  <c r="E51" i="24" s="1"/>
  <c r="D46" i="24"/>
  <c r="C46" i="24"/>
  <c r="C51" i="24" s="1"/>
  <c r="B46" i="24"/>
  <c r="B51" i="24" s="1"/>
  <c r="Q45" i="24"/>
  <c r="I45" i="24"/>
  <c r="Q44" i="24"/>
  <c r="I44" i="24"/>
  <c r="Q43" i="24"/>
  <c r="I43" i="24"/>
  <c r="Q42" i="24"/>
  <c r="I42" i="24"/>
  <c r="Q41" i="24"/>
  <c r="I41" i="24"/>
  <c r="Q40" i="24"/>
  <c r="I40" i="24"/>
  <c r="Q39" i="24"/>
  <c r="I3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U27" i="24"/>
  <c r="T25" i="24"/>
  <c r="T30" i="24" s="1"/>
  <c r="S25" i="24"/>
  <c r="S30" i="24" s="1"/>
  <c r="R25" i="24"/>
  <c r="R30" i="24" s="1"/>
  <c r="Q25" i="24"/>
  <c r="Q30" i="24" s="1"/>
  <c r="P25" i="24"/>
  <c r="P30" i="24" s="1"/>
  <c r="O25" i="24"/>
  <c r="O30" i="24" s="1"/>
  <c r="N25" i="24"/>
  <c r="N30" i="24" s="1"/>
  <c r="M25" i="24"/>
  <c r="M30" i="24" s="1"/>
  <c r="L25" i="24"/>
  <c r="L30" i="24" s="1"/>
  <c r="K25" i="24"/>
  <c r="K30" i="24" s="1"/>
  <c r="J25" i="24"/>
  <c r="J30" i="24" s="1"/>
  <c r="I25" i="24"/>
  <c r="I30" i="24" s="1"/>
  <c r="H25" i="24"/>
  <c r="H30" i="24" s="1"/>
  <c r="G25" i="24"/>
  <c r="G30" i="24" s="1"/>
  <c r="F25" i="24"/>
  <c r="F30" i="24" s="1"/>
  <c r="E25" i="24"/>
  <c r="E30" i="24" s="1"/>
  <c r="D25" i="24"/>
  <c r="D30" i="24" s="1"/>
  <c r="C25" i="24"/>
  <c r="C30" i="24" s="1"/>
  <c r="B25" i="24"/>
  <c r="B30" i="24" s="1"/>
  <c r="U24" i="24"/>
  <c r="U23" i="24"/>
  <c r="U22" i="24"/>
  <c r="U21" i="24"/>
  <c r="U20" i="24"/>
  <c r="U19" i="24"/>
  <c r="U18" i="24"/>
  <c r="G68" i="25" l="1"/>
  <c r="Q47" i="25"/>
  <c r="I47" i="25"/>
  <c r="V27" i="25"/>
  <c r="Q46" i="24"/>
  <c r="Q47" i="24" s="1"/>
  <c r="G65" i="24"/>
  <c r="G66" i="24" s="1"/>
  <c r="B70" i="24"/>
  <c r="L51" i="24"/>
  <c r="I46" i="24"/>
  <c r="I47" i="24" s="1"/>
  <c r="D51" i="24"/>
  <c r="U25" i="24"/>
  <c r="F69" i="22"/>
  <c r="E69" i="22"/>
  <c r="D69" i="22"/>
  <c r="C69" i="22"/>
  <c r="B69" i="22"/>
  <c r="F68" i="22"/>
  <c r="E68" i="22"/>
  <c r="D68" i="22"/>
  <c r="C68" i="22"/>
  <c r="B68" i="22"/>
  <c r="G67" i="22"/>
  <c r="F65" i="22"/>
  <c r="F70" i="22" s="1"/>
  <c r="E65" i="22"/>
  <c r="E70" i="22" s="1"/>
  <c r="D65" i="22"/>
  <c r="D70" i="22" s="1"/>
  <c r="C65" i="22"/>
  <c r="C70" i="22" s="1"/>
  <c r="B65" i="22"/>
  <c r="G64" i="22"/>
  <c r="G63" i="22"/>
  <c r="G62" i="22"/>
  <c r="G61" i="22"/>
  <c r="G60" i="22"/>
  <c r="G59" i="22"/>
  <c r="G58" i="22"/>
  <c r="P51" i="22"/>
  <c r="E51" i="22"/>
  <c r="P50" i="22"/>
  <c r="O50" i="22"/>
  <c r="N50" i="22"/>
  <c r="M50" i="22"/>
  <c r="L50" i="22"/>
  <c r="H50" i="22"/>
  <c r="G50" i="22"/>
  <c r="F50" i="22"/>
  <c r="E50" i="22"/>
  <c r="D50" i="22"/>
  <c r="C50" i="22"/>
  <c r="B50" i="22"/>
  <c r="P49" i="22"/>
  <c r="O49" i="22"/>
  <c r="N49" i="22"/>
  <c r="M49" i="22"/>
  <c r="L49" i="22"/>
  <c r="H49" i="22"/>
  <c r="G49" i="22"/>
  <c r="F49" i="22"/>
  <c r="E49" i="22"/>
  <c r="D49" i="22"/>
  <c r="C49" i="22"/>
  <c r="B49" i="22"/>
  <c r="Q48" i="22"/>
  <c r="I48" i="22"/>
  <c r="P46" i="22"/>
  <c r="O46" i="22"/>
  <c r="O51" i="22" s="1"/>
  <c r="N46" i="22"/>
  <c r="N51" i="22" s="1"/>
  <c r="M46" i="22"/>
  <c r="M51" i="22" s="1"/>
  <c r="L46" i="22"/>
  <c r="H46" i="22"/>
  <c r="H51" i="22" s="1"/>
  <c r="G46" i="22"/>
  <c r="G51" i="22" s="1"/>
  <c r="F46" i="22"/>
  <c r="F51" i="22" s="1"/>
  <c r="E46" i="22"/>
  <c r="D46" i="22"/>
  <c r="D51" i="22" s="1"/>
  <c r="C46" i="22"/>
  <c r="C51" i="22" s="1"/>
  <c r="B46" i="22"/>
  <c r="B51" i="22" s="1"/>
  <c r="Q45" i="22"/>
  <c r="I45" i="22"/>
  <c r="Q44" i="22"/>
  <c r="I44" i="22"/>
  <c r="Q43" i="22"/>
  <c r="I43" i="22"/>
  <c r="Q42" i="22"/>
  <c r="I42" i="22"/>
  <c r="Q41" i="22"/>
  <c r="I41" i="22"/>
  <c r="Q40" i="22"/>
  <c r="I40" i="22"/>
  <c r="Q39" i="22"/>
  <c r="I39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Y27" i="22"/>
  <c r="X25" i="22"/>
  <c r="X30" i="22" s="1"/>
  <c r="W25" i="22"/>
  <c r="W30" i="22" s="1"/>
  <c r="V25" i="22"/>
  <c r="V30" i="22" s="1"/>
  <c r="U25" i="22"/>
  <c r="U30" i="22" s="1"/>
  <c r="T25" i="22"/>
  <c r="T30" i="22" s="1"/>
  <c r="S25" i="22"/>
  <c r="S30" i="22" s="1"/>
  <c r="R25" i="22"/>
  <c r="R30" i="22" s="1"/>
  <c r="Q25" i="22"/>
  <c r="Q30" i="22" s="1"/>
  <c r="P25" i="22"/>
  <c r="P30" i="22" s="1"/>
  <c r="O25" i="22"/>
  <c r="O30" i="22" s="1"/>
  <c r="N25" i="22"/>
  <c r="N30" i="22" s="1"/>
  <c r="M25" i="22"/>
  <c r="M30" i="22" s="1"/>
  <c r="L25" i="22"/>
  <c r="L30" i="22" s="1"/>
  <c r="K25" i="22"/>
  <c r="K30" i="22" s="1"/>
  <c r="J25" i="22"/>
  <c r="J30" i="22" s="1"/>
  <c r="I25" i="22"/>
  <c r="I30" i="22" s="1"/>
  <c r="H25" i="22"/>
  <c r="H30" i="22" s="1"/>
  <c r="G25" i="22"/>
  <c r="G30" i="22" s="1"/>
  <c r="F25" i="22"/>
  <c r="F30" i="22" s="1"/>
  <c r="E25" i="22"/>
  <c r="E30" i="22" s="1"/>
  <c r="D25" i="22"/>
  <c r="D30" i="22" s="1"/>
  <c r="C25" i="22"/>
  <c r="C30" i="22" s="1"/>
  <c r="B25" i="22"/>
  <c r="B30" i="22" s="1"/>
  <c r="Y24" i="22"/>
  <c r="Y23" i="22"/>
  <c r="Y22" i="22"/>
  <c r="Y21" i="22"/>
  <c r="Y20" i="22"/>
  <c r="Y19" i="22"/>
  <c r="Y18" i="22"/>
  <c r="Q49" i="24" l="1"/>
  <c r="G68" i="24"/>
  <c r="I49" i="24"/>
  <c r="V27" i="24"/>
  <c r="U26" i="24"/>
  <c r="Q46" i="22"/>
  <c r="Q47" i="22" s="1"/>
  <c r="G65" i="22"/>
  <c r="G66" i="22" s="1"/>
  <c r="I46" i="22"/>
  <c r="I47" i="22" s="1"/>
  <c r="Y25" i="22"/>
  <c r="B70" i="22"/>
  <c r="L51" i="2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Q49" i="22" l="1"/>
  <c r="G68" i="22"/>
  <c r="I49" i="22"/>
  <c r="Z27" i="22"/>
  <c r="Y26" i="22"/>
  <c r="F68" i="21"/>
  <c r="E68" i="21"/>
  <c r="D68" i="21"/>
  <c r="C68" i="21"/>
  <c r="B68" i="21"/>
  <c r="P49" i="21"/>
  <c r="O49" i="21"/>
  <c r="N49" i="21"/>
  <c r="M49" i="21"/>
  <c r="L49" i="21"/>
  <c r="H49" i="21"/>
  <c r="G49" i="21"/>
  <c r="F49" i="21"/>
  <c r="E49" i="21"/>
  <c r="D49" i="21"/>
  <c r="C49" i="21"/>
  <c r="B49" i="21"/>
  <c r="X28" i="21"/>
  <c r="W28" i="21"/>
  <c r="V28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F69" i="21"/>
  <c r="E69" i="21"/>
  <c r="D69" i="21"/>
  <c r="C69" i="21"/>
  <c r="B69" i="21"/>
  <c r="G67" i="21"/>
  <c r="F65" i="21"/>
  <c r="F70" i="21" s="1"/>
  <c r="E65" i="21"/>
  <c r="E70" i="21" s="1"/>
  <c r="D65" i="21"/>
  <c r="D70" i="21" s="1"/>
  <c r="C65" i="21"/>
  <c r="C70" i="21" s="1"/>
  <c r="B65" i="21"/>
  <c r="B70" i="21" s="1"/>
  <c r="G64" i="21"/>
  <c r="G63" i="21"/>
  <c r="G62" i="21"/>
  <c r="G61" i="21"/>
  <c r="G60" i="21"/>
  <c r="G59" i="21"/>
  <c r="G58" i="21"/>
  <c r="P50" i="21"/>
  <c r="O50" i="21"/>
  <c r="N50" i="21"/>
  <c r="M50" i="21"/>
  <c r="L50" i="21"/>
  <c r="H50" i="21"/>
  <c r="G50" i="21"/>
  <c r="F50" i="21"/>
  <c r="E50" i="21"/>
  <c r="D50" i="21"/>
  <c r="C50" i="21"/>
  <c r="B50" i="21"/>
  <c r="Q48" i="21"/>
  <c r="I48" i="21"/>
  <c r="P46" i="21"/>
  <c r="P51" i="21" s="1"/>
  <c r="O46" i="21"/>
  <c r="O51" i="21" s="1"/>
  <c r="N46" i="21"/>
  <c r="N51" i="21" s="1"/>
  <c r="M46" i="21"/>
  <c r="M51" i="21" s="1"/>
  <c r="L46" i="21"/>
  <c r="H46" i="21"/>
  <c r="H51" i="21" s="1"/>
  <c r="G46" i="21"/>
  <c r="G51" i="21" s="1"/>
  <c r="F46" i="21"/>
  <c r="F51" i="21" s="1"/>
  <c r="E46" i="21"/>
  <c r="E51" i="21" s="1"/>
  <c r="D46" i="21"/>
  <c r="D51" i="21" s="1"/>
  <c r="C46" i="21"/>
  <c r="C51" i="21" s="1"/>
  <c r="B46" i="21"/>
  <c r="B51" i="21" s="1"/>
  <c r="Q45" i="21"/>
  <c r="I45" i="21"/>
  <c r="Q44" i="21"/>
  <c r="I44" i="21"/>
  <c r="Q43" i="21"/>
  <c r="I43" i="21"/>
  <c r="Q42" i="21"/>
  <c r="I42" i="21"/>
  <c r="Q41" i="21"/>
  <c r="I41" i="21"/>
  <c r="Q40" i="21"/>
  <c r="I40" i="21"/>
  <c r="Q39" i="21"/>
  <c r="I39" i="21"/>
  <c r="X29" i="21"/>
  <c r="W29" i="21"/>
  <c r="V2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Y27" i="21"/>
  <c r="X25" i="21"/>
  <c r="X30" i="21" s="1"/>
  <c r="W25" i="21"/>
  <c r="W30" i="21" s="1"/>
  <c r="V25" i="21"/>
  <c r="V30" i="21" s="1"/>
  <c r="U25" i="21"/>
  <c r="U30" i="21" s="1"/>
  <c r="T25" i="21"/>
  <c r="T30" i="21" s="1"/>
  <c r="S25" i="21"/>
  <c r="S30" i="21" s="1"/>
  <c r="R25" i="21"/>
  <c r="R30" i="21" s="1"/>
  <c r="Q25" i="21"/>
  <c r="Q30" i="21" s="1"/>
  <c r="P25" i="21"/>
  <c r="P30" i="21" s="1"/>
  <c r="O25" i="21"/>
  <c r="O30" i="21" s="1"/>
  <c r="N25" i="21"/>
  <c r="N30" i="21" s="1"/>
  <c r="M25" i="21"/>
  <c r="M30" i="21" s="1"/>
  <c r="L25" i="21"/>
  <c r="L30" i="21" s="1"/>
  <c r="K25" i="21"/>
  <c r="K30" i="21" s="1"/>
  <c r="J25" i="21"/>
  <c r="J30" i="21" s="1"/>
  <c r="I25" i="21"/>
  <c r="I30" i="21" s="1"/>
  <c r="H25" i="21"/>
  <c r="H30" i="21" s="1"/>
  <c r="G25" i="21"/>
  <c r="G30" i="21" s="1"/>
  <c r="F25" i="21"/>
  <c r="F30" i="21" s="1"/>
  <c r="E25" i="21"/>
  <c r="E30" i="21" s="1"/>
  <c r="D25" i="21"/>
  <c r="D30" i="21" s="1"/>
  <c r="C25" i="21"/>
  <c r="C30" i="21" s="1"/>
  <c r="B25" i="21"/>
  <c r="Y24" i="21"/>
  <c r="Y23" i="21"/>
  <c r="Y22" i="21"/>
  <c r="Y21" i="21"/>
  <c r="Y20" i="21"/>
  <c r="Y19" i="21"/>
  <c r="Y18" i="21"/>
  <c r="Q46" i="21" l="1"/>
  <c r="Q47" i="21" s="1"/>
  <c r="L51" i="21"/>
  <c r="I46" i="21"/>
  <c r="I47" i="21" s="1"/>
  <c r="Y25" i="21"/>
  <c r="Z27" i="21" s="1"/>
  <c r="B30" i="21"/>
  <c r="G65" i="21"/>
  <c r="I49" i="21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Q49" i="21" l="1"/>
  <c r="Y26" i="21"/>
  <c r="G66" i="21"/>
  <c r="G68" i="21"/>
  <c r="F68" i="19"/>
  <c r="E68" i="19"/>
  <c r="D68" i="19"/>
  <c r="C68" i="19"/>
  <c r="B68" i="19"/>
  <c r="P49" i="19"/>
  <c r="O49" i="19"/>
  <c r="N49" i="19"/>
  <c r="M49" i="19"/>
  <c r="L49" i="19"/>
  <c r="H49" i="19"/>
  <c r="G49" i="19"/>
  <c r="F49" i="19"/>
  <c r="E49" i="19"/>
  <c r="D49" i="19"/>
  <c r="C49" i="19"/>
  <c r="B49" i="19"/>
  <c r="F69" i="19" l="1"/>
  <c r="E69" i="19"/>
  <c r="D69" i="19"/>
  <c r="C69" i="19"/>
  <c r="B69" i="19"/>
  <c r="G67" i="19"/>
  <c r="F65" i="19"/>
  <c r="F70" i="19" s="1"/>
  <c r="E65" i="19"/>
  <c r="E70" i="19" s="1"/>
  <c r="D65" i="19"/>
  <c r="D70" i="19" s="1"/>
  <c r="C65" i="19"/>
  <c r="C70" i="19" s="1"/>
  <c r="B65" i="19"/>
  <c r="B70" i="19" s="1"/>
  <c r="G64" i="19"/>
  <c r="G63" i="19"/>
  <c r="G62" i="19"/>
  <c r="G61" i="19"/>
  <c r="G60" i="19"/>
  <c r="G59" i="19"/>
  <c r="G58" i="19"/>
  <c r="P50" i="19"/>
  <c r="O50" i="19"/>
  <c r="N50" i="19"/>
  <c r="M50" i="19"/>
  <c r="L50" i="19"/>
  <c r="H50" i="19"/>
  <c r="G50" i="19"/>
  <c r="F50" i="19"/>
  <c r="E50" i="19"/>
  <c r="D50" i="19"/>
  <c r="C50" i="19"/>
  <c r="B50" i="19"/>
  <c r="Q48" i="19"/>
  <c r="I48" i="19"/>
  <c r="P46" i="19"/>
  <c r="P51" i="19" s="1"/>
  <c r="O46" i="19"/>
  <c r="O51" i="19" s="1"/>
  <c r="N46" i="19"/>
  <c r="N51" i="19" s="1"/>
  <c r="M46" i="19"/>
  <c r="M51" i="19" s="1"/>
  <c r="L46" i="19"/>
  <c r="L51" i="19" s="1"/>
  <c r="H46" i="19"/>
  <c r="H51" i="19" s="1"/>
  <c r="G46" i="19"/>
  <c r="G51" i="19" s="1"/>
  <c r="F46" i="19"/>
  <c r="F51" i="19" s="1"/>
  <c r="E46" i="19"/>
  <c r="D46" i="19"/>
  <c r="D51" i="19" s="1"/>
  <c r="C46" i="19"/>
  <c r="C51" i="19" s="1"/>
  <c r="B46" i="19"/>
  <c r="B51" i="19" s="1"/>
  <c r="Q45" i="19"/>
  <c r="I45" i="19"/>
  <c r="Q44" i="19"/>
  <c r="I44" i="19"/>
  <c r="Q43" i="19"/>
  <c r="I43" i="19"/>
  <c r="Q42" i="19"/>
  <c r="I42" i="19"/>
  <c r="Q41" i="19"/>
  <c r="I41" i="19"/>
  <c r="Q40" i="19"/>
  <c r="I40" i="19"/>
  <c r="Q39" i="19"/>
  <c r="I3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Y27" i="19"/>
  <c r="X25" i="19"/>
  <c r="X30" i="19" s="1"/>
  <c r="W25" i="19"/>
  <c r="W30" i="19" s="1"/>
  <c r="V25" i="19"/>
  <c r="V30" i="19" s="1"/>
  <c r="U25" i="19"/>
  <c r="U30" i="19" s="1"/>
  <c r="T25" i="19"/>
  <c r="T30" i="19" s="1"/>
  <c r="S25" i="19"/>
  <c r="S30" i="19" s="1"/>
  <c r="R25" i="19"/>
  <c r="R30" i="19" s="1"/>
  <c r="Q25" i="19"/>
  <c r="Q30" i="19" s="1"/>
  <c r="P25" i="19"/>
  <c r="P30" i="19" s="1"/>
  <c r="O25" i="19"/>
  <c r="O30" i="19" s="1"/>
  <c r="N25" i="19"/>
  <c r="N30" i="19" s="1"/>
  <c r="M25" i="19"/>
  <c r="M30" i="19" s="1"/>
  <c r="L25" i="19"/>
  <c r="L30" i="19" s="1"/>
  <c r="K25" i="19"/>
  <c r="K30" i="19" s="1"/>
  <c r="J25" i="19"/>
  <c r="J30" i="19" s="1"/>
  <c r="I25" i="19"/>
  <c r="I30" i="19" s="1"/>
  <c r="H25" i="19"/>
  <c r="H30" i="19" s="1"/>
  <c r="G25" i="19"/>
  <c r="G30" i="19" s="1"/>
  <c r="F25" i="19"/>
  <c r="F30" i="19" s="1"/>
  <c r="E25" i="19"/>
  <c r="E30" i="19" s="1"/>
  <c r="D25" i="19"/>
  <c r="D30" i="19" s="1"/>
  <c r="C25" i="19"/>
  <c r="C30" i="19" s="1"/>
  <c r="B25" i="19"/>
  <c r="B30" i="19" s="1"/>
  <c r="Y24" i="19"/>
  <c r="Y23" i="19"/>
  <c r="Y22" i="19"/>
  <c r="Y21" i="19"/>
  <c r="Y20" i="19"/>
  <c r="Y19" i="19"/>
  <c r="Y18" i="19"/>
  <c r="Q46" i="19" l="1"/>
  <c r="Q49" i="19" s="1"/>
  <c r="I46" i="19"/>
  <c r="I49" i="19" s="1"/>
  <c r="Y25" i="19"/>
  <c r="Y26" i="19" s="1"/>
  <c r="Q47" i="19"/>
  <c r="E51" i="19"/>
  <c r="G65" i="19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I47" i="19" l="1"/>
  <c r="Z27" i="19"/>
  <c r="G66" i="19"/>
  <c r="G68" i="19"/>
  <c r="F69" i="18"/>
  <c r="E69" i="18"/>
  <c r="D69" i="18"/>
  <c r="C69" i="18"/>
  <c r="B69" i="18"/>
  <c r="F68" i="18"/>
  <c r="E68" i="18"/>
  <c r="D68" i="18"/>
  <c r="C68" i="18"/>
  <c r="B68" i="18"/>
  <c r="G67" i="18"/>
  <c r="F65" i="18"/>
  <c r="F70" i="18" s="1"/>
  <c r="E65" i="18"/>
  <c r="E70" i="18" s="1"/>
  <c r="D65" i="18"/>
  <c r="D70" i="18" s="1"/>
  <c r="C65" i="18"/>
  <c r="C70" i="18" s="1"/>
  <c r="B65" i="18"/>
  <c r="B70" i="18" s="1"/>
  <c r="G64" i="18"/>
  <c r="G63" i="18"/>
  <c r="G62" i="18"/>
  <c r="G61" i="18"/>
  <c r="G60" i="18"/>
  <c r="G59" i="18"/>
  <c r="G58" i="18"/>
  <c r="P50" i="18"/>
  <c r="O50" i="18"/>
  <c r="N50" i="18"/>
  <c r="M50" i="18"/>
  <c r="L50" i="18"/>
  <c r="H50" i="18"/>
  <c r="G50" i="18"/>
  <c r="F50" i="18"/>
  <c r="E50" i="18"/>
  <c r="D50" i="18"/>
  <c r="C50" i="18"/>
  <c r="B50" i="18"/>
  <c r="P49" i="18"/>
  <c r="O49" i="18"/>
  <c r="N49" i="18"/>
  <c r="M49" i="18"/>
  <c r="L49" i="18"/>
  <c r="H49" i="18"/>
  <c r="G49" i="18"/>
  <c r="F49" i="18"/>
  <c r="E49" i="18"/>
  <c r="D49" i="18"/>
  <c r="C49" i="18"/>
  <c r="B49" i="18"/>
  <c r="Q48" i="18"/>
  <c r="I48" i="18"/>
  <c r="P46" i="18"/>
  <c r="P51" i="18" s="1"/>
  <c r="O46" i="18"/>
  <c r="O51" i="18" s="1"/>
  <c r="N46" i="18"/>
  <c r="N51" i="18" s="1"/>
  <c r="M46" i="18"/>
  <c r="M51" i="18" s="1"/>
  <c r="L46" i="18"/>
  <c r="L51" i="18" s="1"/>
  <c r="H46" i="18"/>
  <c r="H51" i="18" s="1"/>
  <c r="G46" i="18"/>
  <c r="G51" i="18" s="1"/>
  <c r="F46" i="18"/>
  <c r="F51" i="18" s="1"/>
  <c r="E46" i="18"/>
  <c r="D46" i="18"/>
  <c r="D51" i="18" s="1"/>
  <c r="C46" i="18"/>
  <c r="C51" i="18" s="1"/>
  <c r="B46" i="18"/>
  <c r="B51" i="18" s="1"/>
  <c r="Q45" i="18"/>
  <c r="I45" i="18"/>
  <c r="Q44" i="18"/>
  <c r="I44" i="18"/>
  <c r="Q43" i="18"/>
  <c r="I43" i="18"/>
  <c r="Q42" i="18"/>
  <c r="I42" i="18"/>
  <c r="Q41" i="18"/>
  <c r="I41" i="18"/>
  <c r="Q40" i="18"/>
  <c r="I40" i="18"/>
  <c r="Q39" i="18"/>
  <c r="I3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B28" i="18"/>
  <c r="Y27" i="18"/>
  <c r="X25" i="18"/>
  <c r="X30" i="18" s="1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Y24" i="18"/>
  <c r="Y23" i="18"/>
  <c r="Y22" i="18"/>
  <c r="Y21" i="18"/>
  <c r="Y20" i="18"/>
  <c r="Y19" i="18"/>
  <c r="Y18" i="18"/>
  <c r="Q46" i="18" l="1"/>
  <c r="Q49" i="18" s="1"/>
  <c r="I46" i="18"/>
  <c r="I47" i="18" s="1"/>
  <c r="Y25" i="18"/>
  <c r="Y26" i="18" s="1"/>
  <c r="Q47" i="18"/>
  <c r="E51" i="18"/>
  <c r="G65" i="18"/>
  <c r="F69" i="17"/>
  <c r="E69" i="17"/>
  <c r="D69" i="17"/>
  <c r="C69" i="17"/>
  <c r="B69" i="17"/>
  <c r="F68" i="17"/>
  <c r="E68" i="17"/>
  <c r="D68" i="17"/>
  <c r="C68" i="17"/>
  <c r="B68" i="17"/>
  <c r="G67" i="17"/>
  <c r="F65" i="17"/>
  <c r="F70" i="17" s="1"/>
  <c r="E65" i="17"/>
  <c r="E70" i="17" s="1"/>
  <c r="D65" i="17"/>
  <c r="D70" i="17" s="1"/>
  <c r="C65" i="17"/>
  <c r="C70" i="17" s="1"/>
  <c r="B65" i="17"/>
  <c r="B70" i="17" s="1"/>
  <c r="G64" i="17"/>
  <c r="G63" i="17"/>
  <c r="G62" i="17"/>
  <c r="G61" i="17"/>
  <c r="G60" i="17"/>
  <c r="G59" i="17"/>
  <c r="G58" i="17"/>
  <c r="P51" i="17"/>
  <c r="P50" i="17"/>
  <c r="O50" i="17"/>
  <c r="N50" i="17"/>
  <c r="M50" i="17"/>
  <c r="L50" i="17"/>
  <c r="H50" i="17"/>
  <c r="G50" i="17"/>
  <c r="F50" i="17"/>
  <c r="E50" i="17"/>
  <c r="D50" i="17"/>
  <c r="C50" i="17"/>
  <c r="B50" i="17"/>
  <c r="P49" i="17"/>
  <c r="O49" i="17"/>
  <c r="N49" i="17"/>
  <c r="M49" i="17"/>
  <c r="L49" i="17"/>
  <c r="H49" i="17"/>
  <c r="G49" i="17"/>
  <c r="F49" i="17"/>
  <c r="E49" i="17"/>
  <c r="D49" i="17"/>
  <c r="C49" i="17"/>
  <c r="B49" i="17"/>
  <c r="Q48" i="17"/>
  <c r="I48" i="17"/>
  <c r="P46" i="17"/>
  <c r="O46" i="17"/>
  <c r="O51" i="17" s="1"/>
  <c r="N46" i="17"/>
  <c r="N51" i="17" s="1"/>
  <c r="M46" i="17"/>
  <c r="M51" i="17" s="1"/>
  <c r="L46" i="17"/>
  <c r="L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B51" i="17" s="1"/>
  <c r="Q45" i="17"/>
  <c r="I45" i="17"/>
  <c r="Q44" i="17"/>
  <c r="I44" i="17"/>
  <c r="Q43" i="17"/>
  <c r="I43" i="17"/>
  <c r="Q42" i="17"/>
  <c r="I42" i="17"/>
  <c r="Q41" i="17"/>
  <c r="I41" i="17"/>
  <c r="Q40" i="17"/>
  <c r="I40" i="17"/>
  <c r="Q39" i="17"/>
  <c r="I3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Y27" i="17"/>
  <c r="X25" i="17"/>
  <c r="X30" i="17" s="1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I30" i="17" s="1"/>
  <c r="H25" i="17"/>
  <c r="H30" i="17" s="1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Y24" i="17"/>
  <c r="Y23" i="17"/>
  <c r="Y22" i="17"/>
  <c r="Y21" i="17"/>
  <c r="Y20" i="17"/>
  <c r="Y19" i="17"/>
  <c r="Y18" i="17"/>
  <c r="I49" i="18" l="1"/>
  <c r="Z27" i="18"/>
  <c r="G66" i="18"/>
  <c r="G68" i="18"/>
  <c r="Q46" i="17"/>
  <c r="Q47" i="17" s="1"/>
  <c r="Y25" i="17"/>
  <c r="Z27" i="17" s="1"/>
  <c r="B30" i="17"/>
  <c r="Y26" i="17"/>
  <c r="G65" i="17"/>
  <c r="I46" i="17"/>
  <c r="F69" i="16"/>
  <c r="E69" i="16"/>
  <c r="D69" i="16"/>
  <c r="C69" i="16"/>
  <c r="B69" i="16"/>
  <c r="F68" i="16"/>
  <c r="E68" i="16"/>
  <c r="D68" i="16"/>
  <c r="C68" i="16"/>
  <c r="B68" i="16"/>
  <c r="G67" i="16"/>
  <c r="F65" i="16"/>
  <c r="F70" i="16" s="1"/>
  <c r="E65" i="16"/>
  <c r="E70" i="16" s="1"/>
  <c r="D65" i="16"/>
  <c r="D70" i="16" s="1"/>
  <c r="C65" i="16"/>
  <c r="C70" i="16" s="1"/>
  <c r="B65" i="16"/>
  <c r="B70" i="16" s="1"/>
  <c r="G64" i="16"/>
  <c r="G63" i="16"/>
  <c r="G62" i="16"/>
  <c r="G61" i="16"/>
  <c r="G60" i="16"/>
  <c r="G59" i="16"/>
  <c r="G58" i="16"/>
  <c r="P50" i="16"/>
  <c r="O50" i="16"/>
  <c r="N50" i="16"/>
  <c r="M50" i="16"/>
  <c r="L50" i="16"/>
  <c r="H50" i="16"/>
  <c r="G50" i="16"/>
  <c r="F50" i="16"/>
  <c r="E50" i="16"/>
  <c r="D50" i="16"/>
  <c r="C50" i="16"/>
  <c r="B50" i="16"/>
  <c r="P49" i="16"/>
  <c r="O49" i="16"/>
  <c r="N49" i="16"/>
  <c r="M49" i="16"/>
  <c r="L49" i="16"/>
  <c r="H49" i="16"/>
  <c r="G49" i="16"/>
  <c r="F49" i="16"/>
  <c r="E49" i="16"/>
  <c r="D49" i="16"/>
  <c r="C49" i="16"/>
  <c r="B49" i="16"/>
  <c r="Q48" i="16"/>
  <c r="I48" i="16"/>
  <c r="P46" i="16"/>
  <c r="P51" i="16" s="1"/>
  <c r="O46" i="16"/>
  <c r="O51" i="16" s="1"/>
  <c r="N46" i="16"/>
  <c r="N51" i="16" s="1"/>
  <c r="M46" i="16"/>
  <c r="M51" i="16" s="1"/>
  <c r="L46" i="16"/>
  <c r="L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C51" i="16" s="1"/>
  <c r="B46" i="16"/>
  <c r="B51" i="16" s="1"/>
  <c r="Q45" i="16"/>
  <c r="I45" i="16"/>
  <c r="Q44" i="16"/>
  <c r="I44" i="16"/>
  <c r="Q43" i="16"/>
  <c r="I43" i="16"/>
  <c r="Q42" i="16"/>
  <c r="I42" i="16"/>
  <c r="Q41" i="16"/>
  <c r="I41" i="16"/>
  <c r="Q40" i="16"/>
  <c r="I40" i="16"/>
  <c r="Q39" i="16"/>
  <c r="I3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Y27" i="16"/>
  <c r="X25" i="16"/>
  <c r="X30" i="16" s="1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I30" i="16" s="1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B25" i="16"/>
  <c r="B30" i="16" s="1"/>
  <c r="Y24" i="16"/>
  <c r="Y23" i="16"/>
  <c r="Y22" i="16"/>
  <c r="Y21" i="16"/>
  <c r="Y20" i="16"/>
  <c r="Y19" i="16"/>
  <c r="Y18" i="16"/>
  <c r="K28" i="15"/>
  <c r="L28" i="15"/>
  <c r="K29" i="15"/>
  <c r="L29" i="15"/>
  <c r="K25" i="15"/>
  <c r="K30" i="15" s="1"/>
  <c r="L25" i="15"/>
  <c r="L30" i="15" s="1"/>
  <c r="Q49" i="17" l="1"/>
  <c r="I47" i="17"/>
  <c r="I49" i="17"/>
  <c r="G66" i="17"/>
  <c r="G68" i="17"/>
  <c r="Q46" i="16"/>
  <c r="Q49" i="16" s="1"/>
  <c r="Y25" i="16"/>
  <c r="Z27" i="16" s="1"/>
  <c r="Y26" i="16"/>
  <c r="C30" i="16"/>
  <c r="G65" i="16"/>
  <c r="I46" i="16"/>
  <c r="I25" i="15"/>
  <c r="I30" i="15" s="1"/>
  <c r="W25" i="15"/>
  <c r="W30" i="15" s="1"/>
  <c r="E25" i="15"/>
  <c r="Y21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J28" i="15"/>
  <c r="I28" i="15"/>
  <c r="H28" i="15"/>
  <c r="G28" i="15"/>
  <c r="F28" i="15"/>
  <c r="E28" i="15"/>
  <c r="D28" i="15"/>
  <c r="C28" i="15"/>
  <c r="F69" i="15"/>
  <c r="E69" i="15"/>
  <c r="D69" i="15"/>
  <c r="C69" i="15"/>
  <c r="B69" i="15"/>
  <c r="F68" i="15"/>
  <c r="E68" i="15"/>
  <c r="D68" i="15"/>
  <c r="C68" i="15"/>
  <c r="B68" i="15"/>
  <c r="G67" i="15"/>
  <c r="F65" i="15"/>
  <c r="F70" i="15" s="1"/>
  <c r="E65" i="15"/>
  <c r="E70" i="15" s="1"/>
  <c r="D65" i="15"/>
  <c r="D70" i="15" s="1"/>
  <c r="C65" i="15"/>
  <c r="C70" i="15" s="1"/>
  <c r="B65" i="15"/>
  <c r="G64" i="15"/>
  <c r="G63" i="15"/>
  <c r="G62" i="15"/>
  <c r="G61" i="15"/>
  <c r="G60" i="15"/>
  <c r="G59" i="15"/>
  <c r="G58" i="15"/>
  <c r="P50" i="15"/>
  <c r="O50" i="15"/>
  <c r="N50" i="15"/>
  <c r="M50" i="15"/>
  <c r="L50" i="15"/>
  <c r="H50" i="15"/>
  <c r="G50" i="15"/>
  <c r="F50" i="15"/>
  <c r="E50" i="15"/>
  <c r="D50" i="15"/>
  <c r="C50" i="15"/>
  <c r="B50" i="15"/>
  <c r="P49" i="15"/>
  <c r="O49" i="15"/>
  <c r="N49" i="15"/>
  <c r="M49" i="15"/>
  <c r="L49" i="15"/>
  <c r="H49" i="15"/>
  <c r="G49" i="15"/>
  <c r="F49" i="15"/>
  <c r="E49" i="15"/>
  <c r="D49" i="15"/>
  <c r="C49" i="15"/>
  <c r="B49" i="15"/>
  <c r="Q48" i="15"/>
  <c r="I48" i="15"/>
  <c r="P46" i="15"/>
  <c r="P51" i="15" s="1"/>
  <c r="O46" i="15"/>
  <c r="O51" i="15" s="1"/>
  <c r="N46" i="15"/>
  <c r="N51" i="15" s="1"/>
  <c r="M46" i="15"/>
  <c r="M51" i="15" s="1"/>
  <c r="L46" i="15"/>
  <c r="L51" i="15" s="1"/>
  <c r="H46" i="15"/>
  <c r="H51" i="15" s="1"/>
  <c r="G46" i="15"/>
  <c r="G51" i="15" s="1"/>
  <c r="F46" i="15"/>
  <c r="F51" i="15" s="1"/>
  <c r="E46" i="15"/>
  <c r="E51" i="15" s="1"/>
  <c r="D46" i="15"/>
  <c r="D51" i="15" s="1"/>
  <c r="C46" i="15"/>
  <c r="C51" i="15" s="1"/>
  <c r="B46" i="15"/>
  <c r="B51" i="15" s="1"/>
  <c r="Q45" i="15"/>
  <c r="I45" i="15"/>
  <c r="Q44" i="15"/>
  <c r="I44" i="15"/>
  <c r="Q43" i="15"/>
  <c r="I43" i="15"/>
  <c r="Q42" i="15"/>
  <c r="I42" i="15"/>
  <c r="Q41" i="15"/>
  <c r="I41" i="15"/>
  <c r="Q40" i="15"/>
  <c r="I40" i="15"/>
  <c r="Q39" i="15"/>
  <c r="I3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J29" i="15"/>
  <c r="I29" i="15"/>
  <c r="H29" i="15"/>
  <c r="G29" i="15"/>
  <c r="F29" i="15"/>
  <c r="E29" i="15"/>
  <c r="D29" i="15"/>
  <c r="C29" i="15"/>
  <c r="B29" i="15"/>
  <c r="B28" i="15"/>
  <c r="Y27" i="15"/>
  <c r="S25" i="15"/>
  <c r="S30" i="15" s="1"/>
  <c r="R25" i="15"/>
  <c r="R30" i="15" s="1"/>
  <c r="M25" i="15"/>
  <c r="M30" i="15" s="1"/>
  <c r="H25" i="15"/>
  <c r="H30" i="15" s="1"/>
  <c r="Y23" i="15"/>
  <c r="Y20" i="15"/>
  <c r="Y19" i="15"/>
  <c r="Y18" i="15"/>
  <c r="Q47" i="16" l="1"/>
  <c r="I47" i="16"/>
  <c r="I49" i="16"/>
  <c r="G66" i="16"/>
  <c r="G68" i="16"/>
  <c r="C25" i="15"/>
  <c r="C30" i="15" s="1"/>
  <c r="N25" i="15"/>
  <c r="N30" i="15" s="1"/>
  <c r="O25" i="15"/>
  <c r="O30" i="15" s="1"/>
  <c r="F25" i="15"/>
  <c r="F30" i="15" s="1"/>
  <c r="X25" i="15"/>
  <c r="X30" i="15" s="1"/>
  <c r="U25" i="15"/>
  <c r="U30" i="15" s="1"/>
  <c r="D25" i="15"/>
  <c r="D30" i="15" s="1"/>
  <c r="V25" i="15"/>
  <c r="V30" i="15" s="1"/>
  <c r="G25" i="15"/>
  <c r="G30" i="15" s="1"/>
  <c r="Q25" i="15"/>
  <c r="Q30" i="15" s="1"/>
  <c r="P25" i="15"/>
  <c r="P30" i="15" s="1"/>
  <c r="J25" i="15"/>
  <c r="J30" i="15" s="1"/>
  <c r="T25" i="15"/>
  <c r="T30" i="15" s="1"/>
  <c r="G65" i="15"/>
  <c r="G68" i="15" s="1"/>
  <c r="Q46" i="15"/>
  <c r="Q49" i="15" s="1"/>
  <c r="I46" i="15"/>
  <c r="I47" i="15" s="1"/>
  <c r="E30" i="15"/>
  <c r="B70" i="15"/>
  <c r="F69" i="14"/>
  <c r="E69" i="14"/>
  <c r="D69" i="14"/>
  <c r="C69" i="14"/>
  <c r="B69" i="14"/>
  <c r="F68" i="14"/>
  <c r="E68" i="14"/>
  <c r="D68" i="14"/>
  <c r="C68" i="14"/>
  <c r="B68" i="14"/>
  <c r="G67" i="14"/>
  <c r="F65" i="14"/>
  <c r="F70" i="14" s="1"/>
  <c r="E65" i="14"/>
  <c r="E70" i="14" s="1"/>
  <c r="D65" i="14"/>
  <c r="D70" i="14" s="1"/>
  <c r="C65" i="14"/>
  <c r="C70" i="14" s="1"/>
  <c r="B65" i="14"/>
  <c r="B70" i="14" s="1"/>
  <c r="G64" i="14"/>
  <c r="G63" i="14"/>
  <c r="G62" i="14"/>
  <c r="G61" i="14"/>
  <c r="G60" i="14"/>
  <c r="G59" i="14"/>
  <c r="G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P49" i="14"/>
  <c r="O49" i="14"/>
  <c r="N49" i="14"/>
  <c r="M49" i="14"/>
  <c r="L49" i="14"/>
  <c r="H49" i="14"/>
  <c r="G49" i="14"/>
  <c r="F49" i="14"/>
  <c r="E49" i="14"/>
  <c r="D49" i="14"/>
  <c r="C49" i="14"/>
  <c r="B49" i="14"/>
  <c r="Q48" i="14"/>
  <c r="I48" i="14"/>
  <c r="P46" i="14"/>
  <c r="O46" i="14"/>
  <c r="O51" i="14" s="1"/>
  <c r="N46" i="14"/>
  <c r="N51" i="14" s="1"/>
  <c r="M46" i="14"/>
  <c r="M51" i="14" s="1"/>
  <c r="L46" i="14"/>
  <c r="L51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W27" i="14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B30" i="14" s="1"/>
  <c r="W24" i="14"/>
  <c r="W23" i="14"/>
  <c r="W22" i="14"/>
  <c r="W21" i="14"/>
  <c r="W20" i="14"/>
  <c r="W19" i="14"/>
  <c r="W18" i="14"/>
  <c r="Y22" i="15" l="1"/>
  <c r="G66" i="15"/>
  <c r="Q47" i="15"/>
  <c r="I49" i="15"/>
  <c r="G65" i="14"/>
  <c r="G66" i="14" s="1"/>
  <c r="Q46" i="14"/>
  <c r="Q47" i="14" s="1"/>
  <c r="W25" i="14"/>
  <c r="I46" i="14"/>
  <c r="P51" i="14"/>
  <c r="F69" i="13"/>
  <c r="E69" i="13"/>
  <c r="D69" i="13"/>
  <c r="C69" i="13"/>
  <c r="B69" i="13"/>
  <c r="F68" i="13"/>
  <c r="E68" i="13"/>
  <c r="D68" i="13"/>
  <c r="C68" i="13"/>
  <c r="B68" i="13"/>
  <c r="G67" i="13"/>
  <c r="F65" i="13"/>
  <c r="F70" i="13" s="1"/>
  <c r="E65" i="13"/>
  <c r="E70" i="13" s="1"/>
  <c r="D65" i="13"/>
  <c r="D70" i="13" s="1"/>
  <c r="C65" i="13"/>
  <c r="C70" i="13" s="1"/>
  <c r="B65" i="13"/>
  <c r="G64" i="13"/>
  <c r="G63" i="13"/>
  <c r="G62" i="13"/>
  <c r="G61" i="13"/>
  <c r="G60" i="13"/>
  <c r="G59" i="13"/>
  <c r="G58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Q48" i="13"/>
  <c r="I48" i="13"/>
  <c r="P46" i="13"/>
  <c r="P51" i="13" s="1"/>
  <c r="O46" i="13"/>
  <c r="O51" i="13" s="1"/>
  <c r="N46" i="13"/>
  <c r="N51" i="13" s="1"/>
  <c r="M46" i="13"/>
  <c r="M51" i="13" s="1"/>
  <c r="L46" i="13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W27" i="13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D30" i="13" s="1"/>
  <c r="C25" i="13"/>
  <c r="C30" i="13" s="1"/>
  <c r="B25" i="13"/>
  <c r="B30" i="13" s="1"/>
  <c r="W24" i="13"/>
  <c r="W23" i="13"/>
  <c r="W22" i="13"/>
  <c r="W21" i="13"/>
  <c r="W20" i="13"/>
  <c r="W19" i="13"/>
  <c r="W18" i="13"/>
  <c r="Y24" i="15" l="1"/>
  <c r="B25" i="15"/>
  <c r="Q49" i="14"/>
  <c r="G68" i="14"/>
  <c r="X27" i="14"/>
  <c r="W26" i="14"/>
  <c r="I47" i="14"/>
  <c r="I49" i="14"/>
  <c r="Q46" i="13"/>
  <c r="Q49" i="13" s="1"/>
  <c r="G65" i="13"/>
  <c r="G66" i="13" s="1"/>
  <c r="W25" i="13"/>
  <c r="I46" i="13"/>
  <c r="B70" i="13"/>
  <c r="L51" i="13"/>
  <c r="F69" i="12"/>
  <c r="E69" i="12"/>
  <c r="D69" i="12"/>
  <c r="C69" i="12"/>
  <c r="B69" i="12"/>
  <c r="F68" i="12"/>
  <c r="E68" i="12"/>
  <c r="D68" i="12"/>
  <c r="C68" i="12"/>
  <c r="B68" i="12"/>
  <c r="G67" i="12"/>
  <c r="F65" i="12"/>
  <c r="F70" i="12" s="1"/>
  <c r="E65" i="12"/>
  <c r="E70" i="12" s="1"/>
  <c r="D65" i="12"/>
  <c r="D70" i="12" s="1"/>
  <c r="C65" i="12"/>
  <c r="C70" i="12" s="1"/>
  <c r="B65" i="12"/>
  <c r="B70" i="12" s="1"/>
  <c r="G64" i="12"/>
  <c r="G63" i="12"/>
  <c r="G62" i="12"/>
  <c r="G61" i="12"/>
  <c r="G60" i="12"/>
  <c r="G59" i="12"/>
  <c r="G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P49" i="12"/>
  <c r="O49" i="12"/>
  <c r="N49" i="12"/>
  <c r="M49" i="12"/>
  <c r="L49" i="12"/>
  <c r="H49" i="12"/>
  <c r="G49" i="12"/>
  <c r="F49" i="12"/>
  <c r="E49" i="12"/>
  <c r="D49" i="12"/>
  <c r="C49" i="12"/>
  <c r="B49" i="12"/>
  <c r="Q48" i="12"/>
  <c r="I48" i="12"/>
  <c r="P46" i="12"/>
  <c r="P51" i="12" s="1"/>
  <c r="O46" i="12"/>
  <c r="O51" i="12" s="1"/>
  <c r="N46" i="12"/>
  <c r="N51" i="12" s="1"/>
  <c r="M46" i="12"/>
  <c r="M51" i="12" s="1"/>
  <c r="L46" i="12"/>
  <c r="L51" i="12" s="1"/>
  <c r="H46" i="12"/>
  <c r="H51" i="12" s="1"/>
  <c r="G46" i="12"/>
  <c r="G51" i="12" s="1"/>
  <c r="F46" i="12"/>
  <c r="F51" i="12" s="1"/>
  <c r="E46" i="12"/>
  <c r="E51" i="12" s="1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W27" i="12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W24" i="12"/>
  <c r="W23" i="12"/>
  <c r="W22" i="12"/>
  <c r="W21" i="12"/>
  <c r="W20" i="12"/>
  <c r="W19" i="12"/>
  <c r="W18" i="12"/>
  <c r="B30" i="15" l="1"/>
  <c r="Y25" i="15"/>
  <c r="Q47" i="13"/>
  <c r="G68" i="13"/>
  <c r="X27" i="13"/>
  <c r="W26" i="13"/>
  <c r="I49" i="13"/>
  <c r="I47" i="13"/>
  <c r="W25" i="12"/>
  <c r="I46" i="12"/>
  <c r="G65" i="12"/>
  <c r="Q46" i="12"/>
  <c r="G32" i="2"/>
  <c r="I25" i="2"/>
  <c r="I26" i="2"/>
  <c r="I27" i="2"/>
  <c r="I28" i="2"/>
  <c r="I29" i="2"/>
  <c r="I30" i="2"/>
  <c r="I31" i="2"/>
  <c r="G46" i="11"/>
  <c r="G51" i="11" s="1"/>
  <c r="G49" i="11"/>
  <c r="G50" i="11"/>
  <c r="Z27" i="15" l="1"/>
  <c r="Y26" i="15"/>
  <c r="W26" i="12"/>
  <c r="X27" i="12"/>
  <c r="I49" i="12"/>
  <c r="I47" i="12"/>
  <c r="Q49" i="12"/>
  <c r="Q47" i="12"/>
  <c r="G66" i="12"/>
  <c r="G68" i="12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L25" i="11" l="1"/>
  <c r="L30" i="11" s="1"/>
  <c r="L29" i="11"/>
  <c r="F69" i="11" l="1"/>
  <c r="E69" i="11"/>
  <c r="D69" i="11"/>
  <c r="C69" i="11"/>
  <c r="B69" i="11"/>
  <c r="F68" i="11"/>
  <c r="E68" i="11"/>
  <c r="D68" i="11"/>
  <c r="C68" i="11"/>
  <c r="B68" i="11"/>
  <c r="G67" i="11"/>
  <c r="F65" i="11"/>
  <c r="F70" i="11" s="1"/>
  <c r="E65" i="11"/>
  <c r="E70" i="11" s="1"/>
  <c r="D65" i="11"/>
  <c r="D70" i="11" s="1"/>
  <c r="C65" i="11"/>
  <c r="C70" i="11" s="1"/>
  <c r="B65" i="1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F50" i="11"/>
  <c r="E50" i="11"/>
  <c r="D50" i="11"/>
  <c r="C50" i="11"/>
  <c r="B50" i="11"/>
  <c r="P49" i="11"/>
  <c r="O49" i="11"/>
  <c r="N49" i="11"/>
  <c r="M49" i="11"/>
  <c r="L49" i="11"/>
  <c r="H49" i="11"/>
  <c r="F49" i="11"/>
  <c r="E49" i="11"/>
  <c r="D49" i="11"/>
  <c r="C49" i="11"/>
  <c r="B49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F46" i="11"/>
  <c r="F51" i="11" s="1"/>
  <c r="E46" i="11"/>
  <c r="E51" i="11" s="1"/>
  <c r="D46" i="1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V29" i="11"/>
  <c r="U29" i="11"/>
  <c r="T29" i="11"/>
  <c r="S29" i="11"/>
  <c r="R29" i="11"/>
  <c r="Q29" i="11"/>
  <c r="P29" i="11"/>
  <c r="O29" i="11"/>
  <c r="N29" i="11"/>
  <c r="M29" i="11"/>
  <c r="K29" i="11"/>
  <c r="J29" i="11"/>
  <c r="I29" i="11"/>
  <c r="H29" i="11"/>
  <c r="G29" i="11"/>
  <c r="F29" i="11"/>
  <c r="E29" i="11"/>
  <c r="D29" i="11"/>
  <c r="C29" i="11"/>
  <c r="B29" i="11"/>
  <c r="B28" i="11"/>
  <c r="W27" i="1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P25" i="11"/>
  <c r="P30" i="11" s="1"/>
  <c r="O25" i="11"/>
  <c r="O30" i="11" s="1"/>
  <c r="N25" i="11"/>
  <c r="N30" i="11" s="1"/>
  <c r="M25" i="11"/>
  <c r="M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C25" i="11"/>
  <c r="C30" i="11" s="1"/>
  <c r="B25" i="11"/>
  <c r="B30" i="11" s="1"/>
  <c r="W24" i="11"/>
  <c r="W23" i="11"/>
  <c r="W22" i="11"/>
  <c r="W21" i="11"/>
  <c r="W20" i="11"/>
  <c r="W19" i="11"/>
  <c r="W18" i="11"/>
  <c r="G65" i="11" l="1"/>
  <c r="G66" i="11" s="1"/>
  <c r="B70" i="11"/>
  <c r="Q46" i="11"/>
  <c r="Q49" i="11" s="1"/>
  <c r="I46" i="11"/>
  <c r="I47" i="11" s="1"/>
  <c r="W25" i="11"/>
  <c r="D51" i="11"/>
  <c r="F68" i="9"/>
  <c r="E68" i="9"/>
  <c r="D68" i="9"/>
  <c r="C68" i="9"/>
  <c r="B68" i="9"/>
  <c r="G68" i="11" l="1"/>
  <c r="Q47" i="11"/>
  <c r="I49" i="11"/>
  <c r="X27" i="11"/>
  <c r="W26" i="11"/>
  <c r="F68" i="10"/>
  <c r="E68" i="10"/>
  <c r="D68" i="10"/>
  <c r="C68" i="10"/>
  <c r="B68" i="10"/>
  <c r="F70" i="10"/>
  <c r="F69" i="10"/>
  <c r="E69" i="10"/>
  <c r="D69" i="10"/>
  <c r="C69" i="10"/>
  <c r="B69" i="10"/>
  <c r="G67" i="10"/>
  <c r="F65" i="10"/>
  <c r="E65" i="10"/>
  <c r="E70" i="10" s="1"/>
  <c r="D65" i="10"/>
  <c r="C65" i="10"/>
  <c r="C70" i="10" s="1"/>
  <c r="B65" i="10"/>
  <c r="B70" i="10" s="1"/>
  <c r="G64" i="10"/>
  <c r="G63" i="10"/>
  <c r="G62" i="10"/>
  <c r="G61" i="10"/>
  <c r="G60" i="10"/>
  <c r="G59" i="10"/>
  <c r="G58" i="10"/>
  <c r="O50" i="10"/>
  <c r="N50" i="10"/>
  <c r="M50" i="10"/>
  <c r="L50" i="10"/>
  <c r="K50" i="10"/>
  <c r="G50" i="10"/>
  <c r="F50" i="10"/>
  <c r="E50" i="10"/>
  <c r="D50" i="10"/>
  <c r="C50" i="10"/>
  <c r="B50" i="10"/>
  <c r="O49" i="10"/>
  <c r="N49" i="10"/>
  <c r="M49" i="10"/>
  <c r="L49" i="10"/>
  <c r="K49" i="10"/>
  <c r="G49" i="10"/>
  <c r="F49" i="10"/>
  <c r="E49" i="10"/>
  <c r="D49" i="10"/>
  <c r="C49" i="10"/>
  <c r="B49" i="10"/>
  <c r="P48" i="10"/>
  <c r="H48" i="10"/>
  <c r="O46" i="10"/>
  <c r="O51" i="10" s="1"/>
  <c r="N46" i="10"/>
  <c r="N51" i="10" s="1"/>
  <c r="M46" i="10"/>
  <c r="M51" i="10" s="1"/>
  <c r="L46" i="10"/>
  <c r="K46" i="10"/>
  <c r="K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P45" i="10"/>
  <c r="H45" i="10"/>
  <c r="P44" i="10"/>
  <c r="H44" i="10"/>
  <c r="P43" i="10"/>
  <c r="H43" i="10"/>
  <c r="P42" i="10"/>
  <c r="H42" i="10"/>
  <c r="P41" i="10"/>
  <c r="H41" i="10"/>
  <c r="P40" i="10"/>
  <c r="H40" i="10"/>
  <c r="P39" i="10"/>
  <c r="H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V24" i="10"/>
  <c r="V23" i="10"/>
  <c r="V22" i="10"/>
  <c r="V21" i="10"/>
  <c r="V20" i="10"/>
  <c r="V19" i="10"/>
  <c r="V18" i="10"/>
  <c r="G65" i="10" l="1"/>
  <c r="G66" i="10" s="1"/>
  <c r="D70" i="10"/>
  <c r="P46" i="10"/>
  <c r="P47" i="10" s="1"/>
  <c r="H46" i="10"/>
  <c r="H49" i="10" s="1"/>
  <c r="V25" i="10"/>
  <c r="W27" i="10" s="1"/>
  <c r="L51" i="10"/>
  <c r="B30" i="10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G68" i="10" l="1"/>
  <c r="P49" i="10"/>
  <c r="H47" i="10"/>
  <c r="V26" i="10"/>
  <c r="F70" i="9"/>
  <c r="F69" i="9"/>
  <c r="E69" i="9"/>
  <c r="D69" i="9"/>
  <c r="C69" i="9"/>
  <c r="B69" i="9"/>
  <c r="G67" i="9"/>
  <c r="F65" i="9"/>
  <c r="E65" i="9"/>
  <c r="E70" i="9" s="1"/>
  <c r="D65" i="9"/>
  <c r="D70" i="9" s="1"/>
  <c r="C65" i="9"/>
  <c r="C70" i="9" s="1"/>
  <c r="B65" i="9"/>
  <c r="B70" i="9" s="1"/>
  <c r="G64" i="9"/>
  <c r="G63" i="9"/>
  <c r="G62" i="9"/>
  <c r="G61" i="9"/>
  <c r="G60" i="9"/>
  <c r="G59" i="9"/>
  <c r="G58" i="9"/>
  <c r="O50" i="9"/>
  <c r="N50" i="9"/>
  <c r="M50" i="9"/>
  <c r="L50" i="9"/>
  <c r="K50" i="9"/>
  <c r="G50" i="9"/>
  <c r="F50" i="9"/>
  <c r="E50" i="9"/>
  <c r="D50" i="9"/>
  <c r="C50" i="9"/>
  <c r="B50" i="9"/>
  <c r="O49" i="9"/>
  <c r="N49" i="9"/>
  <c r="M49" i="9"/>
  <c r="L49" i="9"/>
  <c r="K49" i="9"/>
  <c r="G49" i="9"/>
  <c r="F49" i="9"/>
  <c r="E49" i="9"/>
  <c r="D49" i="9"/>
  <c r="C49" i="9"/>
  <c r="B49" i="9"/>
  <c r="P48" i="9"/>
  <c r="H48" i="9"/>
  <c r="O46" i="9"/>
  <c r="O51" i="9" s="1"/>
  <c r="N46" i="9"/>
  <c r="N51" i="9" s="1"/>
  <c r="M46" i="9"/>
  <c r="M51" i="9" s="1"/>
  <c r="L46" i="9"/>
  <c r="L51" i="9" s="1"/>
  <c r="K46" i="9"/>
  <c r="K51" i="9" s="1"/>
  <c r="G46" i="9"/>
  <c r="G51" i="9" s="1"/>
  <c r="F46" i="9"/>
  <c r="F51" i="9" s="1"/>
  <c r="E46" i="9"/>
  <c r="E51" i="9" s="1"/>
  <c r="D46" i="9"/>
  <c r="D51" i="9" s="1"/>
  <c r="C46" i="9"/>
  <c r="C51" i="9" s="1"/>
  <c r="B46" i="9"/>
  <c r="B51" i="9" s="1"/>
  <c r="P45" i="9"/>
  <c r="H45" i="9"/>
  <c r="P44" i="9"/>
  <c r="H44" i="9"/>
  <c r="P43" i="9"/>
  <c r="H43" i="9"/>
  <c r="P42" i="9"/>
  <c r="H42" i="9"/>
  <c r="P41" i="9"/>
  <c r="H41" i="9"/>
  <c r="P40" i="9"/>
  <c r="H40" i="9"/>
  <c r="P39" i="9"/>
  <c r="H3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B28" i="9"/>
  <c r="V27" i="9"/>
  <c r="U25" i="9"/>
  <c r="U30" i="9" s="1"/>
  <c r="T25" i="9"/>
  <c r="T30" i="9" s="1"/>
  <c r="S25" i="9"/>
  <c r="S30" i="9" s="1"/>
  <c r="R25" i="9"/>
  <c r="R30" i="9" s="1"/>
  <c r="Q25" i="9"/>
  <c r="Q30" i="9" s="1"/>
  <c r="P25" i="9"/>
  <c r="P30" i="9" s="1"/>
  <c r="O25" i="9"/>
  <c r="O30" i="9" s="1"/>
  <c r="N25" i="9"/>
  <c r="N30" i="9" s="1"/>
  <c r="M25" i="9"/>
  <c r="M30" i="9" s="1"/>
  <c r="L25" i="9"/>
  <c r="L30" i="9" s="1"/>
  <c r="K25" i="9"/>
  <c r="K30" i="9" s="1"/>
  <c r="J25" i="9"/>
  <c r="J30" i="9" s="1"/>
  <c r="I25" i="9"/>
  <c r="I30" i="9" s="1"/>
  <c r="H25" i="9"/>
  <c r="H30" i="9" s="1"/>
  <c r="G25" i="9"/>
  <c r="G30" i="9" s="1"/>
  <c r="F25" i="9"/>
  <c r="F30" i="9" s="1"/>
  <c r="E25" i="9"/>
  <c r="E30" i="9" s="1"/>
  <c r="D25" i="9"/>
  <c r="D30" i="9" s="1"/>
  <c r="C25" i="9"/>
  <c r="C30" i="9" s="1"/>
  <c r="B25" i="9"/>
  <c r="B30" i="9" s="1"/>
  <c r="V24" i="9"/>
  <c r="V23" i="9"/>
  <c r="V22" i="9"/>
  <c r="V21" i="9"/>
  <c r="V20" i="9"/>
  <c r="V19" i="9"/>
  <c r="V18" i="9"/>
  <c r="G65" i="9" l="1"/>
  <c r="G66" i="9" s="1"/>
  <c r="V25" i="9"/>
  <c r="P46" i="9"/>
  <c r="H46" i="9"/>
  <c r="O49" i="8"/>
  <c r="N49" i="8"/>
  <c r="M49" i="8"/>
  <c r="L49" i="8"/>
  <c r="K49" i="8"/>
  <c r="G49" i="8"/>
  <c r="F49" i="8"/>
  <c r="E49" i="8"/>
  <c r="D49" i="8"/>
  <c r="C49" i="8"/>
  <c r="B4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G68" i="9" l="1"/>
  <c r="P47" i="9"/>
  <c r="P49" i="9"/>
  <c r="H49" i="9"/>
  <c r="H47" i="9"/>
  <c r="W27" i="9"/>
  <c r="V26" i="9"/>
  <c r="V49" i="7"/>
  <c r="W49" i="7"/>
  <c r="X49" i="7"/>
  <c r="Y49" i="7"/>
  <c r="Z49" i="7"/>
  <c r="U49" i="7"/>
  <c r="G49" i="7"/>
  <c r="F49" i="7"/>
  <c r="E49" i="7"/>
  <c r="D49" i="7"/>
  <c r="C49" i="7"/>
  <c r="B49" i="7"/>
  <c r="F68" i="8" l="1"/>
  <c r="E68" i="8"/>
  <c r="D68" i="8"/>
  <c r="C68" i="8"/>
  <c r="B68" i="8"/>
  <c r="F69" i="8" l="1"/>
  <c r="E69" i="8"/>
  <c r="D69" i="8"/>
  <c r="C69" i="8"/>
  <c r="B69" i="8"/>
  <c r="G67" i="8"/>
  <c r="F65" i="8"/>
  <c r="F70" i="8" s="1"/>
  <c r="E65" i="8"/>
  <c r="E70" i="8" s="1"/>
  <c r="D65" i="8"/>
  <c r="D70" i="8" s="1"/>
  <c r="C65" i="8"/>
  <c r="C70" i="8" s="1"/>
  <c r="B65" i="8"/>
  <c r="G64" i="8"/>
  <c r="G63" i="8"/>
  <c r="G62" i="8"/>
  <c r="G61" i="8"/>
  <c r="G60" i="8"/>
  <c r="G59" i="8"/>
  <c r="G58" i="8"/>
  <c r="O50" i="8"/>
  <c r="N50" i="8"/>
  <c r="M50" i="8"/>
  <c r="L50" i="8"/>
  <c r="K50" i="8"/>
  <c r="G50" i="8"/>
  <c r="F50" i="8"/>
  <c r="E50" i="8"/>
  <c r="D50" i="8"/>
  <c r="C50" i="8"/>
  <c r="B50" i="8"/>
  <c r="P48" i="8"/>
  <c r="H48" i="8"/>
  <c r="O46" i="8"/>
  <c r="O51" i="8" s="1"/>
  <c r="N46" i="8"/>
  <c r="N51" i="8" s="1"/>
  <c r="M46" i="8"/>
  <c r="M51" i="8" s="1"/>
  <c r="L46" i="8"/>
  <c r="L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H45" i="8"/>
  <c r="P44" i="8"/>
  <c r="H44" i="8"/>
  <c r="P43" i="8"/>
  <c r="H43" i="8"/>
  <c r="P42" i="8"/>
  <c r="H42" i="8"/>
  <c r="P41" i="8"/>
  <c r="H41" i="8"/>
  <c r="P40" i="8"/>
  <c r="H40" i="8"/>
  <c r="K46" i="8"/>
  <c r="H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G65" i="8" l="1"/>
  <c r="G68" i="8" s="1"/>
  <c r="H46" i="8"/>
  <c r="H49" i="8" s="1"/>
  <c r="B51" i="8"/>
  <c r="V25" i="8"/>
  <c r="W27" i="8" s="1"/>
  <c r="K51" i="8"/>
  <c r="P46" i="8"/>
  <c r="F30" i="8"/>
  <c r="P39" i="8"/>
  <c r="B70" i="8"/>
  <c r="F65" i="7"/>
  <c r="E65" i="7"/>
  <c r="D65" i="7"/>
  <c r="C65" i="7"/>
  <c r="G66" i="8" l="1"/>
  <c r="H47" i="8"/>
  <c r="V26" i="8"/>
  <c r="P47" i="8"/>
  <c r="P49" i="8"/>
  <c r="U28" i="7" l="1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R25" i="7"/>
  <c r="R30" i="7" s="1"/>
  <c r="S25" i="7"/>
  <c r="S30" i="7" s="1"/>
  <c r="R29" i="7"/>
  <c r="S29" i="7"/>
  <c r="K40" i="7" l="1"/>
  <c r="K41" i="7"/>
  <c r="K42" i="7"/>
  <c r="K43" i="7"/>
  <c r="K44" i="7"/>
  <c r="K45" i="7"/>
  <c r="K39" i="7"/>
  <c r="K46" i="7" l="1"/>
  <c r="L25" i="7"/>
  <c r="K25" i="7"/>
  <c r="J25" i="7"/>
  <c r="I25" i="7"/>
  <c r="I30" i="7" s="1"/>
  <c r="H25" i="7"/>
  <c r="H30" i="7" s="1"/>
  <c r="G25" i="7"/>
  <c r="G30" i="7" s="1"/>
  <c r="F25" i="7"/>
  <c r="F30" i="7" s="1"/>
  <c r="E25" i="7"/>
  <c r="E30" i="7" s="1"/>
  <c r="D25" i="7"/>
  <c r="C25" i="7"/>
  <c r="B25" i="7"/>
  <c r="J30" i="7"/>
  <c r="I29" i="7"/>
  <c r="J29" i="7"/>
  <c r="F69" i="7"/>
  <c r="E69" i="7"/>
  <c r="D69" i="7"/>
  <c r="C69" i="7"/>
  <c r="B69" i="7"/>
  <c r="F68" i="7"/>
  <c r="E68" i="7"/>
  <c r="D68" i="7"/>
  <c r="C68" i="7"/>
  <c r="B68" i="7"/>
  <c r="G67" i="7"/>
  <c r="G64" i="7"/>
  <c r="G63" i="7"/>
  <c r="G62" i="7"/>
  <c r="G61" i="7"/>
  <c r="G60" i="7"/>
  <c r="F70" i="7"/>
  <c r="E70" i="7"/>
  <c r="D70" i="7"/>
  <c r="C70" i="7"/>
  <c r="G59" i="7"/>
  <c r="G58" i="7"/>
  <c r="O50" i="7"/>
  <c r="N50" i="7"/>
  <c r="M50" i="7"/>
  <c r="L50" i="7"/>
  <c r="K50" i="7"/>
  <c r="G50" i="7"/>
  <c r="F50" i="7"/>
  <c r="E50" i="7"/>
  <c r="D50" i="7"/>
  <c r="C50" i="7"/>
  <c r="B50" i="7"/>
  <c r="O49" i="7"/>
  <c r="N49" i="7"/>
  <c r="M49" i="7"/>
  <c r="L49" i="7"/>
  <c r="K49" i="7"/>
  <c r="P48" i="7"/>
  <c r="H48" i="7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P45" i="7"/>
  <c r="H45" i="7"/>
  <c r="P44" i="7"/>
  <c r="H44" i="7"/>
  <c r="P43" i="7"/>
  <c r="H43" i="7"/>
  <c r="P42" i="7"/>
  <c r="H42" i="7"/>
  <c r="P41" i="7"/>
  <c r="H41" i="7"/>
  <c r="O46" i="7"/>
  <c r="O51" i="7" s="1"/>
  <c r="N46" i="7"/>
  <c r="N51" i="7" s="1"/>
  <c r="M46" i="7"/>
  <c r="M51" i="7" s="1"/>
  <c r="L46" i="7"/>
  <c r="L51" i="7" s="1"/>
  <c r="H40" i="7"/>
  <c r="P39" i="7"/>
  <c r="H39" i="7"/>
  <c r="U29" i="7"/>
  <c r="T29" i="7"/>
  <c r="Q29" i="7"/>
  <c r="P29" i="7"/>
  <c r="O29" i="7"/>
  <c r="N29" i="7"/>
  <c r="M29" i="7"/>
  <c r="L29" i="7"/>
  <c r="K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30" i="7"/>
  <c r="K30" i="7"/>
  <c r="D30" i="7"/>
  <c r="C30" i="7"/>
  <c r="V24" i="7"/>
  <c r="V23" i="7"/>
  <c r="V22" i="7"/>
  <c r="V21" i="7"/>
  <c r="V20" i="7"/>
  <c r="V19" i="7"/>
  <c r="V18" i="7"/>
  <c r="V25" i="7" l="1"/>
  <c r="V26" i="7" s="1"/>
  <c r="H46" i="7"/>
  <c r="H49" i="7" s="1"/>
  <c r="K51" i="7"/>
  <c r="P46" i="7"/>
  <c r="B65" i="7"/>
  <c r="B30" i="7"/>
  <c r="P40" i="7"/>
  <c r="G49" i="5"/>
  <c r="F49" i="5"/>
  <c r="E49" i="5"/>
  <c r="D49" i="5"/>
  <c r="C49" i="5"/>
  <c r="B49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W27" i="7" l="1"/>
  <c r="H47" i="7"/>
  <c r="G65" i="7"/>
  <c r="B70" i="7"/>
  <c r="P47" i="7"/>
  <c r="P49" i="7"/>
  <c r="K40" i="5"/>
  <c r="L40" i="5"/>
  <c r="M40" i="5"/>
  <c r="N40" i="5"/>
  <c r="O40" i="5"/>
  <c r="K41" i="5"/>
  <c r="L41" i="5"/>
  <c r="M41" i="5"/>
  <c r="N41" i="5"/>
  <c r="O41" i="5"/>
  <c r="K42" i="5"/>
  <c r="L42" i="5"/>
  <c r="M42" i="5"/>
  <c r="N42" i="5"/>
  <c r="O42" i="5"/>
  <c r="K43" i="5"/>
  <c r="L43" i="5"/>
  <c r="M43" i="5"/>
  <c r="N43" i="5"/>
  <c r="O43" i="5"/>
  <c r="K44" i="5"/>
  <c r="L44" i="5"/>
  <c r="M44" i="5"/>
  <c r="N44" i="5"/>
  <c r="O44" i="5"/>
  <c r="K45" i="5"/>
  <c r="L45" i="5"/>
  <c r="M45" i="5"/>
  <c r="N45" i="5"/>
  <c r="O45" i="5"/>
  <c r="B59" i="5"/>
  <c r="C59" i="5"/>
  <c r="D59" i="5"/>
  <c r="E59" i="5"/>
  <c r="F59" i="5"/>
  <c r="B60" i="5"/>
  <c r="C60" i="5"/>
  <c r="D60" i="5"/>
  <c r="E60" i="5"/>
  <c r="F60" i="5"/>
  <c r="B61" i="5"/>
  <c r="C61" i="5"/>
  <c r="D61" i="5"/>
  <c r="E61" i="5"/>
  <c r="F61" i="5"/>
  <c r="B62" i="5"/>
  <c r="C62" i="5"/>
  <c r="D62" i="5"/>
  <c r="E62" i="5"/>
  <c r="F62" i="5"/>
  <c r="B63" i="5"/>
  <c r="C63" i="5"/>
  <c r="D63" i="5"/>
  <c r="E63" i="5"/>
  <c r="F63" i="5"/>
  <c r="B64" i="5"/>
  <c r="C64" i="5"/>
  <c r="D64" i="5"/>
  <c r="E64" i="5"/>
  <c r="F64" i="5"/>
  <c r="F69" i="5"/>
  <c r="E69" i="5"/>
  <c r="D69" i="5"/>
  <c r="C69" i="5"/>
  <c r="B69" i="5"/>
  <c r="F68" i="5"/>
  <c r="E68" i="5"/>
  <c r="D68" i="5"/>
  <c r="C68" i="5"/>
  <c r="B68" i="5"/>
  <c r="G67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C51" i="5" s="1"/>
  <c r="B46" i="5"/>
  <c r="B51" i="5" s="1"/>
  <c r="H45" i="5"/>
  <c r="H44" i="5"/>
  <c r="H43" i="5"/>
  <c r="H42" i="5"/>
  <c r="H41" i="5"/>
  <c r="H40" i="5"/>
  <c r="P39" i="5"/>
  <c r="H3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R27" i="5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C30" i="5" s="1"/>
  <c r="B25" i="5"/>
  <c r="R24" i="5"/>
  <c r="R23" i="5"/>
  <c r="R22" i="5"/>
  <c r="R21" i="5"/>
  <c r="R20" i="5"/>
  <c r="R19" i="5"/>
  <c r="R18" i="5"/>
  <c r="G66" i="7" l="1"/>
  <c r="G68" i="7"/>
  <c r="L46" i="5"/>
  <c r="L51" i="5" s="1"/>
  <c r="C65" i="5"/>
  <c r="C70" i="5" s="1"/>
  <c r="F65" i="5"/>
  <c r="F70" i="5" s="1"/>
  <c r="P42" i="5"/>
  <c r="K46" i="5"/>
  <c r="K51" i="5" s="1"/>
  <c r="O46" i="5"/>
  <c r="O51" i="5" s="1"/>
  <c r="P43" i="5"/>
  <c r="M46" i="5"/>
  <c r="M51" i="5" s="1"/>
  <c r="P45" i="5"/>
  <c r="P44" i="5"/>
  <c r="N46" i="5"/>
  <c r="N51" i="5" s="1"/>
  <c r="P41" i="5"/>
  <c r="G62" i="5"/>
  <c r="D65" i="5"/>
  <c r="D70" i="5" s="1"/>
  <c r="G60" i="5"/>
  <c r="E65" i="5"/>
  <c r="E70" i="5" s="1"/>
  <c r="G64" i="5"/>
  <c r="G63" i="5"/>
  <c r="G61" i="5"/>
  <c r="H46" i="5"/>
  <c r="H49" i="5" s="1"/>
  <c r="R25" i="5"/>
  <c r="R26" i="5" s="1"/>
  <c r="G59" i="5"/>
  <c r="B65" i="5"/>
  <c r="B30" i="5"/>
  <c r="P40" i="5"/>
  <c r="G49" i="4"/>
  <c r="F49" i="4"/>
  <c r="E49" i="4"/>
  <c r="D49" i="4"/>
  <c r="C49" i="4"/>
  <c r="B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P46" i="5" l="1"/>
  <c r="P47" i="5" s="1"/>
  <c r="H47" i="5"/>
  <c r="S27" i="5"/>
  <c r="G65" i="5"/>
  <c r="B70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F46" i="4"/>
  <c r="F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G46" i="4"/>
  <c r="G51" i="4" s="1"/>
  <c r="E46" i="4"/>
  <c r="E51" i="4" s="1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N25" i="4"/>
  <c r="N30" i="4" s="1"/>
  <c r="M25" i="4"/>
  <c r="M30" i="4" s="1"/>
  <c r="K25" i="4"/>
  <c r="K30" i="4" s="1"/>
  <c r="I25" i="4"/>
  <c r="I30" i="4" s="1"/>
  <c r="F25" i="4"/>
  <c r="F30" i="4" s="1"/>
  <c r="E25" i="4"/>
  <c r="E30" i="4" s="1"/>
  <c r="C25" i="4"/>
  <c r="C30" i="4" s="1"/>
  <c r="R24" i="4"/>
  <c r="R23" i="4"/>
  <c r="R22" i="4"/>
  <c r="R21" i="4"/>
  <c r="R20" i="4"/>
  <c r="R19" i="4"/>
  <c r="P25" i="4"/>
  <c r="P30" i="4" s="1"/>
  <c r="O25" i="4"/>
  <c r="O30" i="4" s="1"/>
  <c r="J25" i="4"/>
  <c r="J30" i="4" s="1"/>
  <c r="H25" i="4"/>
  <c r="H30" i="4" s="1"/>
  <c r="G25" i="4"/>
  <c r="G30" i="4" s="1"/>
  <c r="B25" i="4"/>
  <c r="P49" i="5" l="1"/>
  <c r="G66" i="5"/>
  <c r="G68" i="5"/>
  <c r="P42" i="4"/>
  <c r="P40" i="4"/>
  <c r="G63" i="4"/>
  <c r="G62" i="4"/>
  <c r="F65" i="4"/>
  <c r="F70" i="4" s="1"/>
  <c r="G64" i="4"/>
  <c r="D65" i="4"/>
  <c r="D70" i="4" s="1"/>
  <c r="G58" i="4"/>
  <c r="E65" i="4"/>
  <c r="E70" i="4" s="1"/>
  <c r="C65" i="4"/>
  <c r="C70" i="4" s="1"/>
  <c r="G61" i="4"/>
  <c r="G60" i="4"/>
  <c r="P41" i="4"/>
  <c r="O46" i="4"/>
  <c r="O51" i="4" s="1"/>
  <c r="L46" i="4"/>
  <c r="L51" i="4" s="1"/>
  <c r="P45" i="4"/>
  <c r="N46" i="4"/>
  <c r="N51" i="4" s="1"/>
  <c r="P39" i="4"/>
  <c r="M46" i="4"/>
  <c r="M51" i="4" s="1"/>
  <c r="P44" i="4"/>
  <c r="P43" i="4"/>
  <c r="B30" i="4"/>
  <c r="B65" i="4"/>
  <c r="D25" i="4"/>
  <c r="D30" i="4" s="1"/>
  <c r="L25" i="4"/>
  <c r="L30" i="4" s="1"/>
  <c r="H39" i="4"/>
  <c r="K46" i="4"/>
  <c r="G59" i="4"/>
  <c r="R18" i="4"/>
  <c r="D46" i="4"/>
  <c r="D51" i="4" s="1"/>
  <c r="R25" i="4" l="1"/>
  <c r="S27" i="4" s="1"/>
  <c r="H46" i="4"/>
  <c r="H47" i="4" s="1"/>
  <c r="P46" i="4"/>
  <c r="K51" i="4"/>
  <c r="G65" i="4"/>
  <c r="B70" i="4"/>
  <c r="R26" i="4" l="1"/>
  <c r="H49" i="4"/>
  <c r="G66" i="4"/>
  <c r="G68" i="4"/>
  <c r="P49" i="4"/>
  <c r="P47" i="4"/>
  <c r="G39" i="3"/>
  <c r="G49" i="3" s="1"/>
  <c r="F39" i="3"/>
  <c r="F49" i="3" s="1"/>
  <c r="E39" i="3"/>
  <c r="E49" i="3" s="1"/>
  <c r="D39" i="3"/>
  <c r="D49" i="3" s="1"/>
  <c r="C39" i="3"/>
  <c r="C49" i="3" s="1"/>
  <c r="B39" i="3"/>
  <c r="B49" i="3" s="1"/>
  <c r="Q18" i="3" l="1"/>
  <c r="Q28" i="3" s="1"/>
  <c r="P18" i="3"/>
  <c r="P28" i="3" s="1"/>
  <c r="O18" i="3"/>
  <c r="O28" i="3" s="1"/>
  <c r="N18" i="3"/>
  <c r="N28" i="3" s="1"/>
  <c r="M18" i="3"/>
  <c r="M28" i="3" s="1"/>
  <c r="L18" i="3"/>
  <c r="L28" i="3" s="1"/>
  <c r="K18" i="3"/>
  <c r="K28" i="3" s="1"/>
  <c r="J18" i="3"/>
  <c r="J28" i="3" s="1"/>
  <c r="I18" i="3"/>
  <c r="I28" i="3" s="1"/>
  <c r="H18" i="3"/>
  <c r="H28" i="3" s="1"/>
  <c r="G18" i="3"/>
  <c r="G28" i="3" s="1"/>
  <c r="F18" i="3"/>
  <c r="F28" i="3" s="1"/>
  <c r="E18" i="3"/>
  <c r="E28" i="3" s="1"/>
  <c r="D18" i="3"/>
  <c r="D28" i="3" s="1"/>
  <c r="C18" i="3"/>
  <c r="C28" i="3" s="1"/>
  <c r="B18" i="3"/>
  <c r="B28" i="3" s="1"/>
  <c r="F64" i="3"/>
  <c r="E64" i="3"/>
  <c r="D64" i="3"/>
  <c r="C64" i="3"/>
  <c r="F63" i="3"/>
  <c r="E63" i="3"/>
  <c r="D63" i="3"/>
  <c r="C63" i="3"/>
  <c r="F62" i="3"/>
  <c r="E62" i="3"/>
  <c r="D62" i="3"/>
  <c r="C62" i="3"/>
  <c r="F61" i="3"/>
  <c r="E61" i="3"/>
  <c r="D61" i="3"/>
  <c r="C61" i="3"/>
  <c r="F60" i="3"/>
  <c r="E60" i="3"/>
  <c r="D60" i="3"/>
  <c r="C60" i="3"/>
  <c r="F59" i="3"/>
  <c r="E59" i="3"/>
  <c r="D59" i="3"/>
  <c r="C59" i="3"/>
  <c r="F58" i="3"/>
  <c r="E58" i="3"/>
  <c r="D58" i="3"/>
  <c r="C58" i="3"/>
  <c r="B58" i="3"/>
  <c r="B64" i="3"/>
  <c r="B63" i="3"/>
  <c r="B62" i="3"/>
  <c r="B61" i="3"/>
  <c r="B60" i="3"/>
  <c r="B59" i="3"/>
  <c r="O39" i="3"/>
  <c r="N39" i="3"/>
  <c r="M39" i="3"/>
  <c r="L39" i="3"/>
  <c r="K39" i="3"/>
  <c r="O45" i="3"/>
  <c r="N45" i="3"/>
  <c r="M45" i="3"/>
  <c r="L45" i="3"/>
  <c r="K45" i="3"/>
  <c r="O44" i="3"/>
  <c r="N44" i="3"/>
  <c r="M44" i="3"/>
  <c r="L44" i="3"/>
  <c r="K44" i="3"/>
  <c r="O43" i="3"/>
  <c r="N43" i="3"/>
  <c r="M43" i="3"/>
  <c r="L43" i="3"/>
  <c r="K43" i="3"/>
  <c r="O42" i="3"/>
  <c r="N42" i="3"/>
  <c r="M42" i="3"/>
  <c r="L42" i="3"/>
  <c r="K42" i="3"/>
  <c r="O41" i="3"/>
  <c r="N41" i="3"/>
  <c r="M41" i="3"/>
  <c r="L41" i="3"/>
  <c r="K41" i="3"/>
  <c r="O40" i="3"/>
  <c r="N40" i="3"/>
  <c r="M40" i="3"/>
  <c r="L40" i="3"/>
  <c r="K40" i="3"/>
  <c r="F69" i="3" l="1"/>
  <c r="E69" i="3"/>
  <c r="D69" i="3"/>
  <c r="C69" i="3"/>
  <c r="B69" i="3"/>
  <c r="F68" i="3"/>
  <c r="E68" i="3"/>
  <c r="D68" i="3"/>
  <c r="C68" i="3"/>
  <c r="B68" i="3"/>
  <c r="G67" i="3"/>
  <c r="F65" i="3"/>
  <c r="F70" i="3" s="1"/>
  <c r="E65" i="3"/>
  <c r="E70" i="3" s="1"/>
  <c r="G64" i="3"/>
  <c r="G63" i="3"/>
  <c r="G62" i="3"/>
  <c r="D65" i="3"/>
  <c r="D70" i="3" s="1"/>
  <c r="C65" i="3"/>
  <c r="C70" i="3" s="1"/>
  <c r="G60" i="3"/>
  <c r="G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G46" i="3"/>
  <c r="G51" i="3" s="1"/>
  <c r="F46" i="3"/>
  <c r="F51" i="3" s="1"/>
  <c r="P45" i="3"/>
  <c r="E46" i="3"/>
  <c r="E51" i="3" s="1"/>
  <c r="D46" i="3"/>
  <c r="D51" i="3" s="1"/>
  <c r="C46" i="3"/>
  <c r="C51" i="3" s="1"/>
  <c r="H45" i="3"/>
  <c r="O46" i="3"/>
  <c r="O51" i="3" s="1"/>
  <c r="M46" i="3"/>
  <c r="M51" i="3" s="1"/>
  <c r="P44" i="3"/>
  <c r="H44" i="3"/>
  <c r="N46" i="3"/>
  <c r="N51" i="3" s="1"/>
  <c r="L46" i="3"/>
  <c r="L51" i="3" s="1"/>
  <c r="K46" i="3"/>
  <c r="H43" i="3"/>
  <c r="P42" i="3"/>
  <c r="H42" i="3"/>
  <c r="P41" i="3"/>
  <c r="H41" i="3"/>
  <c r="P40" i="3"/>
  <c r="H40" i="3"/>
  <c r="P39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R27" i="3"/>
  <c r="M25" i="3"/>
  <c r="M30" i="3" s="1"/>
  <c r="L25" i="3"/>
  <c r="L30" i="3" s="1"/>
  <c r="K25" i="3"/>
  <c r="K30" i="3" s="1"/>
  <c r="Q25" i="3"/>
  <c r="Q30" i="3" s="1"/>
  <c r="P25" i="3"/>
  <c r="P30" i="3" s="1"/>
  <c r="O25" i="3"/>
  <c r="O30" i="3" s="1"/>
  <c r="N25" i="3"/>
  <c r="N30" i="3" s="1"/>
  <c r="R24" i="3"/>
  <c r="R23" i="3"/>
  <c r="J25" i="3"/>
  <c r="J30" i="3" s="1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25" i="3"/>
  <c r="R21" i="3"/>
  <c r="R20" i="3"/>
  <c r="R19" i="3"/>
  <c r="R18" i="3"/>
  <c r="B30" i="3" l="1"/>
  <c r="R25" i="3"/>
  <c r="K51" i="3"/>
  <c r="P46" i="3"/>
  <c r="R22" i="3"/>
  <c r="P43" i="3"/>
  <c r="B46" i="3"/>
  <c r="G45" i="1"/>
  <c r="F45" i="1"/>
  <c r="E45" i="1"/>
  <c r="D45" i="1"/>
  <c r="C45" i="1"/>
  <c r="B45" i="1"/>
  <c r="R24" i="1"/>
  <c r="Q24" i="1"/>
  <c r="P24" i="1"/>
  <c r="O24" i="1"/>
  <c r="N24" i="1"/>
  <c r="M24" i="1"/>
  <c r="L24" i="1"/>
  <c r="B51" i="3" l="1"/>
  <c r="H46" i="3"/>
  <c r="P47" i="3"/>
  <c r="P49" i="3"/>
  <c r="S27" i="3"/>
  <c r="R26" i="3"/>
  <c r="T21" i="1"/>
  <c r="T20" i="1"/>
  <c r="T19" i="1"/>
  <c r="H49" i="3" l="1"/>
  <c r="H47" i="3"/>
  <c r="T18" i="1"/>
  <c r="H48" i="1" l="1"/>
  <c r="T27" i="1"/>
  <c r="M45" i="2" l="1"/>
  <c r="D45" i="2"/>
  <c r="E45" i="2"/>
  <c r="E69" i="1"/>
  <c r="E68" i="1"/>
  <c r="E64" i="1"/>
  <c r="E63" i="1"/>
  <c r="E62" i="1"/>
  <c r="C62" i="1"/>
  <c r="D62" i="1"/>
  <c r="F62" i="1"/>
  <c r="C63" i="1"/>
  <c r="D63" i="1"/>
  <c r="F63" i="1"/>
  <c r="C64" i="1"/>
  <c r="D64" i="1"/>
  <c r="F64" i="1"/>
  <c r="B64" i="1"/>
  <c r="B63" i="1"/>
  <c r="B6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E65" i="1" l="1"/>
  <c r="E70" i="1" s="1"/>
  <c r="N46" i="1"/>
  <c r="N51" i="1" s="1"/>
  <c r="K22" i="1" l="1"/>
  <c r="K23" i="1"/>
  <c r="K24" i="1"/>
  <c r="J24" i="1"/>
  <c r="I24" i="1"/>
  <c r="J23" i="1"/>
  <c r="I23" i="1"/>
  <c r="J22" i="1"/>
  <c r="I22" i="1"/>
  <c r="H24" i="1"/>
  <c r="G24" i="1"/>
  <c r="H23" i="1"/>
  <c r="G23" i="1"/>
  <c r="H22" i="1"/>
  <c r="G22" i="1"/>
  <c r="F24" i="1"/>
  <c r="E24" i="1"/>
  <c r="F23" i="1"/>
  <c r="E23" i="1"/>
  <c r="F22" i="1"/>
  <c r="E22" i="1"/>
  <c r="D24" i="1"/>
  <c r="C24" i="1"/>
  <c r="D23" i="1"/>
  <c r="C23" i="1"/>
  <c r="D22" i="1"/>
  <c r="C22" i="1"/>
  <c r="B24" i="1"/>
  <c r="B23" i="1"/>
  <c r="B22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T24" i="1" l="1"/>
  <c r="B25" i="1"/>
  <c r="T23" i="1" l="1"/>
  <c r="T22" i="1"/>
  <c r="B30" i="1"/>
  <c r="N45" i="2"/>
  <c r="L45" i="2"/>
  <c r="K45" i="2"/>
  <c r="J45" i="2"/>
  <c r="F45" i="2"/>
  <c r="C45" i="2"/>
  <c r="B45" i="2"/>
  <c r="O44" i="2"/>
  <c r="G44" i="2"/>
  <c r="O43" i="2"/>
  <c r="G43" i="2"/>
  <c r="O42" i="2"/>
  <c r="G42" i="2"/>
  <c r="O41" i="2"/>
  <c r="G41" i="2"/>
  <c r="O40" i="2"/>
  <c r="G40" i="2"/>
  <c r="O39" i="2"/>
  <c r="G39" i="2"/>
  <c r="O38" i="2"/>
  <c r="G38" i="2"/>
  <c r="H32" i="2"/>
  <c r="F32" i="2"/>
  <c r="E32" i="2"/>
  <c r="D32" i="2"/>
  <c r="C32" i="2"/>
  <c r="B32" i="2"/>
  <c r="V18" i="2"/>
  <c r="V17" i="2"/>
  <c r="V16" i="2"/>
  <c r="V15" i="2"/>
  <c r="V14" i="2"/>
  <c r="V13" i="2"/>
  <c r="V12" i="2"/>
  <c r="G45" i="2" l="1"/>
  <c r="V19" i="2"/>
  <c r="O45" i="2"/>
  <c r="I32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I25" i="1" l="1"/>
  <c r="I30" i="1" s="1"/>
  <c r="F25" i="1"/>
  <c r="F30" i="1" s="1"/>
  <c r="H25" i="1"/>
  <c r="H30" i="1" s="1"/>
  <c r="E25" i="1"/>
  <c r="E30" i="1" s="1"/>
  <c r="C25" i="1"/>
  <c r="K25" i="1"/>
  <c r="K30" i="1" s="1"/>
  <c r="D25" i="1"/>
  <c r="D30" i="1" s="1"/>
  <c r="G25" i="1"/>
  <c r="G30" i="1" s="1"/>
  <c r="J25" i="1"/>
  <c r="J30" i="1" s="1"/>
  <c r="G61" i="1"/>
  <c r="B65" i="1"/>
  <c r="B70" i="1" s="1"/>
  <c r="C30" i="1" l="1"/>
  <c r="T25" i="1"/>
  <c r="G65" i="1"/>
  <c r="G66" i="1" s="1"/>
  <c r="T26" i="1" l="1"/>
  <c r="U27" i="1"/>
  <c r="G68" i="1"/>
  <c r="G61" i="3" l="1"/>
  <c r="B65" i="3"/>
  <c r="B70" i="3" s="1"/>
  <c r="G65" i="3" l="1"/>
  <c r="G66" i="3" l="1"/>
  <c r="G68" i="3"/>
</calcChain>
</file>

<file path=xl/sharedStrings.xml><?xml version="1.0" encoding="utf-8"?>
<sst xmlns="http://schemas.openxmlformats.org/spreadsheetml/2006/main" count="1814" uniqueCount="81">
  <si>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</si>
  <si>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</si>
  <si>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</si>
  <si>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</si>
  <si>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</si>
  <si>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</si>
  <si>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</si>
  <si>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</si>
  <si>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</si>
  <si>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</si>
  <si>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</si>
  <si>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</si>
  <si>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</si>
  <si>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</si>
  <si>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</si>
  <si>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</si>
  <si>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</si>
  <si>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</si>
  <si>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</si>
  <si>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</si>
  <si>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</si>
  <si>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</si>
  <si>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</si>
  <si>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</si>
  <si>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</si>
  <si>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</si>
  <si>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</si>
  <si>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</si>
  <si>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</si>
  <si>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</si>
  <si>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</si>
  <si>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</si>
  <si>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</si>
  <si>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</si>
  <si>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</si>
  <si>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</si>
  <si>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</si>
  <si>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</si>
  <si>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</si>
  <si>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</si>
  <si>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</si>
  <si>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</si>
  <si>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RANGO</t>
  </si>
  <si>
    <t>VIERNES</t>
  </si>
  <si>
    <t>SABADO</t>
  </si>
  <si>
    <t>DOMINGO</t>
  </si>
  <si>
    <t>LUNES</t>
  </si>
  <si>
    <t>MARTES</t>
  </si>
  <si>
    <t>MIERCOLES</t>
  </si>
  <si>
    <t>JUEVES</t>
  </si>
  <si>
    <t>LINEA 4</t>
  </si>
  <si>
    <t>LINEA 1</t>
  </si>
  <si>
    <t>LINEA 7</t>
  </si>
  <si>
    <t>F541 - M542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</si>
  <si>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</si>
  <si>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</si>
  <si>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</si>
  <si>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</si>
  <si>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</si>
  <si>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</si>
  <si>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</si>
  <si>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</si>
  <si>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</si>
  <si>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</si>
  <si>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</si>
  <si>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</si>
  <si>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</si>
  <si>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</si>
  <si>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</si>
  <si>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Prepostura - Levante</t>
  </si>
  <si>
    <t>SEMANA 17</t>
  </si>
  <si>
    <t>SEMANA 18</t>
  </si>
  <si>
    <t>SEMANA 19</t>
  </si>
  <si>
    <t>SEMANA 20</t>
  </si>
  <si>
    <t>CASETA A1</t>
  </si>
  <si>
    <t>CASETA A2</t>
  </si>
  <si>
    <t>SEMANA 21</t>
  </si>
  <si>
    <t>SEMANA 22</t>
  </si>
  <si>
    <t>10 AL 16 DE SEP</t>
  </si>
  <si>
    <t>DESC</t>
  </si>
  <si>
    <t>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</si>
</sst>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33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name val="Arial"/>
      <family val="2"/>
    </font>
    <font>
      <b/>
      <u/>
      <sz val="18"/>
      <name val="Arial"/>
      <family val="2"/>
    </font>
    <font>
      <sz val="18"/>
      <color rgb="FF003366"/>
      <name val="Arial"/>
      <family val="2"/>
    </font>
    <font>
      <sz val="18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38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51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7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8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50" xfId="0" applyFont="1" applyFill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2" fillId="4" borderId="51" xfId="0" applyFont="1" applyFill="1" applyBorder="1" applyAlignment="1">
      <alignment horizontal="center" vertical="center"/>
    </xf>
    <xf numFmtId="0" fontId="2" fillId="5" borderId="51" xfId="0" applyFont="1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50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7" fillId="0" borderId="51" xfId="0" applyFont="1" applyBorder="1" applyAlignment="1">
      <alignment horizontal="center" vertical="center"/>
    </xf>
    <xf numFmtId="0" fontId="19" fillId="4" borderId="51" xfId="0" applyFont="1" applyFill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59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8" fillId="0" borderId="21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27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0" fontId="28" fillId="2" borderId="24" xfId="0" applyFont="1" applyFill="1" applyBorder="1" applyAlignment="1">
      <alignment horizontal="center" vertical="center"/>
    </xf>
    <xf numFmtId="0" fontId="28" fillId="2" borderId="25" xfId="0" applyFont="1" applyFill="1" applyBorder="1" applyAlignment="1">
      <alignment horizontal="center" vertical="center"/>
    </xf>
    <xf numFmtId="0" fontId="29" fillId="2" borderId="23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24" fillId="7" borderId="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/>
    </xf>
    <xf numFmtId="0" fontId="24" fillId="0" borderId="0" xfId="0" applyFont="1" applyBorder="1" applyAlignment="1">
      <alignment vertical="center"/>
    </xf>
    <xf numFmtId="0" fontId="24" fillId="2" borderId="0" xfId="0" applyFont="1" applyFill="1" applyBorder="1" applyAlignment="1">
      <alignment horizontal="center" vertical="center"/>
    </xf>
    <xf numFmtId="0" fontId="30" fillId="2" borderId="0" xfId="0" applyFont="1" applyFill="1" applyBorder="1" applyAlignment="1">
      <alignment horizontal="center" vertical="center"/>
    </xf>
    <xf numFmtId="0" fontId="29" fillId="8" borderId="2" xfId="0" applyFont="1" applyFill="1" applyBorder="1" applyAlignment="1">
      <alignment horizontal="center" vertical="center"/>
    </xf>
    <xf numFmtId="0" fontId="29" fillId="7" borderId="22" xfId="0" applyFont="1" applyFill="1" applyBorder="1" applyAlignment="1">
      <alignment horizontal="center" vertical="center"/>
    </xf>
    <xf numFmtId="0" fontId="29" fillId="7" borderId="0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9" fillId="3" borderId="33" xfId="0" applyFont="1" applyFill="1" applyBorder="1" applyAlignment="1">
      <alignment horizontal="center" vertical="center"/>
    </xf>
    <xf numFmtId="0" fontId="29" fillId="3" borderId="19" xfId="0" applyFont="1" applyFill="1" applyBorder="1" applyAlignment="1">
      <alignment horizontal="center" vertical="center"/>
    </xf>
    <xf numFmtId="0" fontId="29" fillId="3" borderId="20" xfId="0" quotePrefix="1" applyFont="1" applyFill="1" applyBorder="1" applyAlignment="1">
      <alignment horizontal="center" vertical="center"/>
    </xf>
    <xf numFmtId="0" fontId="29" fillId="3" borderId="42" xfId="0" quotePrefix="1" applyFont="1" applyFill="1" applyBorder="1" applyAlignment="1">
      <alignment horizontal="center" vertical="center"/>
    </xf>
    <xf numFmtId="0" fontId="29" fillId="9" borderId="4" xfId="0" applyFont="1" applyFill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31" fillId="10" borderId="6" xfId="0" applyFont="1" applyFill="1" applyBorder="1" applyAlignment="1">
      <alignment horizontal="center" vertical="center"/>
    </xf>
    <xf numFmtId="0" fontId="31" fillId="11" borderId="7" xfId="0" applyFont="1" applyFill="1" applyBorder="1" applyAlignment="1">
      <alignment horizontal="center" vertical="center"/>
    </xf>
    <xf numFmtId="0" fontId="31" fillId="12" borderId="7" xfId="0" applyFont="1" applyFill="1" applyBorder="1" applyAlignment="1">
      <alignment horizontal="center" vertical="center"/>
    </xf>
    <xf numFmtId="0" fontId="31" fillId="14" borderId="8" xfId="0" applyFont="1" applyFill="1" applyBorder="1" applyAlignment="1">
      <alignment horizontal="center" vertical="center"/>
    </xf>
    <xf numFmtId="0" fontId="31" fillId="13" borderId="7" xfId="0" applyFont="1" applyFill="1" applyBorder="1" applyAlignment="1">
      <alignment horizontal="center" vertical="center"/>
    </xf>
    <xf numFmtId="0" fontId="31" fillId="17" borderId="7" xfId="0" applyFont="1" applyFill="1" applyBorder="1" applyAlignment="1">
      <alignment horizontal="center" vertical="center"/>
    </xf>
    <xf numFmtId="0" fontId="31" fillId="15" borderId="9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164" fontId="24" fillId="0" borderId="6" xfId="0" applyNumberFormat="1" applyFont="1" applyFill="1" applyBorder="1" applyAlignment="1">
      <alignment horizontal="center" vertical="center"/>
    </xf>
    <xf numFmtId="164" fontId="24" fillId="0" borderId="16" xfId="0" applyNumberFormat="1" applyFont="1" applyFill="1" applyBorder="1" applyAlignment="1">
      <alignment horizontal="center" vertical="center"/>
    </xf>
    <xf numFmtId="164" fontId="24" fillId="0" borderId="7" xfId="0" applyNumberFormat="1" applyFont="1" applyFill="1" applyBorder="1" applyAlignment="1">
      <alignment horizontal="center" vertical="center"/>
    </xf>
    <xf numFmtId="164" fontId="24" fillId="0" borderId="7" xfId="0" applyNumberFormat="1" applyFont="1" applyBorder="1" applyAlignment="1">
      <alignment horizontal="center" vertical="center"/>
    </xf>
    <xf numFmtId="164" fontId="24" fillId="0" borderId="9" xfId="0" applyNumberFormat="1" applyFont="1" applyBorder="1" applyAlignment="1">
      <alignment horizontal="center" vertical="center"/>
    </xf>
    <xf numFmtId="164" fontId="24" fillId="0" borderId="10" xfId="0" applyNumberFormat="1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164" fontId="24" fillId="0" borderId="36" xfId="0" applyNumberFormat="1" applyFont="1" applyFill="1" applyBorder="1" applyAlignment="1">
      <alignment horizontal="center" vertical="center"/>
    </xf>
    <xf numFmtId="164" fontId="24" fillId="0" borderId="26" xfId="0" applyNumberFormat="1" applyFont="1" applyFill="1" applyBorder="1" applyAlignment="1">
      <alignment horizontal="center" vertical="center"/>
    </xf>
    <xf numFmtId="164" fontId="24" fillId="0" borderId="37" xfId="0" applyNumberFormat="1" applyFont="1" applyFill="1" applyBorder="1" applyAlignment="1">
      <alignment horizontal="center" vertical="center"/>
    </xf>
    <xf numFmtId="164" fontId="24" fillId="0" borderId="12" xfId="0" applyNumberFormat="1" applyFont="1" applyFill="1" applyBorder="1" applyAlignment="1">
      <alignment horizontal="center" vertical="center"/>
    </xf>
    <xf numFmtId="164" fontId="24" fillId="0" borderId="13" xfId="0" applyNumberFormat="1" applyFont="1" applyBorder="1" applyAlignment="1">
      <alignment horizontal="center" vertical="center"/>
    </xf>
    <xf numFmtId="164" fontId="24" fillId="0" borderId="14" xfId="0" applyNumberFormat="1" applyFont="1" applyBorder="1" applyAlignment="1">
      <alignment horizontal="center" vertical="center"/>
    </xf>
    <xf numFmtId="164" fontId="24" fillId="0" borderId="39" xfId="0" applyNumberFormat="1" applyFont="1" applyFill="1" applyBorder="1" applyAlignment="1">
      <alignment horizontal="center" vertical="center"/>
    </xf>
    <xf numFmtId="0" fontId="29" fillId="9" borderId="30" xfId="0" applyFont="1" applyFill="1" applyBorder="1" applyAlignment="1">
      <alignment horizontal="center" vertical="center"/>
    </xf>
    <xf numFmtId="164" fontId="29" fillId="0" borderId="40" xfId="0" applyNumberFormat="1" applyFont="1" applyFill="1" applyBorder="1" applyAlignment="1">
      <alignment horizontal="center" vertical="center"/>
    </xf>
    <xf numFmtId="164" fontId="29" fillId="0" borderId="41" xfId="0" applyNumberFormat="1" applyFont="1" applyFill="1" applyBorder="1" applyAlignment="1">
      <alignment horizontal="center" vertical="center"/>
    </xf>
    <xf numFmtId="164" fontId="29" fillId="0" borderId="60" xfId="0" applyNumberFormat="1" applyFont="1" applyFill="1" applyBorder="1" applyAlignment="1">
      <alignment horizontal="center" vertical="center"/>
    </xf>
    <xf numFmtId="164" fontId="29" fillId="0" borderId="32" xfId="0" applyNumberFormat="1" applyFont="1" applyFill="1" applyBorder="1" applyAlignment="1">
      <alignment horizontal="center" vertical="center"/>
    </xf>
    <xf numFmtId="164" fontId="29" fillId="0" borderId="23" xfId="0" applyNumberFormat="1" applyFont="1" applyFill="1" applyBorder="1" applyAlignment="1">
      <alignment horizontal="center" vertical="center"/>
    </xf>
    <xf numFmtId="1" fontId="24" fillId="0" borderId="23" xfId="0" applyNumberFormat="1" applyFont="1" applyFill="1" applyBorder="1" applyAlignment="1">
      <alignment horizontal="center" vertical="center"/>
    </xf>
    <xf numFmtId="1" fontId="24" fillId="0" borderId="0" xfId="0" applyNumberFormat="1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7" borderId="32" xfId="0" applyFont="1" applyFill="1" applyBorder="1" applyAlignment="1">
      <alignment vertical="center"/>
    </xf>
    <xf numFmtId="0" fontId="28" fillId="0" borderId="0" xfId="0" applyFont="1" applyFill="1" applyAlignment="1">
      <alignment horizontal="center" vertical="center"/>
    </xf>
    <xf numFmtId="0" fontId="29" fillId="3" borderId="20" xfId="0" applyFont="1" applyFill="1" applyBorder="1" applyAlignment="1">
      <alignment horizontal="center" vertical="center"/>
    </xf>
    <xf numFmtId="0" fontId="29" fillId="3" borderId="61" xfId="0" applyFont="1" applyFill="1" applyBorder="1" applyAlignment="1">
      <alignment horizontal="center" vertical="center"/>
    </xf>
    <xf numFmtId="0" fontId="29" fillId="3" borderId="42" xfId="0" applyFont="1" applyFill="1" applyBorder="1" applyAlignment="1">
      <alignment horizontal="center" vertical="center"/>
    </xf>
    <xf numFmtId="0" fontId="29" fillId="9" borderId="43" xfId="0" applyFont="1" applyFill="1" applyBorder="1" applyAlignment="1">
      <alignment horizontal="center" vertical="center"/>
    </xf>
    <xf numFmtId="0" fontId="29" fillId="0" borderId="0" xfId="0" quotePrefix="1" applyFont="1" applyBorder="1" applyAlignment="1">
      <alignment horizontal="center" vertical="center"/>
    </xf>
    <xf numFmtId="0" fontId="31" fillId="13" borderId="8" xfId="0" applyFont="1" applyFill="1" applyBorder="1" applyAlignment="1">
      <alignment horizontal="center" vertical="center"/>
    </xf>
    <xf numFmtId="164" fontId="24" fillId="2" borderId="7" xfId="0" applyNumberFormat="1" applyFont="1" applyFill="1" applyBorder="1" applyAlignment="1">
      <alignment horizontal="center" vertical="center"/>
    </xf>
    <xf numFmtId="164" fontId="24" fillId="2" borderId="8" xfId="0" applyNumberFormat="1" applyFont="1" applyFill="1" applyBorder="1" applyAlignment="1">
      <alignment horizontal="center" vertical="center"/>
    </xf>
    <xf numFmtId="164" fontId="24" fillId="2" borderId="9" xfId="0" applyNumberFormat="1" applyFont="1" applyFill="1" applyBorder="1" applyAlignment="1">
      <alignment horizontal="center" vertical="center"/>
    </xf>
    <xf numFmtId="164" fontId="24" fillId="2" borderId="10" xfId="0" applyNumberFormat="1" applyFont="1" applyFill="1" applyBorder="1" applyAlignment="1">
      <alignment horizontal="center" vertical="center"/>
    </xf>
    <xf numFmtId="164" fontId="24" fillId="2" borderId="37" xfId="0" applyNumberFormat="1" applyFont="1" applyFill="1" applyBorder="1" applyAlignment="1">
      <alignment horizontal="center" vertical="center"/>
    </xf>
    <xf numFmtId="164" fontId="24" fillId="2" borderId="62" xfId="0" applyNumberFormat="1" applyFont="1" applyFill="1" applyBorder="1" applyAlignment="1">
      <alignment horizontal="center" vertical="center"/>
    </xf>
    <xf numFmtId="164" fontId="24" fillId="2" borderId="38" xfId="0" applyNumberFormat="1" applyFont="1" applyFill="1" applyBorder="1" applyAlignment="1">
      <alignment horizontal="center" vertical="center"/>
    </xf>
    <xf numFmtId="164" fontId="29" fillId="2" borderId="40" xfId="0" applyNumberFormat="1" applyFont="1" applyFill="1" applyBorder="1" applyAlignment="1">
      <alignment horizontal="center" vertical="center"/>
    </xf>
    <xf numFmtId="164" fontId="29" fillId="2" borderId="44" xfId="0" applyNumberFormat="1" applyFont="1" applyFill="1" applyBorder="1" applyAlignment="1">
      <alignment horizontal="center" vertical="center"/>
    </xf>
    <xf numFmtId="164" fontId="29" fillId="2" borderId="45" xfId="0" applyNumberFormat="1" applyFont="1" applyFill="1" applyBorder="1" applyAlignment="1">
      <alignment horizontal="center" vertical="center"/>
    </xf>
    <xf numFmtId="164" fontId="29" fillId="2" borderId="32" xfId="0" applyNumberFormat="1" applyFont="1" applyFill="1" applyBorder="1" applyAlignment="1">
      <alignment horizontal="center" vertical="center"/>
    </xf>
    <xf numFmtId="164" fontId="29" fillId="2" borderId="23" xfId="0" applyNumberFormat="1" applyFont="1" applyFill="1" applyBorder="1" applyAlignment="1">
      <alignment horizontal="center" vertical="center"/>
    </xf>
    <xf numFmtId="1" fontId="24" fillId="2" borderId="23" xfId="0" applyNumberFormat="1" applyFont="1" applyFill="1" applyBorder="1" applyAlignment="1">
      <alignment horizontal="center" vertical="center"/>
    </xf>
    <xf numFmtId="1" fontId="24" fillId="2" borderId="0" xfId="0" applyNumberFormat="1" applyFont="1" applyFill="1" applyBorder="1" applyAlignment="1">
      <alignment horizontal="center" vertical="center"/>
    </xf>
    <xf numFmtId="0" fontId="29" fillId="7" borderId="23" xfId="0" applyFont="1" applyFill="1" applyBorder="1" applyAlignment="1">
      <alignment horizontal="center" vertical="center"/>
    </xf>
    <xf numFmtId="0" fontId="29" fillId="8" borderId="49" xfId="0" applyFont="1" applyFill="1" applyBorder="1" applyAlignment="1">
      <alignment horizontal="center" vertical="center"/>
    </xf>
    <xf numFmtId="0" fontId="29" fillId="3" borderId="34" xfId="0" applyFont="1" applyFill="1" applyBorder="1" applyAlignment="1">
      <alignment horizontal="center" vertical="center"/>
    </xf>
    <xf numFmtId="0" fontId="29" fillId="3" borderId="35" xfId="0" applyFont="1" applyFill="1" applyBorder="1" applyAlignment="1">
      <alignment horizontal="center" vertical="center"/>
    </xf>
    <xf numFmtId="0" fontId="29" fillId="9" borderId="50" xfId="0" applyFont="1" applyFill="1" applyBorder="1" applyAlignment="1">
      <alignment horizontal="center" vertical="center"/>
    </xf>
    <xf numFmtId="0" fontId="29" fillId="0" borderId="51" xfId="0" applyFont="1" applyFill="1" applyBorder="1" applyAlignment="1">
      <alignment horizontal="center" vertical="center"/>
    </xf>
    <xf numFmtId="0" fontId="29" fillId="3" borderId="29" xfId="0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/>
    </xf>
    <xf numFmtId="0" fontId="28" fillId="0" borderId="52" xfId="0" applyFont="1" applyBorder="1" applyAlignment="1">
      <alignment horizontal="center" vertical="center"/>
    </xf>
    <xf numFmtId="0" fontId="29" fillId="0" borderId="51" xfId="0" applyFont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4" fillId="0" borderId="51" xfId="0" applyFont="1" applyBorder="1" applyAlignment="1">
      <alignment horizontal="center" vertical="center"/>
    </xf>
    <xf numFmtId="164" fontId="24" fillId="0" borderId="51" xfId="0" applyNumberFormat="1" applyFont="1" applyFill="1" applyBorder="1" applyAlignment="1">
      <alignment horizontal="center" vertical="center"/>
    </xf>
    <xf numFmtId="164" fontId="24" fillId="0" borderId="37" xfId="0" applyNumberFormat="1" applyFont="1" applyBorder="1" applyAlignment="1">
      <alignment horizontal="center" vertical="center"/>
    </xf>
    <xf numFmtId="164" fontId="24" fillId="0" borderId="16" xfId="0" applyNumberFormat="1" applyFont="1" applyBorder="1" applyAlignment="1">
      <alignment horizontal="center" vertical="center"/>
    </xf>
    <xf numFmtId="164" fontId="24" fillId="0" borderId="53" xfId="0" applyNumberFormat="1" applyFont="1" applyFill="1" applyBorder="1" applyAlignment="1">
      <alignment horizontal="center" vertical="center"/>
    </xf>
    <xf numFmtId="0" fontId="29" fillId="0" borderId="54" xfId="0" applyFont="1" applyBorder="1" applyAlignment="1">
      <alignment horizontal="center" vertical="center"/>
    </xf>
    <xf numFmtId="164" fontId="24" fillId="0" borderId="26" xfId="0" applyNumberFormat="1" applyFont="1" applyBorder="1" applyAlignment="1">
      <alignment horizontal="center" vertical="center"/>
    </xf>
    <xf numFmtId="164" fontId="29" fillId="0" borderId="55" xfId="0" applyNumberFormat="1" applyFont="1" applyFill="1" applyBorder="1" applyAlignment="1">
      <alignment horizontal="center" vertical="center"/>
    </xf>
    <xf numFmtId="164" fontId="29" fillId="0" borderId="56" xfId="0" applyNumberFormat="1" applyFont="1" applyFill="1" applyBorder="1" applyAlignment="1">
      <alignment horizontal="center" vertical="center"/>
    </xf>
    <xf numFmtId="164" fontId="29" fillId="0" borderId="17" xfId="0" applyNumberFormat="1" applyFont="1" applyFill="1" applyBorder="1" applyAlignment="1">
      <alignment horizontal="center" vertical="center"/>
    </xf>
    <xf numFmtId="0" fontId="29" fillId="16" borderId="17" xfId="0" applyFont="1" applyFill="1" applyBorder="1" applyAlignment="1">
      <alignment horizontal="center" vertical="center"/>
    </xf>
    <xf numFmtId="164" fontId="29" fillId="0" borderId="44" xfId="0" applyNumberFormat="1" applyFont="1" applyFill="1" applyBorder="1" applyAlignment="1">
      <alignment horizontal="center" vertical="center"/>
    </xf>
    <xf numFmtId="0" fontId="32" fillId="0" borderId="46" xfId="0" applyFont="1" applyBorder="1" applyAlignment="1">
      <alignment horizontal="center" vertical="center"/>
    </xf>
    <xf numFmtId="0" fontId="32" fillId="0" borderId="47" xfId="0" applyFont="1" applyBorder="1" applyAlignment="1">
      <alignment horizontal="center" vertical="center"/>
    </xf>
    <xf numFmtId="0" fontId="28" fillId="0" borderId="47" xfId="0" applyFont="1" applyBorder="1" applyAlignment="1">
      <alignment horizontal="center" vertical="center"/>
    </xf>
    <xf numFmtId="0" fontId="32" fillId="0" borderId="48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63" xfId="0" applyFont="1" applyFill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29" fillId="3" borderId="4" xfId="0" applyFont="1" applyFill="1" applyBorder="1" applyAlignment="1">
      <alignment horizontal="center" vertical="center"/>
    </xf>
    <xf numFmtId="0" fontId="31" fillId="11" borderId="9" xfId="0" applyFont="1" applyFill="1" applyBorder="1" applyAlignment="1">
      <alignment horizontal="center" vertical="center"/>
    </xf>
    <xf numFmtId="164" fontId="24" fillId="0" borderId="9" xfId="0" applyNumberFormat="1" applyFont="1" applyFill="1" applyBorder="1" applyAlignment="1">
      <alignment horizontal="center" vertical="center"/>
    </xf>
    <xf numFmtId="164" fontId="24" fillId="0" borderId="38" xfId="0" applyNumberFormat="1" applyFont="1" applyFill="1" applyBorder="1" applyAlignment="1">
      <alignment horizontal="center" vertical="center"/>
    </xf>
    <xf numFmtId="164" fontId="29" fillId="0" borderId="64" xfId="0" applyNumberFormat="1" applyFont="1" applyFill="1" applyBorder="1" applyAlignment="1">
      <alignment horizontal="center" vertical="center"/>
    </xf>
    <xf numFmtId="164" fontId="29" fillId="0" borderId="48" xfId="0" applyNumberFormat="1" applyFont="1" applyFill="1" applyBorder="1" applyAlignment="1">
      <alignment horizontal="center" vertical="center"/>
    </xf>
    <xf numFmtId="0" fontId="31" fillId="18" borderId="7" xfId="0" applyFont="1" applyFill="1" applyBorder="1" applyAlignment="1">
      <alignment horizontal="center" vertical="center"/>
    </xf>
    <xf numFmtId="0" fontId="31" fillId="13" borderId="10" xfId="0" applyFont="1" applyFill="1" applyBorder="1" applyAlignment="1">
      <alignment horizontal="center" vertical="center"/>
    </xf>
    <xf numFmtId="0" fontId="29" fillId="7" borderId="2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65" fontId="12" fillId="0" borderId="5" xfId="0" applyNumberFormat="1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" fontId="11" fillId="5" borderId="5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164" fontId="11" fillId="0" borderId="11" xfId="0" applyNumberFormat="1" applyFont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31" fillId="10" borderId="16" xfId="0" applyFont="1" applyFill="1" applyBorder="1" applyAlignment="1">
      <alignment horizontal="center" vertical="center"/>
    </xf>
    <xf numFmtId="0" fontId="31" fillId="19" borderId="16" xfId="0" applyFont="1" applyFill="1" applyBorder="1" applyAlignment="1">
      <alignment horizontal="center" vertical="center"/>
    </xf>
    <xf numFmtId="0" fontId="29" fillId="8" borderId="50" xfId="0" applyFont="1" applyFill="1" applyBorder="1" applyAlignment="1">
      <alignment horizontal="center" vertical="center"/>
    </xf>
    <xf numFmtId="0" fontId="29" fillId="9" borderId="17" xfId="0" applyFont="1" applyFill="1" applyBorder="1" applyAlignment="1">
      <alignment horizontal="center" vertical="center"/>
    </xf>
    <xf numFmtId="164" fontId="29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1" fontId="24" fillId="0" borderId="27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7" borderId="2" xfId="0" applyFont="1" applyFill="1" applyBorder="1" applyAlignment="1">
      <alignment horizontal="center" vertical="center"/>
    </xf>
    <xf numFmtId="0" fontId="6" fillId="17" borderId="3" xfId="0" applyFont="1" applyFill="1" applyBorder="1" applyAlignment="1">
      <alignment horizontal="center" vertical="center"/>
    </xf>
    <xf numFmtId="0" fontId="6" fillId="17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17" borderId="30" xfId="0" applyFont="1" applyFill="1" applyBorder="1" applyAlignment="1">
      <alignment horizontal="center" vertical="center"/>
    </xf>
    <xf numFmtId="0" fontId="6" fillId="17" borderId="31" xfId="0" applyFont="1" applyFill="1" applyBorder="1" applyAlignment="1">
      <alignment horizontal="center" vertical="center"/>
    </xf>
    <xf numFmtId="0" fontId="6" fillId="17" borderId="32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29" fillId="2" borderId="28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9" fillId="7" borderId="30" xfId="0" applyFont="1" applyFill="1" applyBorder="1" applyAlignment="1">
      <alignment horizontal="center" vertical="center"/>
    </xf>
    <xf numFmtId="0" fontId="29" fillId="7" borderId="31" xfId="0" applyFont="1" applyFill="1" applyBorder="1" applyAlignment="1">
      <alignment horizontal="center" vertical="center"/>
    </xf>
    <xf numFmtId="0" fontId="29" fillId="7" borderId="32" xfId="0" applyFont="1" applyFill="1" applyBorder="1" applyAlignment="1">
      <alignment horizontal="center" vertical="center"/>
    </xf>
    <xf numFmtId="0" fontId="9" fillId="7" borderId="18" xfId="0" applyFont="1" applyFill="1" applyBorder="1" applyAlignment="1">
      <alignment horizontal="center" vertical="center" wrapText="1"/>
    </xf>
    <xf numFmtId="0" fontId="9" fillId="7" borderId="21" xfId="0" applyFont="1" applyFill="1" applyBorder="1" applyAlignment="1">
      <alignment horizontal="center" vertical="center" wrapText="1"/>
    </xf>
    <xf numFmtId="0" fontId="9" fillId="7" borderId="22" xfId="0" applyFont="1" applyFill="1" applyBorder="1" applyAlignment="1">
      <alignment horizontal="center" vertical="center" wrapText="1"/>
    </xf>
    <xf numFmtId="0" fontId="9" fillId="7" borderId="23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46" xfId="0" applyFont="1" applyFill="1" applyBorder="1" applyAlignment="1">
      <alignment horizontal="center" vertical="center" wrapText="1"/>
    </xf>
    <xf numFmtId="0" fontId="9" fillId="7" borderId="47" xfId="0" applyFont="1" applyFill="1" applyBorder="1" applyAlignment="1">
      <alignment horizontal="center" vertical="center" wrapText="1"/>
    </xf>
    <xf numFmtId="0" fontId="9" fillId="7" borderId="48" xfId="0" applyFont="1" applyFill="1" applyBorder="1" applyAlignment="1">
      <alignment horizontal="center" vertical="center" wrapText="1"/>
    </xf>
    <xf numFmtId="0" fontId="28" fillId="2" borderId="18" xfId="0" applyFont="1" applyFill="1" applyBorder="1" applyAlignment="1">
      <alignment horizontal="center" vertical="center"/>
    </xf>
    <xf numFmtId="0" fontId="28" fillId="2" borderId="23" xfId="0" applyFont="1" applyFill="1" applyBorder="1" applyAlignment="1">
      <alignment horizontal="center" vertical="center"/>
    </xf>
    <xf numFmtId="0" fontId="28" fillId="2" borderId="28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4" fillId="2" borderId="19" xfId="0" applyFont="1" applyFill="1" applyBorder="1" applyAlignment="1">
      <alignment horizontal="center" vertical="center"/>
    </xf>
    <xf numFmtId="0" fontId="24" fillId="2" borderId="20" xfId="0" applyFont="1" applyFill="1" applyBorder="1" applyAlignment="1">
      <alignment horizontal="center" vertical="center"/>
    </xf>
    <xf numFmtId="0" fontId="29" fillId="2" borderId="24" xfId="0" applyFont="1" applyFill="1" applyBorder="1" applyAlignment="1">
      <alignment horizontal="center" vertical="center"/>
    </xf>
    <xf numFmtId="0" fontId="29" fillId="2" borderId="25" xfId="0" applyFont="1" applyFill="1" applyBorder="1" applyAlignment="1">
      <alignment horizontal="center" vertical="center"/>
    </xf>
    <xf numFmtId="0" fontId="29" fillId="2" borderId="26" xfId="0" applyFont="1" applyFill="1" applyBorder="1" applyAlignment="1">
      <alignment horizontal="center" vertical="center"/>
    </xf>
    <xf numFmtId="0" fontId="29" fillId="2" borderId="29" xfId="0" applyFont="1" applyFill="1" applyBorder="1" applyAlignment="1">
      <alignment horizontal="center" vertical="center"/>
    </xf>
    <xf numFmtId="0" fontId="24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445934</xdr:colOff>
      <xdr:row>0</xdr:row>
      <xdr:rowOff>117473</xdr:rowOff>
    </xdr:from>
    <xdr:to>
      <xdr:col>0</xdr:col>
      <xdr:colOff>2667280</xdr:colOff>
      <xdr:row>2</xdr:row>
      <xdr:rowOff>323850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2BD99393-3A15-4B00-A2C5-4CDCBDC49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934" y="117473"/>
          <a:ext cx="2221346" cy="9683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E49" sqref="E49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51" t="s">
        <v>0</v>
      </c>
      <c r="B3" s="351"/>
      <c r="C3" s="351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338" t="s">
        <v>2</v>
      </c>
      <c r="F9" s="338"/>
      <c r="G9" s="33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8"/>
      <c r="S9" s="33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2</v>
      </c>
      <c r="F11" s="1"/>
      <c r="G11" s="1"/>
      <c r="H11" s="1"/>
      <c r="I11" s="1"/>
      <c r="J11" s="1"/>
      <c r="K11" s="339" t="s">
        <v>5</v>
      </c>
      <c r="L11" s="339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48" t="s">
        <v>25</v>
      </c>
      <c r="C15" s="349"/>
      <c r="D15" s="349"/>
      <c r="E15" s="349"/>
      <c r="F15" s="349"/>
      <c r="G15" s="349"/>
      <c r="H15" s="349"/>
      <c r="I15" s="349"/>
      <c r="J15" s="349"/>
      <c r="K15" s="350"/>
      <c r="L15" s="342" t="s">
        <v>8</v>
      </c>
      <c r="M15" s="343"/>
      <c r="N15" s="343"/>
      <c r="O15" s="343"/>
      <c r="P15" s="343"/>
      <c r="Q15" s="343"/>
      <c r="R15" s="343"/>
      <c r="S15" s="344"/>
      <c r="T15" s="12"/>
    </row>
    <row r="16" spans="1:30" ht="39.950000000000003" customHeight="1" x14ac:dyDescent="0.25">
      <c r="A16" s="89" t="s">
        <v>9</v>
      </c>
      <c r="B16" s="16"/>
      <c r="C16" s="15"/>
      <c r="D16" s="20"/>
      <c r="E16" s="15"/>
      <c r="F16" s="15"/>
      <c r="G16" s="15"/>
      <c r="H16" s="20"/>
      <c r="I16" s="15"/>
      <c r="J16" s="15"/>
      <c r="K16" s="120"/>
      <c r="L16" s="129"/>
      <c r="M16" s="130"/>
      <c r="N16" s="130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21">
        <v>10</v>
      </c>
      <c r="L17" s="14">
        <v>1</v>
      </c>
      <c r="M17" s="20">
        <v>2</v>
      </c>
      <c r="N17" s="20">
        <v>3</v>
      </c>
      <c r="O17" s="20">
        <v>4</v>
      </c>
      <c r="P17" s="20">
        <v>1</v>
      </c>
      <c r="Q17" s="20">
        <v>2</v>
      </c>
      <c r="R17" s="20">
        <v>3</v>
      </c>
      <c r="S17" s="21">
        <v>4</v>
      </c>
      <c r="T17" s="17"/>
      <c r="V17" s="2"/>
      <c r="W17" s="19"/>
    </row>
    <row r="18" spans="1:30" ht="39.950000000000003" customHeight="1" x14ac:dyDescent="0.25">
      <c r="A18" s="91" t="s">
        <v>12</v>
      </c>
      <c r="B18" s="22">
        <v>9.7859999999999996</v>
      </c>
      <c r="C18" s="23">
        <v>9.7859999999999996</v>
      </c>
      <c r="D18" s="23">
        <v>9.7859999999999996</v>
      </c>
      <c r="E18" s="23">
        <v>9.7859999999999996</v>
      </c>
      <c r="F18" s="23">
        <v>9.7859999999999996</v>
      </c>
      <c r="G18" s="23">
        <v>9.7859999999999996</v>
      </c>
      <c r="H18" s="23">
        <v>9.7859999999999996</v>
      </c>
      <c r="I18" s="23">
        <v>9.7720000000000002</v>
      </c>
      <c r="J18" s="23">
        <v>9.7720000000000002</v>
      </c>
      <c r="K18" s="122">
        <v>9.7720000000000002</v>
      </c>
      <c r="L18" s="22">
        <v>9.7439999999999998</v>
      </c>
      <c r="M18" s="23">
        <v>9.73</v>
      </c>
      <c r="N18" s="23">
        <v>9.73</v>
      </c>
      <c r="O18" s="23">
        <v>9.73</v>
      </c>
      <c r="P18" s="23">
        <v>9.73</v>
      </c>
      <c r="Q18" s="23">
        <v>9.73</v>
      </c>
      <c r="R18" s="23">
        <v>9.73</v>
      </c>
      <c r="S18" s="24">
        <v>9.73</v>
      </c>
      <c r="T18" s="25">
        <f>SUM(B18:S18)</f>
        <v>175.67199999999997</v>
      </c>
      <c r="V18" s="2">
        <v>14</v>
      </c>
      <c r="W18" s="19"/>
    </row>
    <row r="19" spans="1:30" ht="39.950000000000003" customHeight="1" x14ac:dyDescent="0.25">
      <c r="A19" s="92" t="s">
        <v>13</v>
      </c>
      <c r="B19" s="22">
        <v>11.5335</v>
      </c>
      <c r="C19" s="23">
        <v>11.5335</v>
      </c>
      <c r="D19" s="23">
        <v>11.5335</v>
      </c>
      <c r="E19" s="23">
        <v>11.5335</v>
      </c>
      <c r="F19" s="23">
        <v>11.5335</v>
      </c>
      <c r="G19" s="23">
        <v>11.5335</v>
      </c>
      <c r="H19" s="23">
        <v>11.5335</v>
      </c>
      <c r="I19" s="23">
        <v>11.516999999999999</v>
      </c>
      <c r="J19" s="23">
        <v>11.516999999999999</v>
      </c>
      <c r="K19" s="122">
        <v>11.516999999999999</v>
      </c>
      <c r="L19" s="22">
        <v>11.484</v>
      </c>
      <c r="M19" s="23">
        <v>11.467499999999999</v>
      </c>
      <c r="N19" s="23">
        <v>11.467499999999999</v>
      </c>
      <c r="O19" s="23">
        <v>11.467499999999999</v>
      </c>
      <c r="P19" s="23">
        <v>11.467499999999999</v>
      </c>
      <c r="Q19" s="23">
        <v>11.467499999999999</v>
      </c>
      <c r="R19" s="23">
        <v>11.467499999999999</v>
      </c>
      <c r="S19" s="24">
        <v>11.467499999999999</v>
      </c>
      <c r="T19" s="25">
        <f t="shared" ref="T19:T24" si="0">SUM(B19:S19)</f>
        <v>207.042</v>
      </c>
      <c r="V19" s="2">
        <v>16.5</v>
      </c>
      <c r="W19" s="19"/>
    </row>
    <row r="20" spans="1:30" ht="39.75" customHeight="1" x14ac:dyDescent="0.25">
      <c r="A20" s="91" t="s">
        <v>14</v>
      </c>
      <c r="B20" s="76">
        <v>14.329499999999999</v>
      </c>
      <c r="C20" s="23">
        <v>14.329499999999999</v>
      </c>
      <c r="D20" s="23">
        <v>14.329499999999999</v>
      </c>
      <c r="E20" s="23">
        <v>14.329499999999999</v>
      </c>
      <c r="F20" s="23">
        <v>14.329499999999999</v>
      </c>
      <c r="G20" s="23">
        <v>14.329499999999999</v>
      </c>
      <c r="H20" s="23">
        <v>14.329499999999999</v>
      </c>
      <c r="I20" s="23">
        <v>14.308999999999999</v>
      </c>
      <c r="J20" s="23">
        <v>14.308999999999999</v>
      </c>
      <c r="K20" s="122">
        <v>14.308999999999999</v>
      </c>
      <c r="L20" s="22">
        <v>14.268000000000001</v>
      </c>
      <c r="M20" s="23">
        <v>14.2475</v>
      </c>
      <c r="N20" s="23">
        <v>14.2475</v>
      </c>
      <c r="O20" s="23">
        <v>14.2475</v>
      </c>
      <c r="P20" s="23">
        <v>14.2475</v>
      </c>
      <c r="Q20" s="23">
        <v>14.2475</v>
      </c>
      <c r="R20" s="23">
        <v>14.2475</v>
      </c>
      <c r="S20" s="24">
        <v>14.2475</v>
      </c>
      <c r="T20" s="25">
        <f t="shared" si="0"/>
        <v>257.23399999999998</v>
      </c>
      <c r="V20" s="2">
        <v>20.5</v>
      </c>
      <c r="W20" s="19"/>
    </row>
    <row r="21" spans="1:30" ht="39.950000000000003" customHeight="1" x14ac:dyDescent="0.25">
      <c r="A21" s="92" t="s">
        <v>15</v>
      </c>
      <c r="B21" s="22">
        <v>16.426500000000001</v>
      </c>
      <c r="C21" s="23">
        <v>16.426500000000001</v>
      </c>
      <c r="D21" s="23">
        <v>16.426500000000001</v>
      </c>
      <c r="E21" s="23">
        <v>16.426500000000001</v>
      </c>
      <c r="F21" s="23">
        <v>16.426500000000001</v>
      </c>
      <c r="G21" s="23">
        <v>16.426500000000001</v>
      </c>
      <c r="H21" s="23">
        <v>16.426500000000001</v>
      </c>
      <c r="I21" s="23">
        <v>16.402999999999999</v>
      </c>
      <c r="J21" s="23">
        <v>16.402999999999999</v>
      </c>
      <c r="K21" s="122">
        <v>16.402999999999999</v>
      </c>
      <c r="L21" s="22">
        <v>16.356000000000002</v>
      </c>
      <c r="M21" s="23">
        <v>16.3325</v>
      </c>
      <c r="N21" s="23">
        <v>16.3325</v>
      </c>
      <c r="O21" s="23">
        <v>16.3325</v>
      </c>
      <c r="P21" s="23">
        <v>16.3325</v>
      </c>
      <c r="Q21" s="23">
        <v>16.3325</v>
      </c>
      <c r="R21" s="23">
        <v>16.3325</v>
      </c>
      <c r="S21" s="24">
        <v>16.3325</v>
      </c>
      <c r="T21" s="25">
        <f t="shared" si="0"/>
        <v>294.87799999999999</v>
      </c>
      <c r="V21" s="2">
        <v>23.5</v>
      </c>
      <c r="W21" s="19"/>
    </row>
    <row r="22" spans="1:30" ht="39.950000000000003" customHeight="1" x14ac:dyDescent="0.25">
      <c r="A22" s="91" t="s">
        <v>16</v>
      </c>
      <c r="B22" s="22">
        <f t="shared" ref="B22:K22" si="1">B27*$V$22/1000</f>
        <v>18.652799999999999</v>
      </c>
      <c r="C22" s="23">
        <f t="shared" si="1"/>
        <v>18.679600000000001</v>
      </c>
      <c r="D22" s="23">
        <f t="shared" si="1"/>
        <v>18.706400000000002</v>
      </c>
      <c r="E22" s="23">
        <f t="shared" si="1"/>
        <v>18.706400000000002</v>
      </c>
      <c r="F22" s="23">
        <f t="shared" si="1"/>
        <v>18.706400000000002</v>
      </c>
      <c r="G22" s="23">
        <f t="shared" si="1"/>
        <v>18.626000000000001</v>
      </c>
      <c r="H22" s="23">
        <f t="shared" si="1"/>
        <v>18.679600000000001</v>
      </c>
      <c r="I22" s="23">
        <f t="shared" si="1"/>
        <v>18.652799999999999</v>
      </c>
      <c r="J22" s="23">
        <f t="shared" si="1"/>
        <v>18.5992</v>
      </c>
      <c r="K22" s="122">
        <f t="shared" si="1"/>
        <v>18.626000000000001</v>
      </c>
      <c r="L22" s="22">
        <v>17.795200000000001</v>
      </c>
      <c r="M22" s="23">
        <v>21.815200000000001</v>
      </c>
      <c r="N22" s="23">
        <v>21.815200000000001</v>
      </c>
      <c r="O22" s="23">
        <v>18.813600000000001</v>
      </c>
      <c r="P22" s="23">
        <v>18.813600000000001</v>
      </c>
      <c r="Q22" s="23">
        <v>28.756400000000003</v>
      </c>
      <c r="R22" s="23">
        <v>19.644400000000001</v>
      </c>
      <c r="S22" s="24">
        <v>18.5992</v>
      </c>
      <c r="T22" s="25">
        <f t="shared" si="0"/>
        <v>352.68800000000005</v>
      </c>
      <c r="V22" s="2">
        <v>26.8</v>
      </c>
      <c r="W22" s="19"/>
    </row>
    <row r="23" spans="1:30" ht="39.950000000000003" customHeight="1" x14ac:dyDescent="0.25">
      <c r="A23" s="92" t="s">
        <v>17</v>
      </c>
      <c r="B23" s="22">
        <f t="shared" ref="B23:K23" si="2">B27*$V$23/1000</f>
        <v>20.532</v>
      </c>
      <c r="C23" s="23">
        <f t="shared" si="2"/>
        <v>20.561499999999999</v>
      </c>
      <c r="D23" s="23">
        <f t="shared" si="2"/>
        <v>20.591000000000001</v>
      </c>
      <c r="E23" s="23">
        <f t="shared" si="2"/>
        <v>20.591000000000001</v>
      </c>
      <c r="F23" s="23">
        <f t="shared" si="2"/>
        <v>20.591000000000001</v>
      </c>
      <c r="G23" s="23">
        <f t="shared" si="2"/>
        <v>20.502500000000001</v>
      </c>
      <c r="H23" s="23">
        <f t="shared" si="2"/>
        <v>20.561499999999999</v>
      </c>
      <c r="I23" s="23">
        <f t="shared" si="2"/>
        <v>20.532</v>
      </c>
      <c r="J23" s="23">
        <f t="shared" si="2"/>
        <v>20.472999999999999</v>
      </c>
      <c r="K23" s="122">
        <f t="shared" si="2"/>
        <v>20.502500000000001</v>
      </c>
      <c r="L23" s="22">
        <v>19.588000000000001</v>
      </c>
      <c r="M23" s="23">
        <v>24.013000000000002</v>
      </c>
      <c r="N23" s="23">
        <v>24.013000000000002</v>
      </c>
      <c r="O23" s="23">
        <v>20.709</v>
      </c>
      <c r="P23" s="23">
        <v>20.709</v>
      </c>
      <c r="Q23" s="23">
        <v>31.653500000000001</v>
      </c>
      <c r="R23" s="23">
        <v>21.6235</v>
      </c>
      <c r="S23" s="24">
        <v>20.472999999999999</v>
      </c>
      <c r="T23" s="25">
        <f t="shared" si="0"/>
        <v>388.21999999999997</v>
      </c>
      <c r="V23" s="2">
        <v>29.5</v>
      </c>
      <c r="W23" s="19"/>
    </row>
    <row r="24" spans="1:30" ht="39.950000000000003" customHeight="1" x14ac:dyDescent="0.25">
      <c r="A24" s="91" t="s">
        <v>18</v>
      </c>
      <c r="B24" s="22">
        <f t="shared" ref="B24:K24" si="3">B27*$V$24/1000</f>
        <v>22.271999999999998</v>
      </c>
      <c r="C24" s="23">
        <f t="shared" si="3"/>
        <v>22.303999999999998</v>
      </c>
      <c r="D24" s="23">
        <f t="shared" si="3"/>
        <v>22.335999999999999</v>
      </c>
      <c r="E24" s="23">
        <f t="shared" si="3"/>
        <v>22.335999999999999</v>
      </c>
      <c r="F24" s="23">
        <f t="shared" si="3"/>
        <v>22.335999999999999</v>
      </c>
      <c r="G24" s="23">
        <f t="shared" si="3"/>
        <v>22.24</v>
      </c>
      <c r="H24" s="23">
        <f t="shared" si="3"/>
        <v>22.303999999999998</v>
      </c>
      <c r="I24" s="23">
        <f t="shared" si="3"/>
        <v>22.271999999999998</v>
      </c>
      <c r="J24" s="23">
        <f t="shared" si="3"/>
        <v>22.207999999999998</v>
      </c>
      <c r="K24" s="122">
        <f t="shared" si="3"/>
        <v>22.24</v>
      </c>
      <c r="L24" s="22">
        <f>L27*$V$24/1000</f>
        <v>21.248000000000001</v>
      </c>
      <c r="M24" s="23">
        <f t="shared" ref="M24:R24" si="4">M27*$V$24/1000</f>
        <v>26.047999999999998</v>
      </c>
      <c r="N24" s="23">
        <f t="shared" si="4"/>
        <v>26.047999999999998</v>
      </c>
      <c r="O24" s="23">
        <f t="shared" si="4"/>
        <v>22.463999999999999</v>
      </c>
      <c r="P24" s="23">
        <f t="shared" si="4"/>
        <v>22.463999999999999</v>
      </c>
      <c r="Q24" s="23">
        <f t="shared" si="4"/>
        <v>34.335999999999999</v>
      </c>
      <c r="R24" s="23">
        <f t="shared" si="4"/>
        <v>23.456</v>
      </c>
      <c r="S24" s="24"/>
      <c r="T24" s="25">
        <f t="shared" si="0"/>
        <v>398.91199999999998</v>
      </c>
      <c r="V24" s="2">
        <v>32</v>
      </c>
    </row>
    <row r="25" spans="1:30" ht="41.45" customHeight="1" x14ac:dyDescent="0.25">
      <c r="A25" s="92" t="s">
        <v>10</v>
      </c>
      <c r="B25" s="26">
        <f t="shared" ref="B25:C25" si="5">SUM(B18:B24)</f>
        <v>113.53229999999999</v>
      </c>
      <c r="C25" s="27">
        <f t="shared" si="5"/>
        <v>113.6206</v>
      </c>
      <c r="D25" s="27">
        <f>SUM(D18:D24)</f>
        <v>113.70890000000001</v>
      </c>
      <c r="E25" s="27">
        <f t="shared" ref="E25:G25" si="6">SUM(E18:E24)</f>
        <v>113.70890000000001</v>
      </c>
      <c r="F25" s="27">
        <f t="shared" si="6"/>
        <v>113.70890000000001</v>
      </c>
      <c r="G25" s="27">
        <f t="shared" si="6"/>
        <v>113.444</v>
      </c>
      <c r="H25" s="27">
        <f>SUM(H18:H24)</f>
        <v>113.6206</v>
      </c>
      <c r="I25" s="27">
        <f t="shared" ref="I25:K25" si="7">SUM(I18:I24)</f>
        <v>113.45779999999999</v>
      </c>
      <c r="J25" s="27">
        <f t="shared" si="7"/>
        <v>113.2812</v>
      </c>
      <c r="K25" s="123">
        <f t="shared" si="7"/>
        <v>113.36949999999999</v>
      </c>
      <c r="L25" s="26">
        <f>SUM(L18:L24)</f>
        <v>110.4832</v>
      </c>
      <c r="M25" s="27">
        <f t="shared" ref="M25:O25" si="8">SUM(M18:M24)</f>
        <v>123.65370000000001</v>
      </c>
      <c r="N25" s="27">
        <f t="shared" si="8"/>
        <v>123.65370000000001</v>
      </c>
      <c r="O25" s="27">
        <f t="shared" si="8"/>
        <v>113.76410000000001</v>
      </c>
      <c r="P25" s="27">
        <f>SUM(P18:P24)</f>
        <v>113.76410000000001</v>
      </c>
      <c r="Q25" s="27">
        <f t="shared" ref="Q25:S25" si="9">SUM(Q18:Q24)</f>
        <v>146.52339999999998</v>
      </c>
      <c r="R25" s="27">
        <f t="shared" si="9"/>
        <v>116.5014</v>
      </c>
      <c r="S25" s="28">
        <f t="shared" si="9"/>
        <v>90.849699999999999</v>
      </c>
      <c r="T25" s="25">
        <f>SUM(B25:S25)</f>
        <v>2074.6460000000006</v>
      </c>
    </row>
    <row r="26" spans="1:30" s="2" customFormat="1" ht="36.75" customHeight="1" x14ac:dyDescent="0.25">
      <c r="A26" s="93" t="s">
        <v>19</v>
      </c>
      <c r="B26" s="29">
        <v>23.5</v>
      </c>
      <c r="C26" s="30">
        <v>23.5</v>
      </c>
      <c r="D26" s="30">
        <v>23.5</v>
      </c>
      <c r="E26" s="30">
        <v>23.5</v>
      </c>
      <c r="F26" s="30">
        <v>23.5</v>
      </c>
      <c r="G26" s="30">
        <v>23.5</v>
      </c>
      <c r="H26" s="30">
        <v>23.5</v>
      </c>
      <c r="I26" s="30">
        <v>23.5</v>
      </c>
      <c r="J26" s="30">
        <v>23.5</v>
      </c>
      <c r="K26" s="124">
        <v>23.5</v>
      </c>
      <c r="L26" s="29">
        <v>23.5</v>
      </c>
      <c r="M26" s="30">
        <v>23.5</v>
      </c>
      <c r="N26" s="30">
        <v>23.5</v>
      </c>
      <c r="O26" s="30">
        <v>23.5</v>
      </c>
      <c r="P26" s="30">
        <v>23.5</v>
      </c>
      <c r="Q26" s="30">
        <v>23.5</v>
      </c>
      <c r="R26" s="30">
        <v>23.5</v>
      </c>
      <c r="S26" s="31">
        <v>23.5</v>
      </c>
      <c r="T26" s="32">
        <f>+((T25/T27)/7)*1000</f>
        <v>23.774907749077499</v>
      </c>
    </row>
    <row r="27" spans="1:30" s="2" customFormat="1" ht="33" customHeight="1" x14ac:dyDescent="0.25">
      <c r="A27" s="94" t="s">
        <v>20</v>
      </c>
      <c r="B27" s="33">
        <v>696</v>
      </c>
      <c r="C27" s="34">
        <v>697</v>
      </c>
      <c r="D27" s="34">
        <v>698</v>
      </c>
      <c r="E27" s="34">
        <v>698</v>
      </c>
      <c r="F27" s="34">
        <v>698</v>
      </c>
      <c r="G27" s="34">
        <v>695</v>
      </c>
      <c r="H27" s="34">
        <v>697</v>
      </c>
      <c r="I27" s="34">
        <v>696</v>
      </c>
      <c r="J27" s="34">
        <v>694</v>
      </c>
      <c r="K27" s="125">
        <v>695</v>
      </c>
      <c r="L27" s="33">
        <v>664</v>
      </c>
      <c r="M27" s="34">
        <v>814</v>
      </c>
      <c r="N27" s="34">
        <v>814</v>
      </c>
      <c r="O27" s="34">
        <v>702</v>
      </c>
      <c r="P27" s="34">
        <v>702</v>
      </c>
      <c r="Q27" s="34">
        <v>1073</v>
      </c>
      <c r="R27" s="34">
        <v>733</v>
      </c>
      <c r="S27" s="35"/>
      <c r="T27" s="36">
        <f>SUM(B27:S27)</f>
        <v>12466</v>
      </c>
      <c r="U27" s="2">
        <f>((T25*1000)/T27)/7</f>
        <v>23.774907749077499</v>
      </c>
    </row>
    <row r="28" spans="1:30" s="2" customFormat="1" ht="33" customHeight="1" x14ac:dyDescent="0.25">
      <c r="A28" s="95" t="s">
        <v>21</v>
      </c>
      <c r="B28" s="37">
        <f t="shared" ref="B28:C28" si="10">(B27*B26)/1000</f>
        <v>16.356000000000002</v>
      </c>
      <c r="C28" s="38">
        <f t="shared" si="10"/>
        <v>16.3795</v>
      </c>
      <c r="D28" s="38">
        <f>(D27*D26)/1000</f>
        <v>16.402999999999999</v>
      </c>
      <c r="E28" s="38">
        <f>(E27*E26)/1000</f>
        <v>16.402999999999999</v>
      </c>
      <c r="F28" s="38">
        <f t="shared" ref="F28:G28" si="11">(F27*F26)/1000</f>
        <v>16.402999999999999</v>
      </c>
      <c r="G28" s="38">
        <f t="shared" si="11"/>
        <v>16.3325</v>
      </c>
      <c r="H28" s="38">
        <f>(H27*H26)/1000</f>
        <v>16.3795</v>
      </c>
      <c r="I28" s="38">
        <f>(I27*I26)/1000</f>
        <v>16.356000000000002</v>
      </c>
      <c r="J28" s="38">
        <f t="shared" ref="J28:K28" si="12">(J27*J26)/1000</f>
        <v>16.309000000000001</v>
      </c>
      <c r="K28" s="126">
        <f t="shared" si="12"/>
        <v>16.3325</v>
      </c>
      <c r="L28" s="37">
        <f>(L27*L26)/1000</f>
        <v>15.603999999999999</v>
      </c>
      <c r="M28" s="38">
        <f>(M27*M26)/1000</f>
        <v>19.129000000000001</v>
      </c>
      <c r="N28" s="38">
        <f t="shared" ref="N28:S28" si="13">(N27*N26)/1000</f>
        <v>19.129000000000001</v>
      </c>
      <c r="O28" s="38">
        <f t="shared" si="13"/>
        <v>16.497</v>
      </c>
      <c r="P28" s="38">
        <f t="shared" si="13"/>
        <v>16.497</v>
      </c>
      <c r="Q28" s="38">
        <f t="shared" si="13"/>
        <v>25.215499999999999</v>
      </c>
      <c r="R28" s="38">
        <f t="shared" si="13"/>
        <v>17.2255</v>
      </c>
      <c r="S28" s="39">
        <f t="shared" si="13"/>
        <v>0</v>
      </c>
      <c r="T28" s="40"/>
    </row>
    <row r="29" spans="1:30" ht="33.75" customHeight="1" x14ac:dyDescent="0.25">
      <c r="A29" s="96" t="s">
        <v>22</v>
      </c>
      <c r="B29" s="41">
        <f t="shared" ref="B29:C29" si="14">((B27*B26)*7)/1000</f>
        <v>114.492</v>
      </c>
      <c r="C29" s="42">
        <f t="shared" si="14"/>
        <v>114.65649999999999</v>
      </c>
      <c r="D29" s="42">
        <f>((D27*D26)*7)/1000</f>
        <v>114.821</v>
      </c>
      <c r="E29" s="42">
        <f>((E27*E26)*7)/1000</f>
        <v>114.821</v>
      </c>
      <c r="F29" s="42">
        <f t="shared" ref="F29:G29" si="15">((F27*F26)*7)/1000</f>
        <v>114.821</v>
      </c>
      <c r="G29" s="42">
        <f t="shared" si="15"/>
        <v>114.3275</v>
      </c>
      <c r="H29" s="42">
        <f>((H27*H26)*7)/1000</f>
        <v>114.65649999999999</v>
      </c>
      <c r="I29" s="42">
        <f>((I27*I26)*7)/1000</f>
        <v>114.492</v>
      </c>
      <c r="J29" s="42">
        <f t="shared" ref="J29:K29" si="16">((J27*J26)*7)/1000</f>
        <v>114.163</v>
      </c>
      <c r="K29" s="127">
        <f t="shared" si="16"/>
        <v>114.3275</v>
      </c>
      <c r="L29" s="41">
        <f>((L27*L26)*7)/1000</f>
        <v>109.22799999999999</v>
      </c>
      <c r="M29" s="42">
        <f>((M27*M26)*7)/1000</f>
        <v>133.90299999999999</v>
      </c>
      <c r="N29" s="42">
        <f t="shared" ref="N29:S29" si="17">((N27*N26)*7)/1000</f>
        <v>133.90299999999999</v>
      </c>
      <c r="O29" s="42">
        <f t="shared" si="17"/>
        <v>115.479</v>
      </c>
      <c r="P29" s="43">
        <f t="shared" si="17"/>
        <v>115.479</v>
      </c>
      <c r="Q29" s="43">
        <f t="shared" si="17"/>
        <v>176.5085</v>
      </c>
      <c r="R29" s="43">
        <f t="shared" si="17"/>
        <v>120.57850000000001</v>
      </c>
      <c r="S29" s="44">
        <f t="shared" si="17"/>
        <v>0</v>
      </c>
      <c r="T29" s="45"/>
    </row>
    <row r="30" spans="1:30" ht="33.75" customHeight="1" thickBot="1" x14ac:dyDescent="0.3">
      <c r="A30" s="97" t="s">
        <v>23</v>
      </c>
      <c r="B30" s="46">
        <f t="shared" ref="B30:C30" si="18">+(B25/B27)/7*1000</f>
        <v>23.303017241379312</v>
      </c>
      <c r="C30" s="47">
        <f t="shared" si="18"/>
        <v>23.287681902029103</v>
      </c>
      <c r="D30" s="47">
        <f>+(D25/D27)/7*1000</f>
        <v>23.272390503479329</v>
      </c>
      <c r="E30" s="47">
        <f t="shared" ref="E30:G30" si="19">+(E25/E27)/7*1000</f>
        <v>23.272390503479329</v>
      </c>
      <c r="F30" s="47">
        <f t="shared" si="19"/>
        <v>23.272390503479329</v>
      </c>
      <c r="G30" s="47">
        <f t="shared" si="19"/>
        <v>23.318396711202471</v>
      </c>
      <c r="H30" s="47">
        <f>+(H25/H27)/7*1000</f>
        <v>23.287681902029103</v>
      </c>
      <c r="I30" s="47">
        <f t="shared" ref="I30:K30" si="20">+(I25/I27)/7*1000</f>
        <v>23.287725779967158</v>
      </c>
      <c r="J30" s="47">
        <f t="shared" si="20"/>
        <v>23.318484973240018</v>
      </c>
      <c r="K30" s="128">
        <f t="shared" si="20"/>
        <v>23.303083247687564</v>
      </c>
      <c r="L30" s="46">
        <f>+(L25/L27)/7*1000</f>
        <v>23.770051635111873</v>
      </c>
      <c r="M30" s="47">
        <f t="shared" ref="M30:S30" si="21">+(M25/M27)/7*1000</f>
        <v>21.701246051246052</v>
      </c>
      <c r="N30" s="47">
        <f t="shared" si="21"/>
        <v>21.701246051246052</v>
      </c>
      <c r="O30" s="47">
        <f t="shared" si="21"/>
        <v>23.151017501017506</v>
      </c>
      <c r="P30" s="47">
        <f t="shared" si="21"/>
        <v>23.151017501017506</v>
      </c>
      <c r="Q30" s="47">
        <f t="shared" si="21"/>
        <v>19.507841831979761</v>
      </c>
      <c r="R30" s="47">
        <f t="shared" si="21"/>
        <v>22.705398557786008</v>
      </c>
      <c r="S30" s="48" t="e">
        <f t="shared" si="21"/>
        <v>#DIV/0!</v>
      </c>
      <c r="T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0" t="s">
        <v>25</v>
      </c>
      <c r="C36" s="341"/>
      <c r="D36" s="341"/>
      <c r="E36" s="341"/>
      <c r="F36" s="341"/>
      <c r="G36" s="341"/>
      <c r="H36" s="99"/>
      <c r="I36" s="53" t="s">
        <v>26</v>
      </c>
      <c r="J36" s="107"/>
      <c r="K36" s="346" t="s">
        <v>25</v>
      </c>
      <c r="L36" s="346"/>
      <c r="M36" s="346"/>
      <c r="N36" s="346"/>
      <c r="O36" s="340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79">
        <v>8.7639999999999993</v>
      </c>
      <c r="C39" s="79">
        <v>8.7639999999999993</v>
      </c>
      <c r="D39" s="79">
        <v>8.7639999999999993</v>
      </c>
      <c r="E39" s="79">
        <v>8.7639999999999993</v>
      </c>
      <c r="F39" s="79">
        <v>8.75</v>
      </c>
      <c r="G39" s="79">
        <v>8.75</v>
      </c>
      <c r="H39" s="101">
        <f t="shared" ref="H39:H46" si="22">SUM(B39:G39)</f>
        <v>52.555999999999997</v>
      </c>
      <c r="I39" s="2">
        <v>14</v>
      </c>
      <c r="J39" s="91" t="s">
        <v>12</v>
      </c>
      <c r="K39" s="79">
        <v>10.065</v>
      </c>
      <c r="L39" s="79">
        <v>10.065</v>
      </c>
      <c r="M39" s="79">
        <v>10.065</v>
      </c>
      <c r="N39" s="79">
        <v>10.065</v>
      </c>
      <c r="O39" s="79">
        <v>10.065</v>
      </c>
      <c r="P39" s="101">
        <f t="shared" ref="P39:P46" si="23">SUM(K39:O39)</f>
        <v>50.324999999999996</v>
      </c>
      <c r="Q39" s="2">
        <v>15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10.016</v>
      </c>
      <c r="C40" s="79">
        <v>10.016</v>
      </c>
      <c r="D40" s="79">
        <v>10.016</v>
      </c>
      <c r="E40" s="79">
        <v>10.016</v>
      </c>
      <c r="F40" s="79">
        <v>10</v>
      </c>
      <c r="G40" s="79">
        <v>10</v>
      </c>
      <c r="H40" s="101">
        <f t="shared" si="22"/>
        <v>60.064</v>
      </c>
      <c r="I40" s="2">
        <v>16</v>
      </c>
      <c r="J40" s="92" t="s">
        <v>13</v>
      </c>
      <c r="K40" s="79">
        <v>12.077999999999999</v>
      </c>
      <c r="L40" s="79">
        <v>12.077999999999999</v>
      </c>
      <c r="M40" s="79">
        <v>12.077999999999999</v>
      </c>
      <c r="N40" s="79">
        <v>12.077999999999999</v>
      </c>
      <c r="O40" s="79">
        <v>12.077999999999999</v>
      </c>
      <c r="P40" s="101">
        <f t="shared" si="23"/>
        <v>60.39</v>
      </c>
      <c r="Q40" s="2">
        <v>18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11.894</v>
      </c>
      <c r="C41" s="23">
        <v>11.894</v>
      </c>
      <c r="D41" s="23">
        <v>11.894</v>
      </c>
      <c r="E41" s="23">
        <v>11.894</v>
      </c>
      <c r="F41" s="23">
        <v>11.875</v>
      </c>
      <c r="G41" s="23">
        <v>11.875</v>
      </c>
      <c r="H41" s="101">
        <f t="shared" si="22"/>
        <v>71.325999999999993</v>
      </c>
      <c r="I41" s="2">
        <v>19</v>
      </c>
      <c r="J41" s="91" t="s">
        <v>14</v>
      </c>
      <c r="K41" s="80">
        <v>15.433</v>
      </c>
      <c r="L41" s="23">
        <v>15.433</v>
      </c>
      <c r="M41" s="23">
        <v>15.433</v>
      </c>
      <c r="N41" s="23">
        <v>15.433</v>
      </c>
      <c r="O41" s="23">
        <v>15.433</v>
      </c>
      <c r="P41" s="101">
        <f t="shared" si="23"/>
        <v>77.164999999999992</v>
      </c>
      <c r="Q41" s="2">
        <v>23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13.772</v>
      </c>
      <c r="C42" s="79">
        <v>13.772</v>
      </c>
      <c r="D42" s="79">
        <v>13.772</v>
      </c>
      <c r="E42" s="79">
        <v>13.772</v>
      </c>
      <c r="F42" s="79">
        <v>13.75</v>
      </c>
      <c r="G42" s="79">
        <v>13.75</v>
      </c>
      <c r="H42" s="101">
        <f t="shared" si="22"/>
        <v>82.587999999999994</v>
      </c>
      <c r="I42" s="2">
        <v>22</v>
      </c>
      <c r="J42" s="92" t="s">
        <v>15</v>
      </c>
      <c r="K42" s="79">
        <v>19.459</v>
      </c>
      <c r="L42" s="79">
        <v>19.459</v>
      </c>
      <c r="M42" s="79">
        <v>19.459</v>
      </c>
      <c r="N42" s="79">
        <v>19.459</v>
      </c>
      <c r="O42" s="79">
        <v>19.459</v>
      </c>
      <c r="P42" s="101">
        <f t="shared" si="23"/>
        <v>97.295000000000002</v>
      </c>
      <c r="Q42" s="2">
        <v>29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15.574999999999999</v>
      </c>
      <c r="C43" s="79">
        <v>15.525</v>
      </c>
      <c r="D43" s="79">
        <v>15.574999999999999</v>
      </c>
      <c r="E43" s="79">
        <v>15.625</v>
      </c>
      <c r="F43" s="79">
        <v>15.525</v>
      </c>
      <c r="G43" s="79">
        <v>15.55</v>
      </c>
      <c r="H43" s="101">
        <f t="shared" si="22"/>
        <v>93.375</v>
      </c>
      <c r="I43" s="2">
        <v>25</v>
      </c>
      <c r="J43" s="91" t="s">
        <v>16</v>
      </c>
      <c r="K43" s="79">
        <f>K48*$Q$43/1000</f>
        <v>23.31</v>
      </c>
      <c r="L43" s="79">
        <f t="shared" ref="L43:O43" si="24">L48*$Q$43/1000</f>
        <v>23.31</v>
      </c>
      <c r="M43" s="79">
        <f t="shared" si="24"/>
        <v>23.274999999999999</v>
      </c>
      <c r="N43" s="79">
        <f t="shared" si="24"/>
        <v>23.31</v>
      </c>
      <c r="O43" s="79">
        <f t="shared" si="24"/>
        <v>23.344999999999999</v>
      </c>
      <c r="P43" s="101">
        <f t="shared" si="23"/>
        <v>116.55</v>
      </c>
      <c r="Q43" s="2">
        <v>35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16.8</v>
      </c>
      <c r="C44" s="79">
        <v>15.8355</v>
      </c>
      <c r="D44" s="79">
        <v>15.8865</v>
      </c>
      <c r="E44" s="79">
        <v>15.9375</v>
      </c>
      <c r="F44" s="79">
        <v>15.8355</v>
      </c>
      <c r="G44" s="79">
        <v>15.861000000000001</v>
      </c>
      <c r="H44" s="101">
        <f t="shared" si="22"/>
        <v>96.155999999999992</v>
      </c>
      <c r="I44" s="2">
        <v>25.5</v>
      </c>
      <c r="J44" s="92" t="s">
        <v>17</v>
      </c>
      <c r="K44" s="79">
        <f>K48*$Q$44/1000</f>
        <v>27.306000000000001</v>
      </c>
      <c r="L44" s="79">
        <f t="shared" ref="L44:O44" si="25">L48*$Q$44/1000</f>
        <v>27.306000000000001</v>
      </c>
      <c r="M44" s="79">
        <f t="shared" si="25"/>
        <v>27.265000000000001</v>
      </c>
      <c r="N44" s="79">
        <f t="shared" si="25"/>
        <v>27.306000000000001</v>
      </c>
      <c r="O44" s="79">
        <f t="shared" si="25"/>
        <v>27.347000000000001</v>
      </c>
      <c r="P44" s="101">
        <f t="shared" si="23"/>
        <v>136.53</v>
      </c>
      <c r="Q44" s="2">
        <v>41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f>B48*$I$45/1000</f>
        <v>12.22</v>
      </c>
      <c r="C45" s="79">
        <f t="shared" ref="C45:G45" si="26">C48*$I$45/1000</f>
        <v>15.054</v>
      </c>
      <c r="D45" s="79">
        <f t="shared" si="26"/>
        <v>15.054</v>
      </c>
      <c r="E45" s="79">
        <f t="shared" si="26"/>
        <v>21.71</v>
      </c>
      <c r="F45" s="79">
        <f t="shared" si="26"/>
        <v>20.149999999999999</v>
      </c>
      <c r="G45" s="79">
        <f t="shared" si="26"/>
        <v>12.558</v>
      </c>
      <c r="H45" s="101">
        <f t="shared" si="22"/>
        <v>96.746000000000009</v>
      </c>
      <c r="I45" s="2">
        <v>26</v>
      </c>
      <c r="J45" s="91" t="s">
        <v>18</v>
      </c>
      <c r="K45" s="79">
        <f>K48*$Q$45/1000</f>
        <v>30.969000000000001</v>
      </c>
      <c r="L45" s="79">
        <f t="shared" ref="L45:O45" si="27">L48*$Q$45/1000</f>
        <v>30.969000000000001</v>
      </c>
      <c r="M45" s="79">
        <f t="shared" si="27"/>
        <v>30.922499999999999</v>
      </c>
      <c r="N45" s="79">
        <f t="shared" si="27"/>
        <v>30.969000000000001</v>
      </c>
      <c r="O45" s="79">
        <f t="shared" si="27"/>
        <v>31.015499999999999</v>
      </c>
      <c r="P45" s="101">
        <f t="shared" si="23"/>
        <v>154.845</v>
      </c>
      <c r="Q45" s="2">
        <v>46.5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8">SUM(B39:B45)</f>
        <v>89.040999999999997</v>
      </c>
      <c r="C46" s="27">
        <f t="shared" si="28"/>
        <v>90.860500000000002</v>
      </c>
      <c r="D46" s="27">
        <f t="shared" si="28"/>
        <v>90.961500000000001</v>
      </c>
      <c r="E46" s="27">
        <f t="shared" si="28"/>
        <v>97.718500000000006</v>
      </c>
      <c r="F46" s="27">
        <f t="shared" si="28"/>
        <v>95.885500000000008</v>
      </c>
      <c r="G46" s="27">
        <f t="shared" si="28"/>
        <v>88.343999999999994</v>
      </c>
      <c r="H46" s="101">
        <f t="shared" si="22"/>
        <v>552.81099999999992</v>
      </c>
      <c r="J46" s="77" t="s">
        <v>10</v>
      </c>
      <c r="K46" s="81">
        <f>SUM(K39:K45)</f>
        <v>138.62</v>
      </c>
      <c r="L46" s="27">
        <f>SUM(L39:L45)</f>
        <v>138.62</v>
      </c>
      <c r="M46" s="27">
        <f>SUM(M39:M45)</f>
        <v>138.4975</v>
      </c>
      <c r="N46" s="27">
        <f>SUM(N39:N45)</f>
        <v>138.62</v>
      </c>
      <c r="O46" s="27">
        <f>SUM(O39:O45)</f>
        <v>138.74250000000001</v>
      </c>
      <c r="P46" s="101">
        <f t="shared" si="23"/>
        <v>693.10000000000014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22</v>
      </c>
      <c r="C47" s="30">
        <v>21</v>
      </c>
      <c r="D47" s="30">
        <v>21</v>
      </c>
      <c r="E47" s="30">
        <v>21</v>
      </c>
      <c r="F47" s="30">
        <v>21</v>
      </c>
      <c r="G47" s="30">
        <v>21</v>
      </c>
      <c r="H47" s="102">
        <f>+((H46/H48)/7)*1000</f>
        <v>21.223595807578601</v>
      </c>
      <c r="J47" s="110" t="s">
        <v>19</v>
      </c>
      <c r="K47" s="82">
        <v>30</v>
      </c>
      <c r="L47" s="30">
        <v>30</v>
      </c>
      <c r="M47" s="30">
        <v>30</v>
      </c>
      <c r="N47" s="30">
        <v>30</v>
      </c>
      <c r="O47" s="30">
        <v>30</v>
      </c>
      <c r="P47" s="102">
        <f>+((P46/P48)/7)*1000</f>
        <v>29.734019734019739</v>
      </c>
      <c r="Q47" s="63"/>
      <c r="R47" s="63"/>
    </row>
    <row r="48" spans="1:30" ht="33.75" customHeight="1" x14ac:dyDescent="0.25">
      <c r="A48" s="94" t="s">
        <v>20</v>
      </c>
      <c r="B48" s="83">
        <v>470</v>
      </c>
      <c r="C48" s="34">
        <v>579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3721</v>
      </c>
      <c r="I48" s="64"/>
      <c r="J48" s="94" t="s">
        <v>20</v>
      </c>
      <c r="K48" s="106">
        <v>666</v>
      </c>
      <c r="L48" s="65">
        <v>666</v>
      </c>
      <c r="M48" s="65">
        <v>665</v>
      </c>
      <c r="N48" s="65">
        <v>666</v>
      </c>
      <c r="O48" s="65">
        <v>667</v>
      </c>
      <c r="P48" s="112">
        <f>SUM(K48:O48)</f>
        <v>3330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9">(B48*B47)/1000</f>
        <v>10.34</v>
      </c>
      <c r="C49" s="38">
        <f t="shared" si="29"/>
        <v>12.159000000000001</v>
      </c>
      <c r="D49" s="38">
        <f t="shared" si="29"/>
        <v>12.159000000000001</v>
      </c>
      <c r="E49" s="38">
        <f t="shared" si="29"/>
        <v>17.535</v>
      </c>
      <c r="F49" s="38">
        <f t="shared" si="29"/>
        <v>16.274999999999999</v>
      </c>
      <c r="G49" s="38">
        <f t="shared" si="29"/>
        <v>10.143000000000001</v>
      </c>
      <c r="H49" s="104">
        <f>((H46*1000)/H48)/7</f>
        <v>21.223595807578601</v>
      </c>
      <c r="J49" s="95" t="s">
        <v>21</v>
      </c>
      <c r="K49" s="84">
        <f>(K48*K47)/1000</f>
        <v>19.98</v>
      </c>
      <c r="L49" s="38">
        <f>(L48*L47)/1000</f>
        <v>19.98</v>
      </c>
      <c r="M49" s="38">
        <f>(M48*M47)/1000</f>
        <v>19.95</v>
      </c>
      <c r="N49" s="38">
        <f>(N48*N47)/1000</f>
        <v>19.98</v>
      </c>
      <c r="O49" s="38">
        <f>(O48*O47)/1000</f>
        <v>20.010000000000002</v>
      </c>
      <c r="P49" s="113">
        <f>((P46*1000)/P48)/7</f>
        <v>29.734019734019739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30">((B48*B47)*7)/1000</f>
        <v>72.38</v>
      </c>
      <c r="C50" s="42">
        <f t="shared" si="30"/>
        <v>85.113</v>
      </c>
      <c r="D50" s="42">
        <f t="shared" si="30"/>
        <v>85.113</v>
      </c>
      <c r="E50" s="42">
        <f t="shared" si="30"/>
        <v>122.745</v>
      </c>
      <c r="F50" s="42">
        <f t="shared" si="30"/>
        <v>113.925</v>
      </c>
      <c r="G50" s="42">
        <f t="shared" si="30"/>
        <v>71.001000000000005</v>
      </c>
      <c r="H50" s="87"/>
      <c r="J50" s="96" t="s">
        <v>22</v>
      </c>
      <c r="K50" s="85">
        <f>((K48*K47)*7)/1000</f>
        <v>139.86000000000001</v>
      </c>
      <c r="L50" s="42">
        <f>((L48*L47)*7)/1000</f>
        <v>139.86000000000001</v>
      </c>
      <c r="M50" s="42">
        <f>((M48*M47)*7)/1000</f>
        <v>139.65</v>
      </c>
      <c r="N50" s="42">
        <f>((N48*N47)*7)/1000</f>
        <v>139.86000000000001</v>
      </c>
      <c r="O50" s="42">
        <f>((O48*O47)*7)/1000</f>
        <v>140.07</v>
      </c>
      <c r="P50" s="114"/>
    </row>
    <row r="51" spans="1:30" ht="33.75" customHeight="1" thickBot="1" x14ac:dyDescent="0.3">
      <c r="A51" s="97" t="s">
        <v>23</v>
      </c>
      <c r="B51" s="86">
        <f t="shared" ref="B51:G51" si="31">+(B46/B48)/7*1000</f>
        <v>27.064133738601825</v>
      </c>
      <c r="C51" s="47">
        <f t="shared" si="31"/>
        <v>22.418085368862574</v>
      </c>
      <c r="D51" s="47">
        <f t="shared" si="31"/>
        <v>22.44300518134715</v>
      </c>
      <c r="E51" s="47">
        <f t="shared" si="31"/>
        <v>16.718306244653554</v>
      </c>
      <c r="F51" s="47">
        <f t="shared" si="31"/>
        <v>17.674746543778802</v>
      </c>
      <c r="G51" s="47">
        <f t="shared" si="31"/>
        <v>26.129547471162379</v>
      </c>
      <c r="H51" s="105"/>
      <c r="I51" s="50"/>
      <c r="J51" s="97" t="s">
        <v>23</v>
      </c>
      <c r="K51" s="86">
        <f>+(K46/K48)/7*1000</f>
        <v>29.734019734019736</v>
      </c>
      <c r="L51" s="47">
        <f>+(L46/L48)/7*1000</f>
        <v>29.734019734019736</v>
      </c>
      <c r="M51" s="47">
        <f>+(M46/M48)/7*1000</f>
        <v>29.752416756176153</v>
      </c>
      <c r="N51" s="47">
        <f>+(N46/N48)/7*1000</f>
        <v>29.734019734019736</v>
      </c>
      <c r="O51" s="47">
        <f>+(O46/O48)/7*1000</f>
        <v>29.715677875348039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7"/>
      <c r="K54" s="34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5" t="s">
        <v>8</v>
      </c>
      <c r="C55" s="346"/>
      <c r="D55" s="346"/>
      <c r="E55" s="346"/>
      <c r="F55" s="34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10.08</v>
      </c>
      <c r="C58" s="79">
        <v>10.08</v>
      </c>
      <c r="D58" s="79">
        <v>10.08</v>
      </c>
      <c r="E58" s="79">
        <v>10.065</v>
      </c>
      <c r="F58" s="79">
        <v>10.065</v>
      </c>
      <c r="G58" s="101">
        <f t="shared" ref="G58:G65" si="32">SUM(B58:F58)</f>
        <v>50.37</v>
      </c>
      <c r="H58" s="74"/>
      <c r="I58" s="54">
        <v>15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12.096</v>
      </c>
      <c r="C59" s="79">
        <v>12.096</v>
      </c>
      <c r="D59" s="79">
        <v>12.096</v>
      </c>
      <c r="E59" s="79">
        <v>12.077999999999999</v>
      </c>
      <c r="F59" s="79">
        <v>12.077999999999999</v>
      </c>
      <c r="G59" s="101">
        <f t="shared" si="32"/>
        <v>60.444000000000003</v>
      </c>
      <c r="H59" s="74"/>
      <c r="I59" s="54">
        <v>18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v>15.456</v>
      </c>
      <c r="C60" s="23">
        <v>15.456</v>
      </c>
      <c r="D60" s="23">
        <v>15.456</v>
      </c>
      <c r="E60" s="23">
        <v>15.433</v>
      </c>
      <c r="F60" s="23">
        <v>15.433</v>
      </c>
      <c r="G60" s="101">
        <f t="shared" si="32"/>
        <v>77.233999999999995</v>
      </c>
      <c r="H60" s="74"/>
      <c r="I60" s="54">
        <v>23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19.488</v>
      </c>
      <c r="C61" s="79">
        <v>19.488</v>
      </c>
      <c r="D61" s="79">
        <v>19.488</v>
      </c>
      <c r="E61" s="79">
        <v>19.459</v>
      </c>
      <c r="F61" s="79">
        <v>19.459</v>
      </c>
      <c r="G61" s="101">
        <f t="shared" si="32"/>
        <v>97.382000000000005</v>
      </c>
      <c r="H61" s="74"/>
      <c r="I61" s="54">
        <v>29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23.24</v>
      </c>
      <c r="C62" s="79">
        <f>C67*$I$62/1000</f>
        <v>23.135000000000002</v>
      </c>
      <c r="D62" s="79">
        <f>D67*$I$62/1000</f>
        <v>23.204999999999998</v>
      </c>
      <c r="E62" s="79">
        <f>E67*$I$62/1000</f>
        <v>23.274999999999999</v>
      </c>
      <c r="F62" s="79">
        <f>F67*$I$62/1000</f>
        <v>23.274999999999999</v>
      </c>
      <c r="G62" s="101">
        <f t="shared" si="32"/>
        <v>116.13</v>
      </c>
      <c r="H62" s="74"/>
      <c r="I62" s="54">
        <v>35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27.224</v>
      </c>
      <c r="C63" s="79">
        <f>C67*$I$63/1000</f>
        <v>27.100999999999999</v>
      </c>
      <c r="D63" s="79">
        <f>D67*$I$63/1000</f>
        <v>27.183</v>
      </c>
      <c r="E63" s="79">
        <f>E67*$I$63/1000</f>
        <v>27.265000000000001</v>
      </c>
      <c r="F63" s="79">
        <f>F67*$I$63/1000</f>
        <v>27.265000000000001</v>
      </c>
      <c r="G63" s="101">
        <f t="shared" si="32"/>
        <v>136.03800000000001</v>
      </c>
      <c r="H63" s="74"/>
      <c r="I63" s="54">
        <v>41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29.88</v>
      </c>
      <c r="C64" s="79">
        <f>C67*$I$64/1000</f>
        <v>29.745000000000001</v>
      </c>
      <c r="D64" s="79">
        <f>D67*$I$64/1000</f>
        <v>29.835000000000001</v>
      </c>
      <c r="E64" s="79">
        <f>E67*$I$64/1000</f>
        <v>29.925000000000001</v>
      </c>
      <c r="F64" s="79">
        <f>F67*$I$64/1000</f>
        <v>29.925000000000001</v>
      </c>
      <c r="G64" s="101">
        <f t="shared" si="32"/>
        <v>149.31</v>
      </c>
      <c r="H64" s="74"/>
      <c r="I64" s="54">
        <v>45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137.464</v>
      </c>
      <c r="C65" s="27">
        <f>SUM(C58:C64)</f>
        <v>137.101</v>
      </c>
      <c r="D65" s="27">
        <f>SUM(D58:D64)</f>
        <v>137.34300000000002</v>
      </c>
      <c r="E65" s="27">
        <f>SUM(E58:E64)</f>
        <v>137.5</v>
      </c>
      <c r="F65" s="27">
        <f>SUM(F58:F64)</f>
        <v>137.5</v>
      </c>
      <c r="G65" s="101">
        <f t="shared" si="32"/>
        <v>686.90800000000002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30</v>
      </c>
      <c r="C66" s="30">
        <v>30</v>
      </c>
      <c r="D66" s="30">
        <v>30</v>
      </c>
      <c r="E66" s="30">
        <v>30</v>
      </c>
      <c r="F66" s="30">
        <v>30</v>
      </c>
      <c r="G66" s="102">
        <f>+((G65/G67)/7)*1000</f>
        <v>29.574959097563077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664</v>
      </c>
      <c r="C67" s="65">
        <v>661</v>
      </c>
      <c r="D67" s="65">
        <v>663</v>
      </c>
      <c r="E67" s="65">
        <v>665</v>
      </c>
      <c r="F67" s="65">
        <v>665</v>
      </c>
      <c r="G67" s="112">
        <f>SUM(B67:F67)</f>
        <v>3318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19.920000000000002</v>
      </c>
      <c r="C68" s="38">
        <f>(C67*C66)/1000</f>
        <v>19.829999999999998</v>
      </c>
      <c r="D68" s="38">
        <f>(D67*D66)/1000</f>
        <v>19.89</v>
      </c>
      <c r="E68" s="38">
        <f>(E67*E66)/1000</f>
        <v>19.95</v>
      </c>
      <c r="F68" s="38">
        <f>(F67*F66)/1000</f>
        <v>19.95</v>
      </c>
      <c r="G68" s="116">
        <f>((G65*1000)/G67)/7</f>
        <v>29.574959097563074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139.44</v>
      </c>
      <c r="C69" s="42">
        <f>((C67*C66)*7)/1000</f>
        <v>138.81</v>
      </c>
      <c r="D69" s="42">
        <f>((D67*D66)*7)/1000</f>
        <v>139.22999999999999</v>
      </c>
      <c r="E69" s="42">
        <f>((E67*E66)*7)/1000</f>
        <v>139.65</v>
      </c>
      <c r="F69" s="42">
        <f>((F67*F66)*7)/1000</f>
        <v>139.65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29.574870912220309</v>
      </c>
      <c r="C70" s="47">
        <f>+(C65/C67)/7*1000</f>
        <v>29.630646207045604</v>
      </c>
      <c r="D70" s="47">
        <f>+(D65/D67)/7*1000</f>
        <v>29.593406593406598</v>
      </c>
      <c r="E70" s="47">
        <f>+(E65/E67)/7*1000</f>
        <v>29.538131041890438</v>
      </c>
      <c r="F70" s="47">
        <f>+(F65/F67)/7*1000</f>
        <v>29.538131041890438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A3:C3"/>
    <mergeCell ref="E9:G9"/>
    <mergeCell ref="R9:S9"/>
    <mergeCell ref="K11:L11"/>
    <mergeCell ref="B36:G36"/>
    <mergeCell ref="L15:S15"/>
    <mergeCell ref="B55:F55"/>
    <mergeCell ref="J54:K54"/>
    <mergeCell ref="K36:O36"/>
    <mergeCell ref="B15:K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21" zoomScale="30" zoomScaleNormal="30" workbookViewId="0">
      <selection activeCell="S45" sqref="S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51" t="s">
        <v>0</v>
      </c>
      <c r="B3" s="351"/>
      <c r="C3" s="351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2"/>
      <c r="Z3" s="2"/>
      <c r="AA3" s="2"/>
      <c r="AB3" s="2"/>
      <c r="AC3" s="2"/>
      <c r="AD3" s="16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2" t="s">
        <v>1</v>
      </c>
      <c r="B9" s="162"/>
      <c r="C9" s="162"/>
      <c r="D9" s="1"/>
      <c r="E9" s="338" t="s">
        <v>2</v>
      </c>
      <c r="F9" s="338"/>
      <c r="G9" s="33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8"/>
      <c r="S9" s="33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2"/>
      <c r="B10" s="162"/>
      <c r="C10" s="16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2" t="s">
        <v>4</v>
      </c>
      <c r="B11" s="162"/>
      <c r="C11" s="162"/>
      <c r="D11" s="1"/>
      <c r="E11" s="163">
        <v>2</v>
      </c>
      <c r="F11" s="1"/>
      <c r="G11" s="1"/>
      <c r="H11" s="1"/>
      <c r="I11" s="1"/>
      <c r="J11" s="1"/>
      <c r="K11" s="339" t="s">
        <v>62</v>
      </c>
      <c r="L11" s="339"/>
      <c r="M11" s="164"/>
      <c r="N11" s="16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2"/>
      <c r="B12" s="162"/>
      <c r="C12" s="162"/>
      <c r="D12" s="1"/>
      <c r="E12" s="5"/>
      <c r="F12" s="1"/>
      <c r="G12" s="1"/>
      <c r="H12" s="1"/>
      <c r="I12" s="1"/>
      <c r="J12" s="1"/>
      <c r="K12" s="164"/>
      <c r="L12" s="164"/>
      <c r="M12" s="164"/>
      <c r="N12" s="16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2"/>
      <c r="B13" s="162"/>
      <c r="C13" s="162"/>
      <c r="D13" s="162"/>
      <c r="E13" s="162"/>
      <c r="F13" s="162"/>
      <c r="G13" s="162"/>
      <c r="H13" s="162"/>
      <c r="I13" s="162"/>
      <c r="J13" s="162"/>
      <c r="K13" s="162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"/>
      <c r="X13" s="1"/>
      <c r="Y13" s="1"/>
    </row>
    <row r="14" spans="1:30" s="3" customFormat="1" ht="27" thickBot="1" x14ac:dyDescent="0.3">
      <c r="A14" s="16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2" t="s">
        <v>25</v>
      </c>
      <c r="C15" s="353"/>
      <c r="D15" s="353"/>
      <c r="E15" s="353"/>
      <c r="F15" s="353"/>
      <c r="G15" s="353"/>
      <c r="H15" s="353"/>
      <c r="I15" s="353"/>
      <c r="J15" s="353"/>
      <c r="K15" s="353"/>
      <c r="L15" s="353"/>
      <c r="M15" s="354"/>
      <c r="N15" s="355" t="s">
        <v>8</v>
      </c>
      <c r="O15" s="356"/>
      <c r="P15" s="356"/>
      <c r="Q15" s="356"/>
      <c r="R15" s="356"/>
      <c r="S15" s="356"/>
      <c r="T15" s="356"/>
      <c r="U15" s="356"/>
      <c r="V15" s="357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47.007666666666665</v>
      </c>
      <c r="C18" s="23">
        <v>32.330666666666673</v>
      </c>
      <c r="D18" s="23">
        <v>32.330666666666673</v>
      </c>
      <c r="E18" s="23">
        <v>39.304999999999993</v>
      </c>
      <c r="F18" s="23">
        <v>39.415833333333339</v>
      </c>
      <c r="G18" s="23">
        <v>45.04</v>
      </c>
      <c r="H18" s="23">
        <v>45.149666666666668</v>
      </c>
      <c r="I18" s="23">
        <v>36.384833333333326</v>
      </c>
      <c r="J18" s="23">
        <v>36.493333333333332</v>
      </c>
      <c r="K18" s="23">
        <v>48.494000000000007</v>
      </c>
      <c r="L18" s="23">
        <v>26.429500000000001</v>
      </c>
      <c r="M18" s="23">
        <v>24.326000000000004</v>
      </c>
      <c r="N18" s="22">
        <v>14.3</v>
      </c>
      <c r="O18" s="23">
        <v>31.5</v>
      </c>
      <c r="P18" s="23">
        <v>44</v>
      </c>
      <c r="Q18" s="23">
        <v>53.6</v>
      </c>
      <c r="R18" s="23">
        <v>59</v>
      </c>
      <c r="S18" s="23">
        <v>51.4</v>
      </c>
      <c r="T18" s="23">
        <v>46.1</v>
      </c>
      <c r="U18" s="23">
        <v>31.4</v>
      </c>
      <c r="V18" s="24">
        <v>31.4</v>
      </c>
      <c r="W18" s="25">
        <f t="shared" ref="W18:W25" si="0">SUM(B18:V18)</f>
        <v>815.40716666666674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47.007666666666665</v>
      </c>
      <c r="C19" s="23">
        <v>32.330666666666673</v>
      </c>
      <c r="D19" s="23">
        <v>32.330666666666673</v>
      </c>
      <c r="E19" s="23">
        <v>39.304999999999993</v>
      </c>
      <c r="F19" s="23">
        <v>39.415833333333339</v>
      </c>
      <c r="G19" s="23">
        <v>45.04</v>
      </c>
      <c r="H19" s="23">
        <v>45.149666666666668</v>
      </c>
      <c r="I19" s="23">
        <v>36.384833333333326</v>
      </c>
      <c r="J19" s="23">
        <v>36.493333333333332</v>
      </c>
      <c r="K19" s="23">
        <v>48.494000000000007</v>
      </c>
      <c r="L19" s="23">
        <v>26.429500000000001</v>
      </c>
      <c r="M19" s="23">
        <v>24.326000000000004</v>
      </c>
      <c r="N19" s="22">
        <v>14.3</v>
      </c>
      <c r="O19" s="23">
        <v>31.5</v>
      </c>
      <c r="P19" s="23">
        <v>44</v>
      </c>
      <c r="Q19" s="23">
        <v>53.6</v>
      </c>
      <c r="R19" s="23">
        <v>59</v>
      </c>
      <c r="S19" s="23">
        <v>51.4</v>
      </c>
      <c r="T19" s="23">
        <v>46.1</v>
      </c>
      <c r="U19" s="23">
        <v>31.4</v>
      </c>
      <c r="V19" s="24">
        <v>31.4</v>
      </c>
      <c r="W19" s="25">
        <f t="shared" si="0"/>
        <v>815.40716666666674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47.963388888888886</v>
      </c>
      <c r="C21" s="23">
        <v>33.512888888888881</v>
      </c>
      <c r="D21" s="23">
        <v>33.512888888888881</v>
      </c>
      <c r="E21" s="23">
        <v>41.01766666666667</v>
      </c>
      <c r="F21" s="23">
        <v>41.059277777777773</v>
      </c>
      <c r="G21" s="23">
        <v>46.926666666666677</v>
      </c>
      <c r="H21" s="23">
        <v>46.966722222222224</v>
      </c>
      <c r="I21" s="23">
        <v>38.239444444444452</v>
      </c>
      <c r="J21" s="23">
        <v>38.391111111111108</v>
      </c>
      <c r="K21" s="23">
        <v>52.333333333333336</v>
      </c>
      <c r="L21" s="23">
        <v>28.549999999999994</v>
      </c>
      <c r="M21" s="23">
        <v>25.880666666666659</v>
      </c>
      <c r="N21" s="22">
        <v>16.068000000000001</v>
      </c>
      <c r="O21" s="23">
        <v>35.286999999999999</v>
      </c>
      <c r="P21" s="23">
        <v>49.206666666666671</v>
      </c>
      <c r="Q21" s="23">
        <v>56.190666666666665</v>
      </c>
      <c r="R21" s="23">
        <v>60.932333333333339</v>
      </c>
      <c r="S21" s="23">
        <v>53.097999999999992</v>
      </c>
      <c r="T21" s="23">
        <v>47.578000000000003</v>
      </c>
      <c r="U21" s="23">
        <v>30.17016666666666</v>
      </c>
      <c r="V21" s="24">
        <v>29.620666666666665</v>
      </c>
      <c r="W21" s="25">
        <f t="shared" si="0"/>
        <v>852.50555555555547</v>
      </c>
      <c r="Y21" s="2"/>
      <c r="Z21" s="19"/>
    </row>
    <row r="22" spans="1:32" ht="39.950000000000003" customHeight="1" x14ac:dyDescent="0.25">
      <c r="A22" s="91" t="s">
        <v>16</v>
      </c>
      <c r="B22" s="22">
        <v>47.963388888888886</v>
      </c>
      <c r="C22" s="23">
        <v>33.512888888888881</v>
      </c>
      <c r="D22" s="23">
        <v>33.512888888888881</v>
      </c>
      <c r="E22" s="23">
        <v>41.01766666666667</v>
      </c>
      <c r="F22" s="23">
        <v>41.059277777777773</v>
      </c>
      <c r="G22" s="23">
        <v>46.926666666666677</v>
      </c>
      <c r="H22" s="23">
        <v>46.966722222222224</v>
      </c>
      <c r="I22" s="23">
        <v>38.239444444444452</v>
      </c>
      <c r="J22" s="23">
        <v>38.391111111111108</v>
      </c>
      <c r="K22" s="23">
        <v>52.333333333333336</v>
      </c>
      <c r="L22" s="23">
        <v>28.549999999999994</v>
      </c>
      <c r="M22" s="23">
        <v>25.880666666666659</v>
      </c>
      <c r="N22" s="22">
        <v>16.068000000000001</v>
      </c>
      <c r="O22" s="23">
        <v>35.286999999999999</v>
      </c>
      <c r="P22" s="23">
        <v>49.206666666666671</v>
      </c>
      <c r="Q22" s="23">
        <v>56.190666666666665</v>
      </c>
      <c r="R22" s="23">
        <v>60.932333333333339</v>
      </c>
      <c r="S22" s="23">
        <v>53.097999999999992</v>
      </c>
      <c r="T22" s="23">
        <v>47.578000000000003</v>
      </c>
      <c r="U22" s="23">
        <v>30.17016666666666</v>
      </c>
      <c r="V22" s="24">
        <v>29.620666666666665</v>
      </c>
      <c r="W22" s="25">
        <f t="shared" si="0"/>
        <v>852.50555555555547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47.963388888888886</v>
      </c>
      <c r="C24" s="23">
        <v>33.512888888888881</v>
      </c>
      <c r="D24" s="23">
        <v>33.512888888888881</v>
      </c>
      <c r="E24" s="23">
        <v>41.01766666666667</v>
      </c>
      <c r="F24" s="23">
        <v>41.059277777777773</v>
      </c>
      <c r="G24" s="23">
        <v>46.926666666666677</v>
      </c>
      <c r="H24" s="23">
        <v>46.966722222222224</v>
      </c>
      <c r="I24" s="23">
        <v>38.239444444444452</v>
      </c>
      <c r="J24" s="23">
        <v>38.391111111111108</v>
      </c>
      <c r="K24" s="23">
        <v>52.333333333333336</v>
      </c>
      <c r="L24" s="23">
        <v>28.549999999999994</v>
      </c>
      <c r="M24" s="23">
        <v>25.880666666666659</v>
      </c>
      <c r="N24" s="22">
        <v>16.068000000000001</v>
      </c>
      <c r="O24" s="23">
        <v>35.286999999999999</v>
      </c>
      <c r="P24" s="23">
        <v>49.206666666666671</v>
      </c>
      <c r="Q24" s="23">
        <v>56.190666666666665</v>
      </c>
      <c r="R24" s="23">
        <v>60.932333333333339</v>
      </c>
      <c r="S24" s="23">
        <v>53.097999999999992</v>
      </c>
      <c r="T24" s="23">
        <v>47.578000000000003</v>
      </c>
      <c r="U24" s="23">
        <v>30.17016666666666</v>
      </c>
      <c r="V24" s="24">
        <v>29.620666666666665</v>
      </c>
      <c r="W24" s="25">
        <f t="shared" si="0"/>
        <v>852.50555555555547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237.90549999999999</v>
      </c>
      <c r="C25" s="27">
        <f t="shared" si="1"/>
        <v>165.2</v>
      </c>
      <c r="D25" s="27">
        <f t="shared" si="1"/>
        <v>165.2</v>
      </c>
      <c r="E25" s="27">
        <f t="shared" si="1"/>
        <v>201.66300000000001</v>
      </c>
      <c r="F25" s="27">
        <f t="shared" si="1"/>
        <v>202.00949999999997</v>
      </c>
      <c r="G25" s="27">
        <f t="shared" si="1"/>
        <v>230.86</v>
      </c>
      <c r="H25" s="27">
        <f t="shared" si="1"/>
        <v>231.1995</v>
      </c>
      <c r="I25" s="27">
        <f t="shared" si="1"/>
        <v>187.488</v>
      </c>
      <c r="J25" s="27">
        <f t="shared" si="1"/>
        <v>188.16</v>
      </c>
      <c r="K25" s="27">
        <f t="shared" si="1"/>
        <v>253.98800000000003</v>
      </c>
      <c r="L25" s="27">
        <f t="shared" si="1"/>
        <v>138.50899999999999</v>
      </c>
      <c r="M25" s="27">
        <f t="shared" si="1"/>
        <v>126.29399999999998</v>
      </c>
      <c r="N25" s="26">
        <f>SUM(N18:N24)</f>
        <v>76.804000000000002</v>
      </c>
      <c r="O25" s="27">
        <f t="shared" ref="O25:Q25" si="2">SUM(O18:O24)</f>
        <v>168.86100000000002</v>
      </c>
      <c r="P25" s="27">
        <f t="shared" si="2"/>
        <v>235.62000000000003</v>
      </c>
      <c r="Q25" s="27">
        <f t="shared" si="2"/>
        <v>275.77199999999999</v>
      </c>
      <c r="R25" s="27">
        <f>SUM(R18:R24)</f>
        <v>300.79700000000003</v>
      </c>
      <c r="S25" s="27">
        <f t="shared" ref="S25:V25" si="3">SUM(S18:S24)</f>
        <v>262.09399999999999</v>
      </c>
      <c r="T25" s="27">
        <f t="shared" si="3"/>
        <v>234.93400000000003</v>
      </c>
      <c r="U25" s="27">
        <f t="shared" si="3"/>
        <v>153.31049999999999</v>
      </c>
      <c r="V25" s="28">
        <f t="shared" si="3"/>
        <v>151.66199999999998</v>
      </c>
      <c r="W25" s="25">
        <f t="shared" si="0"/>
        <v>4188.3310000000001</v>
      </c>
    </row>
    <row r="26" spans="1:32" s="2" customFormat="1" ht="36.75" customHeight="1" x14ac:dyDescent="0.25">
      <c r="A26" s="93" t="s">
        <v>19</v>
      </c>
      <c r="B26" s="29">
        <v>50.5</v>
      </c>
      <c r="C26" s="30">
        <v>50</v>
      </c>
      <c r="D26" s="30">
        <v>50</v>
      </c>
      <c r="E26" s="30">
        <v>49.5</v>
      </c>
      <c r="F26" s="30">
        <v>49.5</v>
      </c>
      <c r="G26" s="30">
        <v>48.5</v>
      </c>
      <c r="H26" s="30">
        <v>48.5</v>
      </c>
      <c r="I26" s="30">
        <v>48</v>
      </c>
      <c r="J26" s="30">
        <v>48</v>
      </c>
      <c r="K26" s="30">
        <v>47</v>
      </c>
      <c r="L26" s="30">
        <v>47</v>
      </c>
      <c r="M26" s="30">
        <v>46.5</v>
      </c>
      <c r="N26" s="29">
        <v>52</v>
      </c>
      <c r="O26" s="30">
        <v>51</v>
      </c>
      <c r="P26" s="30">
        <v>51</v>
      </c>
      <c r="Q26" s="30">
        <v>49</v>
      </c>
      <c r="R26" s="30">
        <v>48.5</v>
      </c>
      <c r="S26" s="30">
        <v>48.5</v>
      </c>
      <c r="T26" s="30">
        <v>48.5</v>
      </c>
      <c r="U26" s="30">
        <v>46.5</v>
      </c>
      <c r="V26" s="31">
        <v>46</v>
      </c>
      <c r="W26" s="32">
        <f>+((W25/W27)/7)*1000</f>
        <v>48.716251424849375</v>
      </c>
    </row>
    <row r="27" spans="1:32" s="2" customFormat="1" ht="33" customHeight="1" x14ac:dyDescent="0.25">
      <c r="A27" s="94" t="s">
        <v>20</v>
      </c>
      <c r="B27" s="33">
        <v>673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211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12282</v>
      </c>
      <c r="X27" s="2">
        <f>((W25*1000)/W27)/7</f>
        <v>48.716251424849375</v>
      </c>
    </row>
    <row r="28" spans="1:32" s="2" customFormat="1" ht="33" customHeight="1" x14ac:dyDescent="0.25">
      <c r="A28" s="95" t="s">
        <v>21</v>
      </c>
      <c r="B28" s="37">
        <f>((B27*B26)*7/1000-B18-B19)/3</f>
        <v>47.963388888888886</v>
      </c>
      <c r="C28" s="38">
        <f t="shared" ref="C28:V28" si="4">((C27*C26)*7/1000-C18-C19)/3</f>
        <v>33.512888888888881</v>
      </c>
      <c r="D28" s="38">
        <f t="shared" si="4"/>
        <v>33.512888888888881</v>
      </c>
      <c r="E28" s="38">
        <f t="shared" si="4"/>
        <v>41.01766666666667</v>
      </c>
      <c r="F28" s="38">
        <f t="shared" si="4"/>
        <v>41.059277777777773</v>
      </c>
      <c r="G28" s="38">
        <f t="shared" si="4"/>
        <v>46.926666666666677</v>
      </c>
      <c r="H28" s="38">
        <f t="shared" si="4"/>
        <v>46.966722222222224</v>
      </c>
      <c r="I28" s="38">
        <f t="shared" si="4"/>
        <v>38.239444444444452</v>
      </c>
      <c r="J28" s="38">
        <f t="shared" si="4"/>
        <v>38.391111111111108</v>
      </c>
      <c r="K28" s="38">
        <f t="shared" si="4"/>
        <v>52.333333333333336</v>
      </c>
      <c r="L28" s="38">
        <f t="shared" si="4"/>
        <v>28.549999999999994</v>
      </c>
      <c r="M28" s="38">
        <f t="shared" si="4"/>
        <v>25.880666666666659</v>
      </c>
      <c r="N28" s="37">
        <f t="shared" si="4"/>
        <v>16.068000000000001</v>
      </c>
      <c r="O28" s="38">
        <f t="shared" si="4"/>
        <v>35.286999999999999</v>
      </c>
      <c r="P28" s="38">
        <f t="shared" si="4"/>
        <v>49.206666666666671</v>
      </c>
      <c r="Q28" s="38">
        <f t="shared" si="4"/>
        <v>56.190666666666665</v>
      </c>
      <c r="R28" s="38">
        <f t="shared" si="4"/>
        <v>60.932333333333339</v>
      </c>
      <c r="S28" s="38">
        <f t="shared" si="4"/>
        <v>53.097999999999992</v>
      </c>
      <c r="T28" s="38">
        <f t="shared" si="4"/>
        <v>47.578000000000003</v>
      </c>
      <c r="U28" s="38">
        <f t="shared" si="4"/>
        <v>30.17016666666666</v>
      </c>
      <c r="V28" s="39">
        <f t="shared" si="4"/>
        <v>29.620666666666665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237.90549999999999</v>
      </c>
      <c r="C29" s="42">
        <f t="shared" si="5"/>
        <v>165.2</v>
      </c>
      <c r="D29" s="42">
        <f>((D27*D26)*7)/1000</f>
        <v>165.2</v>
      </c>
      <c r="E29" s="42">
        <f>((E27*E26)*7)/1000</f>
        <v>201.66300000000001</v>
      </c>
      <c r="F29" s="42">
        <f t="shared" ref="F29:G29" si="6">((F27*F26)*7)/1000</f>
        <v>202.0095</v>
      </c>
      <c r="G29" s="42">
        <f t="shared" si="6"/>
        <v>230.86</v>
      </c>
      <c r="H29" s="42">
        <f>((H27*H26)*7)/1000</f>
        <v>231.1995</v>
      </c>
      <c r="I29" s="42">
        <f t="shared" ref="I29:J29" si="7">((I27*I26)*7)/1000</f>
        <v>187.488</v>
      </c>
      <c r="J29" s="42">
        <f t="shared" si="7"/>
        <v>188.16</v>
      </c>
      <c r="K29" s="42">
        <f>((K27*K26)*7)/1000</f>
        <v>253.988</v>
      </c>
      <c r="L29" s="42">
        <f>((L27*L26)*7)/1000</f>
        <v>138.50899999999999</v>
      </c>
      <c r="M29" s="42">
        <f t="shared" ref="M29" si="8">((M27*M26)*7)/1000</f>
        <v>126.294</v>
      </c>
      <c r="N29" s="41">
        <f>((N27*N26)*7)/1000</f>
        <v>76.804000000000002</v>
      </c>
      <c r="O29" s="42">
        <f>((O27*O26)*7)/1000</f>
        <v>168.86099999999999</v>
      </c>
      <c r="P29" s="42">
        <f t="shared" ref="P29:V29" si="9">((P27*P26)*7)/1000</f>
        <v>235.62</v>
      </c>
      <c r="Q29" s="42">
        <f t="shared" si="9"/>
        <v>275.77199999999999</v>
      </c>
      <c r="R29" s="43">
        <f t="shared" si="9"/>
        <v>300.79700000000003</v>
      </c>
      <c r="S29" s="43">
        <f t="shared" si="9"/>
        <v>262.09399999999999</v>
      </c>
      <c r="T29" s="43">
        <f t="shared" si="9"/>
        <v>234.934</v>
      </c>
      <c r="U29" s="43">
        <f t="shared" si="9"/>
        <v>153.31049999999999</v>
      </c>
      <c r="V29" s="44">
        <f t="shared" si="9"/>
        <v>151.66200000000001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50.499999999999993</v>
      </c>
      <c r="C30" s="47">
        <f t="shared" si="10"/>
        <v>49.999999999999993</v>
      </c>
      <c r="D30" s="47">
        <f>+(D25/D27)/7*1000</f>
        <v>49.999999999999993</v>
      </c>
      <c r="E30" s="47">
        <f t="shared" ref="E30:G30" si="11">+(E25/E27)/7*1000</f>
        <v>49.5</v>
      </c>
      <c r="F30" s="47">
        <f t="shared" si="11"/>
        <v>49.499999999999993</v>
      </c>
      <c r="G30" s="47">
        <f t="shared" si="11"/>
        <v>48.5</v>
      </c>
      <c r="H30" s="47">
        <f>+(H25/H27)/7*1000</f>
        <v>48.5</v>
      </c>
      <c r="I30" s="47">
        <f t="shared" ref="I30:M30" si="12">+(I25/I27)/7*1000</f>
        <v>48</v>
      </c>
      <c r="J30" s="47">
        <f t="shared" si="12"/>
        <v>48</v>
      </c>
      <c r="K30" s="47">
        <f t="shared" si="12"/>
        <v>47</v>
      </c>
      <c r="L30" s="47">
        <f t="shared" si="12"/>
        <v>46.999999999999993</v>
      </c>
      <c r="M30" s="47">
        <f t="shared" si="12"/>
        <v>46.499999999999993</v>
      </c>
      <c r="N30" s="46">
        <f>+(N25/N27)/7*1000</f>
        <v>52</v>
      </c>
      <c r="O30" s="47">
        <f t="shared" ref="O30:V30" si="13">+(O25/O27)/7*1000</f>
        <v>51.000000000000007</v>
      </c>
      <c r="P30" s="47">
        <f t="shared" si="13"/>
        <v>51.000000000000007</v>
      </c>
      <c r="Q30" s="47">
        <f t="shared" si="13"/>
        <v>48.999999999999993</v>
      </c>
      <c r="R30" s="47">
        <f t="shared" si="13"/>
        <v>48.5</v>
      </c>
      <c r="S30" s="47">
        <f t="shared" si="13"/>
        <v>48.499999999999993</v>
      </c>
      <c r="T30" s="47">
        <f t="shared" si="13"/>
        <v>48.5</v>
      </c>
      <c r="U30" s="47">
        <f t="shared" si="13"/>
        <v>46.499999999999993</v>
      </c>
      <c r="V30" s="48">
        <f t="shared" si="13"/>
        <v>45.999999999999993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5" t="s">
        <v>8</v>
      </c>
      <c r="C36" s="346"/>
      <c r="D36" s="346"/>
      <c r="E36" s="346"/>
      <c r="F36" s="346"/>
      <c r="G36" s="346"/>
      <c r="H36" s="340"/>
      <c r="I36" s="99"/>
      <c r="J36" s="53" t="s">
        <v>26</v>
      </c>
      <c r="K36" s="107"/>
      <c r="L36" s="346" t="s">
        <v>8</v>
      </c>
      <c r="M36" s="346"/>
      <c r="N36" s="346"/>
      <c r="O36" s="346"/>
      <c r="P36" s="340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18.855833333333333</v>
      </c>
      <c r="C39" s="79">
        <v>40.65</v>
      </c>
      <c r="D39" s="79">
        <v>58.37833333333333</v>
      </c>
      <c r="E39" s="79">
        <v>37.303333333333342</v>
      </c>
      <c r="F39" s="79">
        <v>36.725833333333334</v>
      </c>
      <c r="G39" s="79">
        <v>44.924166666666657</v>
      </c>
      <c r="H39" s="79">
        <v>42.754166666666663</v>
      </c>
      <c r="I39" s="101">
        <f t="shared" ref="I39:I46" si="14">SUM(B39:H39)</f>
        <v>279.59166666666664</v>
      </c>
      <c r="J39" s="138"/>
      <c r="K39" s="91" t="s">
        <v>12</v>
      </c>
      <c r="L39" s="79">
        <v>14.3</v>
      </c>
      <c r="M39" s="79">
        <v>7.4</v>
      </c>
      <c r="N39" s="79">
        <v>19.899999999999999</v>
      </c>
      <c r="O39" s="79"/>
      <c r="P39" s="79"/>
      <c r="Q39" s="101">
        <f t="shared" ref="Q39:Q46" si="15">SUM(L39:P39)</f>
        <v>41.6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18.855833333333333</v>
      </c>
      <c r="C40" s="79">
        <v>40.65</v>
      </c>
      <c r="D40" s="79">
        <v>58.37833333333333</v>
      </c>
      <c r="E40" s="79">
        <v>37.303333333333342</v>
      </c>
      <c r="F40" s="79">
        <v>36.725833333333334</v>
      </c>
      <c r="G40" s="79">
        <v>44.924166666666657</v>
      </c>
      <c r="H40" s="79">
        <v>42.754166666666663</v>
      </c>
      <c r="I40" s="101">
        <f t="shared" si="14"/>
        <v>279.59166666666664</v>
      </c>
      <c r="J40" s="2"/>
      <c r="K40" s="92" t="s">
        <v>13</v>
      </c>
      <c r="L40" s="79">
        <v>14.3</v>
      </c>
      <c r="M40" s="79">
        <v>7.4</v>
      </c>
      <c r="N40" s="79">
        <v>19.899999999999999</v>
      </c>
      <c r="O40" s="79"/>
      <c r="P40" s="79"/>
      <c r="Q40" s="101">
        <f t="shared" si="15"/>
        <v>41.6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19.209444444444443</v>
      </c>
      <c r="C42" s="79">
        <v>41.733333333333327</v>
      </c>
      <c r="D42" s="79">
        <v>61.571944444444455</v>
      </c>
      <c r="E42" s="79">
        <v>39.811111111111103</v>
      </c>
      <c r="F42" s="79">
        <v>40.196111111111115</v>
      </c>
      <c r="G42" s="79">
        <v>48.398055555555565</v>
      </c>
      <c r="H42" s="79">
        <v>47.161388888888894</v>
      </c>
      <c r="I42" s="101">
        <f t="shared" si="14"/>
        <v>298.08138888888891</v>
      </c>
      <c r="J42" s="2"/>
      <c r="K42" s="92" t="s">
        <v>15</v>
      </c>
      <c r="L42" s="79">
        <v>15.1</v>
      </c>
      <c r="M42" s="79">
        <v>7.8</v>
      </c>
      <c r="N42" s="79">
        <v>21</v>
      </c>
      <c r="O42" s="79"/>
      <c r="P42" s="79"/>
      <c r="Q42" s="101">
        <f t="shared" si="15"/>
        <v>43.9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19.209444444444443</v>
      </c>
      <c r="C43" s="79">
        <v>41.733333333333327</v>
      </c>
      <c r="D43" s="79">
        <v>61.571944444444455</v>
      </c>
      <c r="E43" s="79">
        <v>39.811111111111103</v>
      </c>
      <c r="F43" s="79">
        <v>40.196111111111115</v>
      </c>
      <c r="G43" s="79">
        <v>48.398055555555565</v>
      </c>
      <c r="H43" s="79">
        <v>47.161388888888894</v>
      </c>
      <c r="I43" s="101">
        <f t="shared" si="14"/>
        <v>298.08138888888891</v>
      </c>
      <c r="J43" s="2"/>
      <c r="K43" s="91" t="s">
        <v>16</v>
      </c>
      <c r="L43" s="79">
        <v>15.1</v>
      </c>
      <c r="M43" s="79">
        <v>7.9</v>
      </c>
      <c r="N43" s="79">
        <v>21</v>
      </c>
      <c r="O43" s="79"/>
      <c r="P43" s="79"/>
      <c r="Q43" s="101">
        <f t="shared" si="15"/>
        <v>44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19.209444444444443</v>
      </c>
      <c r="C45" s="79">
        <v>41.733333333333327</v>
      </c>
      <c r="D45" s="79">
        <v>61.571944444444455</v>
      </c>
      <c r="E45" s="79">
        <v>39.811111111111103</v>
      </c>
      <c r="F45" s="79">
        <v>40.196111111111115</v>
      </c>
      <c r="G45" s="79">
        <v>48.398055555555565</v>
      </c>
      <c r="H45" s="79">
        <v>47.161388888888894</v>
      </c>
      <c r="I45" s="101">
        <f t="shared" si="14"/>
        <v>298.08138888888891</v>
      </c>
      <c r="J45" s="2"/>
      <c r="K45" s="91" t="s">
        <v>18</v>
      </c>
      <c r="L45" s="79">
        <v>15.2</v>
      </c>
      <c r="M45" s="79">
        <v>7.9</v>
      </c>
      <c r="N45" s="79">
        <v>21.1</v>
      </c>
      <c r="O45" s="79"/>
      <c r="P45" s="79"/>
      <c r="Q45" s="101">
        <f t="shared" si="15"/>
        <v>44.2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95.34</v>
      </c>
      <c r="C46" s="27">
        <f t="shared" si="16"/>
        <v>206.49999999999997</v>
      </c>
      <c r="D46" s="27">
        <f t="shared" si="16"/>
        <v>301.47250000000003</v>
      </c>
      <c r="E46" s="27">
        <f t="shared" si="16"/>
        <v>194.04</v>
      </c>
      <c r="F46" s="27">
        <f t="shared" si="16"/>
        <v>194.04000000000002</v>
      </c>
      <c r="G46" s="27">
        <f t="shared" si="16"/>
        <v>235.04250000000002</v>
      </c>
      <c r="H46" s="27">
        <f t="shared" si="16"/>
        <v>226.99250000000001</v>
      </c>
      <c r="I46" s="101">
        <f t="shared" si="14"/>
        <v>1453.4275</v>
      </c>
      <c r="K46" s="77" t="s">
        <v>10</v>
      </c>
      <c r="L46" s="81">
        <f>SUM(L39:L45)</f>
        <v>74</v>
      </c>
      <c r="M46" s="27">
        <f>SUM(M39:M45)</f>
        <v>38.4</v>
      </c>
      <c r="N46" s="27">
        <f>SUM(N39:N45)</f>
        <v>102.9</v>
      </c>
      <c r="O46" s="27">
        <f>SUM(O39:O45)</f>
        <v>0</v>
      </c>
      <c r="P46" s="27">
        <f>SUM(P39:P45)</f>
        <v>0</v>
      </c>
      <c r="Q46" s="101">
        <f t="shared" si="15"/>
        <v>215.3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60</v>
      </c>
      <c r="C47" s="30">
        <v>59</v>
      </c>
      <c r="D47" s="30">
        <v>57.5</v>
      </c>
      <c r="E47" s="30">
        <v>56</v>
      </c>
      <c r="F47" s="30">
        <v>56</v>
      </c>
      <c r="G47" s="30">
        <v>55.5</v>
      </c>
      <c r="H47" s="30">
        <v>54.5</v>
      </c>
      <c r="I47" s="102">
        <f>+((I46/I48)/7)*1000</f>
        <v>56.637343153300598</v>
      </c>
      <c r="K47" s="110" t="s">
        <v>19</v>
      </c>
      <c r="L47" s="82">
        <v>64.5</v>
      </c>
      <c r="M47" s="30">
        <v>64.5</v>
      </c>
      <c r="N47" s="30">
        <v>64.5</v>
      </c>
      <c r="O47" s="30"/>
      <c r="P47" s="30"/>
      <c r="Q47" s="102">
        <f>+((Q46/Q48)/7)*1000</f>
        <v>64.480383348307882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3666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19.209444444444443</v>
      </c>
      <c r="C49" s="38">
        <f t="shared" si="17"/>
        <v>41.733333333333327</v>
      </c>
      <c r="D49" s="38">
        <f t="shared" si="17"/>
        <v>61.571944444444455</v>
      </c>
      <c r="E49" s="38">
        <f t="shared" si="17"/>
        <v>39.811111111111103</v>
      </c>
      <c r="F49" s="38">
        <f t="shared" si="17"/>
        <v>40.196111111111115</v>
      </c>
      <c r="G49" s="38">
        <f t="shared" si="17"/>
        <v>48.398055555555565</v>
      </c>
      <c r="H49" s="38">
        <f t="shared" si="17"/>
        <v>47.161388888888894</v>
      </c>
      <c r="I49" s="104">
        <f>((I46*1000)/I48)/7</f>
        <v>56.637343153300598</v>
      </c>
      <c r="K49" s="95" t="s">
        <v>21</v>
      </c>
      <c r="L49" s="84">
        <f t="shared" ref="L49:P49" si="18">((L48*L47)*7/1000-L39-L40)/3</f>
        <v>15.148666666666671</v>
      </c>
      <c r="M49" s="38">
        <f t="shared" si="18"/>
        <v>7.8591666666666669</v>
      </c>
      <c r="N49" s="38">
        <f t="shared" si="18"/>
        <v>21.047333333333334</v>
      </c>
      <c r="O49" s="38">
        <f t="shared" si="18"/>
        <v>0</v>
      </c>
      <c r="P49" s="38">
        <f t="shared" si="18"/>
        <v>0</v>
      </c>
      <c r="Q49" s="113">
        <f>((Q46*1000)/Q48)/7</f>
        <v>64.480383348307882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95.34</v>
      </c>
      <c r="C50" s="42">
        <f t="shared" si="19"/>
        <v>206.5</v>
      </c>
      <c r="D50" s="42">
        <f t="shared" si="19"/>
        <v>301.47250000000003</v>
      </c>
      <c r="E50" s="42">
        <f t="shared" si="19"/>
        <v>194.04</v>
      </c>
      <c r="F50" s="42">
        <f t="shared" si="19"/>
        <v>194.04</v>
      </c>
      <c r="G50" s="42">
        <f t="shared" si="19"/>
        <v>235.04249999999999</v>
      </c>
      <c r="H50" s="42">
        <f t="shared" si="19"/>
        <v>226.99250000000001</v>
      </c>
      <c r="I50" s="87"/>
      <c r="K50" s="96" t="s">
        <v>22</v>
      </c>
      <c r="L50" s="85">
        <f>((L48*L47)*7)/1000</f>
        <v>74.046000000000006</v>
      </c>
      <c r="M50" s="42">
        <f>((M48*M47)*7)/1000</f>
        <v>38.377499999999998</v>
      </c>
      <c r="N50" s="42">
        <f>((N48*N47)*7)/1000</f>
        <v>102.94199999999999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60.000000000000007</v>
      </c>
      <c r="C51" s="47">
        <f t="shared" si="20"/>
        <v>58.999999999999993</v>
      </c>
      <c r="D51" s="47">
        <f t="shared" si="20"/>
        <v>57.5</v>
      </c>
      <c r="E51" s="47">
        <f t="shared" si="20"/>
        <v>55.999999999999993</v>
      </c>
      <c r="F51" s="47">
        <f t="shared" si="20"/>
        <v>56</v>
      </c>
      <c r="G51" s="47">
        <f t="shared" si="20"/>
        <v>55.5</v>
      </c>
      <c r="H51" s="47">
        <f t="shared" si="20"/>
        <v>54.5</v>
      </c>
      <c r="I51" s="105"/>
      <c r="J51" s="50"/>
      <c r="K51" s="97" t="s">
        <v>23</v>
      </c>
      <c r="L51" s="86">
        <f>+(L46/L48)/7*1000</f>
        <v>64.459930313588842</v>
      </c>
      <c r="M51" s="47">
        <f>+(M46/M48)/7*1000</f>
        <v>64.537815126050418</v>
      </c>
      <c r="N51" s="47">
        <f>+(N46/N48)/7*1000</f>
        <v>64.473684210526315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7"/>
      <c r="K54" s="34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5" t="s">
        <v>25</v>
      </c>
      <c r="C55" s="346"/>
      <c r="D55" s="346"/>
      <c r="E55" s="346"/>
      <c r="F55" s="34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37.1</v>
      </c>
      <c r="C58" s="79">
        <v>45</v>
      </c>
      <c r="D58" s="79">
        <v>36.4</v>
      </c>
      <c r="E58" s="79">
        <v>33.799999999999997</v>
      </c>
      <c r="F58" s="79"/>
      <c r="G58" s="101">
        <f t="shared" ref="G58:G65" si="21">SUM(B58:F58)</f>
        <v>152.30000000000001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37.1</v>
      </c>
      <c r="C59" s="79">
        <v>45</v>
      </c>
      <c r="D59" s="79">
        <v>36.4</v>
      </c>
      <c r="E59" s="79">
        <v>33.799999999999997</v>
      </c>
      <c r="F59" s="79"/>
      <c r="G59" s="101">
        <f t="shared" si="21"/>
        <v>152.30000000000001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39.5</v>
      </c>
      <c r="C61" s="79">
        <v>48</v>
      </c>
      <c r="D61" s="79">
        <v>38.799999999999997</v>
      </c>
      <c r="E61" s="79">
        <v>36.1</v>
      </c>
      <c r="F61" s="79"/>
      <c r="G61" s="101">
        <f t="shared" si="21"/>
        <v>162.4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39.5</v>
      </c>
      <c r="C62" s="79">
        <v>48</v>
      </c>
      <c r="D62" s="79">
        <v>38.9</v>
      </c>
      <c r="E62" s="79">
        <v>36.1</v>
      </c>
      <c r="F62" s="79"/>
      <c r="G62" s="101">
        <f t="shared" si="21"/>
        <v>162.5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39.6</v>
      </c>
      <c r="C64" s="79">
        <v>48</v>
      </c>
      <c r="D64" s="79">
        <v>38.9</v>
      </c>
      <c r="E64" s="79">
        <v>36.1</v>
      </c>
      <c r="F64" s="79"/>
      <c r="G64" s="101">
        <f t="shared" si="21"/>
        <v>162.6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192.79999999999998</v>
      </c>
      <c r="C65" s="27">
        <f t="shared" ref="C65:F65" si="22">SUM(C58:C64)</f>
        <v>234</v>
      </c>
      <c r="D65" s="27">
        <f t="shared" si="22"/>
        <v>189.4</v>
      </c>
      <c r="E65" s="27">
        <f t="shared" si="22"/>
        <v>175.89999999999998</v>
      </c>
      <c r="F65" s="27">
        <f t="shared" si="22"/>
        <v>0</v>
      </c>
      <c r="G65" s="101">
        <f t="shared" si="21"/>
        <v>792.09999999999991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71</v>
      </c>
      <c r="C66" s="30">
        <v>71</v>
      </c>
      <c r="D66" s="30">
        <v>71</v>
      </c>
      <c r="E66" s="30">
        <v>71</v>
      </c>
      <c r="F66" s="30"/>
      <c r="G66" s="102">
        <f>+((G65/G67)/7)*1000</f>
        <v>70.989424628069543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39.545333333333339</v>
      </c>
      <c r="C68" s="38">
        <f t="shared" si="23"/>
        <v>48.028999999999996</v>
      </c>
      <c r="D68" s="38">
        <f t="shared" si="23"/>
        <v>38.852333333333327</v>
      </c>
      <c r="E68" s="38">
        <f t="shared" si="23"/>
        <v>36.112666666666662</v>
      </c>
      <c r="F68" s="38">
        <f t="shared" si="23"/>
        <v>0</v>
      </c>
      <c r="G68" s="116">
        <f>((G65*1000)/G67)/7</f>
        <v>70.989424628069543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192.83600000000001</v>
      </c>
      <c r="C69" s="42">
        <f>((C67*C66)*7)/1000</f>
        <v>234.08699999999999</v>
      </c>
      <c r="D69" s="42">
        <f>((D67*D66)*7)/1000</f>
        <v>189.357</v>
      </c>
      <c r="E69" s="42">
        <f>((E67*E66)*7)/1000</f>
        <v>175.93799999999999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70.986745213549341</v>
      </c>
      <c r="C70" s="47">
        <f>+(C65/C67)/7*1000</f>
        <v>70.973612374886272</v>
      </c>
      <c r="D70" s="47">
        <f>+(D65/D67)/7*1000</f>
        <v>71.016122984626918</v>
      </c>
      <c r="E70" s="47">
        <f>+(E65/E67)/7*1000</f>
        <v>70.984665052461665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7" zoomScale="30" zoomScaleNormal="30" workbookViewId="0">
      <selection activeCell="X35" sqref="X3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51" t="s">
        <v>0</v>
      </c>
      <c r="B3" s="351"/>
      <c r="C3" s="351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2"/>
      <c r="Z3" s="2"/>
      <c r="AA3" s="2"/>
      <c r="AB3" s="2"/>
      <c r="AC3" s="2"/>
      <c r="AD3" s="16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5" t="s">
        <v>1</v>
      </c>
      <c r="B9" s="165"/>
      <c r="C9" s="165"/>
      <c r="D9" s="1"/>
      <c r="E9" s="338" t="s">
        <v>2</v>
      </c>
      <c r="F9" s="338"/>
      <c r="G9" s="33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8"/>
      <c r="S9" s="33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5"/>
      <c r="B10" s="165"/>
      <c r="C10" s="16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5" t="s">
        <v>4</v>
      </c>
      <c r="B11" s="165"/>
      <c r="C11" s="165"/>
      <c r="D11" s="1"/>
      <c r="E11" s="166">
        <v>2</v>
      </c>
      <c r="F11" s="1"/>
      <c r="G11" s="1"/>
      <c r="H11" s="1"/>
      <c r="I11" s="1"/>
      <c r="J11" s="1"/>
      <c r="K11" s="339" t="s">
        <v>63</v>
      </c>
      <c r="L11" s="339"/>
      <c r="M11" s="167"/>
      <c r="N11" s="16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5"/>
      <c r="B12" s="165"/>
      <c r="C12" s="165"/>
      <c r="D12" s="1"/>
      <c r="E12" s="5"/>
      <c r="F12" s="1"/>
      <c r="G12" s="1"/>
      <c r="H12" s="1"/>
      <c r="I12" s="1"/>
      <c r="J12" s="1"/>
      <c r="K12" s="167"/>
      <c r="L12" s="167"/>
      <c r="M12" s="167"/>
      <c r="N12" s="16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5"/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"/>
      <c r="X13" s="1"/>
      <c r="Y13" s="1"/>
    </row>
    <row r="14" spans="1:30" s="3" customFormat="1" ht="27" thickBot="1" x14ac:dyDescent="0.3">
      <c r="A14" s="16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2" t="s">
        <v>25</v>
      </c>
      <c r="C15" s="353"/>
      <c r="D15" s="353"/>
      <c r="E15" s="353"/>
      <c r="F15" s="353"/>
      <c r="G15" s="353"/>
      <c r="H15" s="353"/>
      <c r="I15" s="353"/>
      <c r="J15" s="353"/>
      <c r="K15" s="353"/>
      <c r="L15" s="353"/>
      <c r="M15" s="354"/>
      <c r="N15" s="355" t="s">
        <v>8</v>
      </c>
      <c r="O15" s="356"/>
      <c r="P15" s="356"/>
      <c r="Q15" s="356"/>
      <c r="R15" s="356"/>
      <c r="S15" s="356"/>
      <c r="T15" s="356"/>
      <c r="U15" s="356"/>
      <c r="V15" s="357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47.963388888888886</v>
      </c>
      <c r="C18" s="23">
        <v>33.512888888888881</v>
      </c>
      <c r="D18" s="23">
        <v>33.512888888888881</v>
      </c>
      <c r="E18" s="23">
        <v>41.01766666666667</v>
      </c>
      <c r="F18" s="23">
        <v>41.059277777777773</v>
      </c>
      <c r="G18" s="23">
        <v>46.926666666666677</v>
      </c>
      <c r="H18" s="23">
        <v>46.966722222222224</v>
      </c>
      <c r="I18" s="23">
        <v>38.239444444444452</v>
      </c>
      <c r="J18" s="23">
        <v>38.391111111111108</v>
      </c>
      <c r="K18" s="23">
        <v>52.333333333333336</v>
      </c>
      <c r="L18" s="23">
        <v>28.549999999999994</v>
      </c>
      <c r="M18" s="23">
        <v>25.880666666666659</v>
      </c>
      <c r="N18" s="22">
        <v>16.068000000000001</v>
      </c>
      <c r="O18" s="23">
        <v>35.286999999999999</v>
      </c>
      <c r="P18" s="23">
        <v>49.206666666666671</v>
      </c>
      <c r="Q18" s="23">
        <v>56.190666666666665</v>
      </c>
      <c r="R18" s="23">
        <v>60.932333333333339</v>
      </c>
      <c r="S18" s="23">
        <v>53.097999999999992</v>
      </c>
      <c r="T18" s="23">
        <v>47.578000000000003</v>
      </c>
      <c r="U18" s="23">
        <v>30.17016666666666</v>
      </c>
      <c r="V18" s="24">
        <v>29.620666666666665</v>
      </c>
      <c r="W18" s="25">
        <f t="shared" ref="W18:W25" si="0">SUM(B18:V18)</f>
        <v>852.50555555555547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47.963388888888886</v>
      </c>
      <c r="C19" s="23">
        <v>33.512888888888881</v>
      </c>
      <c r="D19" s="23">
        <v>33.512888888888881</v>
      </c>
      <c r="E19" s="23">
        <v>41.01766666666667</v>
      </c>
      <c r="F19" s="23">
        <v>41.059277777777773</v>
      </c>
      <c r="G19" s="23">
        <v>46.926666666666677</v>
      </c>
      <c r="H19" s="23">
        <v>46.966722222222224</v>
      </c>
      <c r="I19" s="23">
        <v>38.239444444444452</v>
      </c>
      <c r="J19" s="23">
        <v>38.391111111111108</v>
      </c>
      <c r="K19" s="23">
        <v>52.333333333333336</v>
      </c>
      <c r="L19" s="23">
        <v>28.549999999999994</v>
      </c>
      <c r="M19" s="23">
        <v>25.880666666666659</v>
      </c>
      <c r="N19" s="22">
        <v>16.068000000000001</v>
      </c>
      <c r="O19" s="23">
        <v>35.286999999999999</v>
      </c>
      <c r="P19" s="23">
        <v>49.206666666666671</v>
      </c>
      <c r="Q19" s="23">
        <v>56.190666666666665</v>
      </c>
      <c r="R19" s="23">
        <v>60.932333333333339</v>
      </c>
      <c r="S19" s="23">
        <v>53.097999999999992</v>
      </c>
      <c r="T19" s="23">
        <v>47.578000000000003</v>
      </c>
      <c r="U19" s="23">
        <v>30.17016666666666</v>
      </c>
      <c r="V19" s="24">
        <v>29.620666666666665</v>
      </c>
      <c r="W19" s="25">
        <f t="shared" si="0"/>
        <v>852.50555555555547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50.099407407407405</v>
      </c>
      <c r="C21" s="23">
        <v>34.927407407407408</v>
      </c>
      <c r="D21" s="23">
        <v>34.806074074074075</v>
      </c>
      <c r="E21" s="23">
        <v>42.591888888888896</v>
      </c>
      <c r="F21" s="23">
        <v>42.684314814814826</v>
      </c>
      <c r="G21" s="23">
        <v>48.842222222222212</v>
      </c>
      <c r="H21" s="23">
        <v>48.933351851851853</v>
      </c>
      <c r="I21" s="23">
        <v>39.607037037037038</v>
      </c>
      <c r="J21" s="23">
        <v>39.739259259259256</v>
      </c>
      <c r="K21" s="23">
        <v>53.376444444444438</v>
      </c>
      <c r="L21" s="23">
        <v>29.100999999999999</v>
      </c>
      <c r="M21" s="23">
        <v>26.654888888888895</v>
      </c>
      <c r="N21" s="22">
        <v>15.747999999999999</v>
      </c>
      <c r="O21" s="23">
        <v>34.969666666666662</v>
      </c>
      <c r="P21" s="23">
        <v>48.815555555555555</v>
      </c>
      <c r="Q21" s="23">
        <v>58.215555555555568</v>
      </c>
      <c r="R21" s="23">
        <v>63.778777777777783</v>
      </c>
      <c r="S21" s="23">
        <v>55.568666666666672</v>
      </c>
      <c r="T21" s="23">
        <v>49.822000000000003</v>
      </c>
      <c r="U21" s="23">
        <v>33.074888888888893</v>
      </c>
      <c r="V21" s="24">
        <v>33.004888888888892</v>
      </c>
      <c r="W21" s="25">
        <f t="shared" si="0"/>
        <v>884.36129629629636</v>
      </c>
      <c r="Y21" s="2"/>
      <c r="Z21" s="19"/>
    </row>
    <row r="22" spans="1:32" ht="39.950000000000003" customHeight="1" x14ac:dyDescent="0.25">
      <c r="A22" s="91" t="s">
        <v>16</v>
      </c>
      <c r="B22" s="22">
        <v>50.099407407407405</v>
      </c>
      <c r="C22" s="23">
        <v>34.927407407407408</v>
      </c>
      <c r="D22" s="23">
        <v>34.806074074074075</v>
      </c>
      <c r="E22" s="23">
        <v>42.591888888888896</v>
      </c>
      <c r="F22" s="23">
        <v>42.684314814814826</v>
      </c>
      <c r="G22" s="23">
        <v>48.842222222222212</v>
      </c>
      <c r="H22" s="23">
        <v>48.933351851851853</v>
      </c>
      <c r="I22" s="23">
        <v>39.607037037037038</v>
      </c>
      <c r="J22" s="23">
        <v>39.739259259259256</v>
      </c>
      <c r="K22" s="23">
        <v>53.376444444444438</v>
      </c>
      <c r="L22" s="23">
        <v>29.100999999999999</v>
      </c>
      <c r="M22" s="23">
        <v>26.654888888888895</v>
      </c>
      <c r="N22" s="22">
        <v>15.747999999999999</v>
      </c>
      <c r="O22" s="23">
        <v>34.969666666666662</v>
      </c>
      <c r="P22" s="23">
        <v>48.815555555555555</v>
      </c>
      <c r="Q22" s="23">
        <v>58.215555555555568</v>
      </c>
      <c r="R22" s="23">
        <v>63.778777777777783</v>
      </c>
      <c r="S22" s="23">
        <v>55.568666666666672</v>
      </c>
      <c r="T22" s="23">
        <v>49.822000000000003</v>
      </c>
      <c r="U22" s="23">
        <v>33.074888888888893</v>
      </c>
      <c r="V22" s="24">
        <v>33.004888888888892</v>
      </c>
      <c r="W22" s="25">
        <f t="shared" si="0"/>
        <v>884.36129629629636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50.099407407407405</v>
      </c>
      <c r="C24" s="23">
        <v>34.927407407407408</v>
      </c>
      <c r="D24" s="23">
        <v>34.806074074074075</v>
      </c>
      <c r="E24" s="23">
        <v>42.591888888888896</v>
      </c>
      <c r="F24" s="23">
        <v>42.684314814814826</v>
      </c>
      <c r="G24" s="23">
        <v>48.842222222222212</v>
      </c>
      <c r="H24" s="23">
        <v>48.933351851851853</v>
      </c>
      <c r="I24" s="23">
        <v>39.607037037037038</v>
      </c>
      <c r="J24" s="23">
        <v>39.739259259259256</v>
      </c>
      <c r="K24" s="23">
        <v>53.376444444444438</v>
      </c>
      <c r="L24" s="23">
        <v>29.100999999999999</v>
      </c>
      <c r="M24" s="23">
        <v>26.654888888888895</v>
      </c>
      <c r="N24" s="22">
        <v>15.747999999999999</v>
      </c>
      <c r="O24" s="23">
        <v>34.969666666666662</v>
      </c>
      <c r="P24" s="23">
        <v>48.815555555555555</v>
      </c>
      <c r="Q24" s="23">
        <v>58.215555555555568</v>
      </c>
      <c r="R24" s="23">
        <v>63.778777777777783</v>
      </c>
      <c r="S24" s="23">
        <v>55.568666666666672</v>
      </c>
      <c r="T24" s="23">
        <v>49.822000000000003</v>
      </c>
      <c r="U24" s="23">
        <v>33.074888888888893</v>
      </c>
      <c r="V24" s="24">
        <v>33.004888888888892</v>
      </c>
      <c r="W24" s="25">
        <f t="shared" si="0"/>
        <v>884.36129629629636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246.22499999999997</v>
      </c>
      <c r="C25" s="27">
        <f t="shared" si="1"/>
        <v>171.80799999999996</v>
      </c>
      <c r="D25" s="27">
        <f t="shared" si="1"/>
        <v>171.44399999999999</v>
      </c>
      <c r="E25" s="27">
        <f t="shared" si="1"/>
        <v>209.81100000000001</v>
      </c>
      <c r="F25" s="27">
        <f t="shared" si="1"/>
        <v>210.17150000000001</v>
      </c>
      <c r="G25" s="27">
        <f t="shared" si="1"/>
        <v>240.37999999999997</v>
      </c>
      <c r="H25" s="27">
        <f t="shared" si="1"/>
        <v>240.73349999999999</v>
      </c>
      <c r="I25" s="27">
        <f t="shared" si="1"/>
        <v>195.3</v>
      </c>
      <c r="J25" s="27">
        <f t="shared" si="1"/>
        <v>196</v>
      </c>
      <c r="K25" s="27">
        <f t="shared" si="1"/>
        <v>264.79599999999999</v>
      </c>
      <c r="L25" s="27">
        <f t="shared" si="1"/>
        <v>144.40299999999999</v>
      </c>
      <c r="M25" s="27">
        <f t="shared" si="1"/>
        <v>131.726</v>
      </c>
      <c r="N25" s="26">
        <f>SUM(N18:N24)</f>
        <v>79.38</v>
      </c>
      <c r="O25" s="27">
        <f t="shared" ref="O25:Q25" si="2">SUM(O18:O24)</f>
        <v>175.48299999999998</v>
      </c>
      <c r="P25" s="27">
        <f t="shared" si="2"/>
        <v>244.86</v>
      </c>
      <c r="Q25" s="27">
        <f t="shared" si="2"/>
        <v>287.02800000000002</v>
      </c>
      <c r="R25" s="27">
        <f>SUM(R18:R24)</f>
        <v>313.20100000000002</v>
      </c>
      <c r="S25" s="27">
        <f t="shared" ref="S25:V25" si="3">SUM(S18:S24)</f>
        <v>272.90199999999999</v>
      </c>
      <c r="T25" s="27">
        <f t="shared" si="3"/>
        <v>244.62200000000001</v>
      </c>
      <c r="U25" s="27">
        <f t="shared" si="3"/>
        <v>159.565</v>
      </c>
      <c r="V25" s="28">
        <f t="shared" si="3"/>
        <v>158.25600000000003</v>
      </c>
      <c r="W25" s="25">
        <f t="shared" si="0"/>
        <v>4358.0950000000003</v>
      </c>
    </row>
    <row r="26" spans="1:32" s="2" customFormat="1" ht="36.75" customHeight="1" x14ac:dyDescent="0.25">
      <c r="A26" s="93" t="s">
        <v>19</v>
      </c>
      <c r="B26" s="29">
        <v>52.5</v>
      </c>
      <c r="C26" s="30">
        <v>52</v>
      </c>
      <c r="D26" s="30">
        <v>52</v>
      </c>
      <c r="E26" s="30">
        <v>51.5</v>
      </c>
      <c r="F26" s="30">
        <v>51.5</v>
      </c>
      <c r="G26" s="30">
        <v>50.5</v>
      </c>
      <c r="H26" s="30">
        <v>50.5</v>
      </c>
      <c r="I26" s="30">
        <v>50</v>
      </c>
      <c r="J26" s="30">
        <v>50</v>
      </c>
      <c r="K26" s="30">
        <v>49</v>
      </c>
      <c r="L26" s="30">
        <v>49</v>
      </c>
      <c r="M26" s="30">
        <v>48.5</v>
      </c>
      <c r="N26" s="29">
        <v>54</v>
      </c>
      <c r="O26" s="30">
        <v>53</v>
      </c>
      <c r="P26" s="30">
        <v>53</v>
      </c>
      <c r="Q26" s="30">
        <v>51</v>
      </c>
      <c r="R26" s="30">
        <v>50.5</v>
      </c>
      <c r="S26" s="30">
        <v>50.5</v>
      </c>
      <c r="T26" s="30">
        <v>50.5</v>
      </c>
      <c r="U26" s="30">
        <v>48.5</v>
      </c>
      <c r="V26" s="31">
        <v>48</v>
      </c>
      <c r="W26" s="32">
        <f>+((W25/W27)/7)*1000</f>
        <v>50.715623981753012</v>
      </c>
    </row>
    <row r="27" spans="1:32" s="2" customFormat="1" ht="33" customHeight="1" x14ac:dyDescent="0.25">
      <c r="A27" s="94" t="s">
        <v>20</v>
      </c>
      <c r="B27" s="33">
        <v>670</v>
      </c>
      <c r="C27" s="34">
        <v>472</v>
      </c>
      <c r="D27" s="34">
        <v>471</v>
      </c>
      <c r="E27" s="34">
        <v>582</v>
      </c>
      <c r="F27" s="34">
        <v>583</v>
      </c>
      <c r="G27" s="34">
        <v>680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210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470</v>
      </c>
      <c r="V27" s="35">
        <v>471</v>
      </c>
      <c r="W27" s="36">
        <f>SUM(B27:V27)</f>
        <v>12276</v>
      </c>
      <c r="X27" s="2">
        <f>((W25*1000)/W27)/7</f>
        <v>50.715623981753012</v>
      </c>
    </row>
    <row r="28" spans="1:32" s="2" customFormat="1" ht="33" customHeight="1" x14ac:dyDescent="0.25">
      <c r="A28" s="95" t="s">
        <v>21</v>
      </c>
      <c r="B28" s="37">
        <f>((B27*B26)*7/1000-B18-B19)/3</f>
        <v>50.099407407407405</v>
      </c>
      <c r="C28" s="38">
        <f t="shared" ref="C28:V28" si="4">((C27*C26)*7/1000-C18-C19)/3</f>
        <v>34.927407407407408</v>
      </c>
      <c r="D28" s="38">
        <f t="shared" si="4"/>
        <v>34.806074074074075</v>
      </c>
      <c r="E28" s="38">
        <f t="shared" si="4"/>
        <v>42.591888888888896</v>
      </c>
      <c r="F28" s="38">
        <f t="shared" si="4"/>
        <v>42.684314814814826</v>
      </c>
      <c r="G28" s="38">
        <f t="shared" si="4"/>
        <v>48.842222222222212</v>
      </c>
      <c r="H28" s="38">
        <f t="shared" si="4"/>
        <v>48.933351851851853</v>
      </c>
      <c r="I28" s="38">
        <f t="shared" si="4"/>
        <v>39.607037037037038</v>
      </c>
      <c r="J28" s="38">
        <f t="shared" si="4"/>
        <v>39.739259259259256</v>
      </c>
      <c r="K28" s="38">
        <f t="shared" si="4"/>
        <v>53.376444444444438</v>
      </c>
      <c r="L28" s="38">
        <f t="shared" si="4"/>
        <v>29.100999999999999</v>
      </c>
      <c r="M28" s="38">
        <f t="shared" si="4"/>
        <v>26.654888888888895</v>
      </c>
      <c r="N28" s="37">
        <f t="shared" si="4"/>
        <v>15.747999999999999</v>
      </c>
      <c r="O28" s="38">
        <f t="shared" si="4"/>
        <v>34.969666666666662</v>
      </c>
      <c r="P28" s="38">
        <f t="shared" si="4"/>
        <v>48.815555555555555</v>
      </c>
      <c r="Q28" s="38">
        <f t="shared" si="4"/>
        <v>58.215555555555568</v>
      </c>
      <c r="R28" s="38">
        <f t="shared" si="4"/>
        <v>63.778777777777783</v>
      </c>
      <c r="S28" s="38">
        <f t="shared" si="4"/>
        <v>55.568666666666672</v>
      </c>
      <c r="T28" s="38">
        <f t="shared" si="4"/>
        <v>49.822000000000003</v>
      </c>
      <c r="U28" s="38">
        <f t="shared" si="4"/>
        <v>33.074888888888893</v>
      </c>
      <c r="V28" s="39">
        <f t="shared" si="4"/>
        <v>33.004888888888892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246.22499999999999</v>
      </c>
      <c r="C29" s="42">
        <f t="shared" si="5"/>
        <v>171.80799999999999</v>
      </c>
      <c r="D29" s="42">
        <f>((D27*D26)*7)/1000</f>
        <v>171.44399999999999</v>
      </c>
      <c r="E29" s="42">
        <f>((E27*E26)*7)/1000</f>
        <v>209.81100000000001</v>
      </c>
      <c r="F29" s="42">
        <f t="shared" ref="F29:G29" si="6">((F27*F26)*7)/1000</f>
        <v>210.17150000000001</v>
      </c>
      <c r="G29" s="42">
        <f t="shared" si="6"/>
        <v>240.38</v>
      </c>
      <c r="H29" s="42">
        <f>((H27*H26)*7)/1000</f>
        <v>240.73349999999999</v>
      </c>
      <c r="I29" s="42">
        <f t="shared" ref="I29:J29" si="7">((I27*I26)*7)/1000</f>
        <v>195.3</v>
      </c>
      <c r="J29" s="42">
        <f t="shared" si="7"/>
        <v>196</v>
      </c>
      <c r="K29" s="42">
        <f>((K27*K26)*7)/1000</f>
        <v>264.79599999999999</v>
      </c>
      <c r="L29" s="42">
        <f>((L27*L26)*7)/1000</f>
        <v>144.40299999999999</v>
      </c>
      <c r="M29" s="42">
        <f t="shared" ref="M29" si="8">((M27*M26)*7)/1000</f>
        <v>131.726</v>
      </c>
      <c r="N29" s="41">
        <f>((N27*N26)*7)/1000</f>
        <v>79.38</v>
      </c>
      <c r="O29" s="42">
        <f>((O27*O26)*7)/1000</f>
        <v>175.483</v>
      </c>
      <c r="P29" s="42">
        <f t="shared" ref="P29:V29" si="9">((P27*P26)*7)/1000</f>
        <v>244.86</v>
      </c>
      <c r="Q29" s="42">
        <f t="shared" si="9"/>
        <v>287.02800000000002</v>
      </c>
      <c r="R29" s="43">
        <f t="shared" si="9"/>
        <v>313.20100000000002</v>
      </c>
      <c r="S29" s="43">
        <f t="shared" si="9"/>
        <v>272.90199999999999</v>
      </c>
      <c r="T29" s="43">
        <f t="shared" si="9"/>
        <v>244.62200000000001</v>
      </c>
      <c r="U29" s="43">
        <f t="shared" si="9"/>
        <v>159.565</v>
      </c>
      <c r="V29" s="44">
        <f t="shared" si="9"/>
        <v>158.256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52.499999999999993</v>
      </c>
      <c r="C30" s="47">
        <f t="shared" si="10"/>
        <v>51.999999999999993</v>
      </c>
      <c r="D30" s="47">
        <f>+(D25/D27)/7*1000</f>
        <v>52</v>
      </c>
      <c r="E30" s="47">
        <f t="shared" ref="E30:G30" si="11">+(E25/E27)/7*1000</f>
        <v>51.5</v>
      </c>
      <c r="F30" s="47">
        <f t="shared" si="11"/>
        <v>51.500000000000007</v>
      </c>
      <c r="G30" s="47">
        <f t="shared" si="11"/>
        <v>50.499999999999986</v>
      </c>
      <c r="H30" s="47">
        <f>+(H25/H27)/7*1000</f>
        <v>50.499999999999993</v>
      </c>
      <c r="I30" s="47">
        <f t="shared" ref="I30:M30" si="12">+(I25/I27)/7*1000</f>
        <v>50</v>
      </c>
      <c r="J30" s="47">
        <f t="shared" si="12"/>
        <v>49.999999999999993</v>
      </c>
      <c r="K30" s="47">
        <f t="shared" si="12"/>
        <v>48.999999999999993</v>
      </c>
      <c r="L30" s="47">
        <f t="shared" si="12"/>
        <v>48.999999999999993</v>
      </c>
      <c r="M30" s="47">
        <f t="shared" si="12"/>
        <v>48.5</v>
      </c>
      <c r="N30" s="46">
        <f>+(N25/N27)/7*1000</f>
        <v>54</v>
      </c>
      <c r="O30" s="47">
        <f t="shared" ref="O30:V30" si="13">+(O25/O27)/7*1000</f>
        <v>52.999999999999993</v>
      </c>
      <c r="P30" s="47">
        <f t="shared" si="13"/>
        <v>53</v>
      </c>
      <c r="Q30" s="47">
        <f t="shared" si="13"/>
        <v>51.000000000000007</v>
      </c>
      <c r="R30" s="47">
        <f t="shared" si="13"/>
        <v>50.5</v>
      </c>
      <c r="S30" s="47">
        <f t="shared" si="13"/>
        <v>50.499999999999993</v>
      </c>
      <c r="T30" s="47">
        <f t="shared" si="13"/>
        <v>50.5</v>
      </c>
      <c r="U30" s="47">
        <f t="shared" si="13"/>
        <v>48.499999999999993</v>
      </c>
      <c r="V30" s="48">
        <f t="shared" si="13"/>
        <v>48.000000000000007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5" t="s">
        <v>8</v>
      </c>
      <c r="C36" s="346"/>
      <c r="D36" s="346"/>
      <c r="E36" s="346"/>
      <c r="F36" s="346"/>
      <c r="G36" s="346"/>
      <c r="H36" s="340"/>
      <c r="I36" s="99"/>
      <c r="J36" s="53" t="s">
        <v>26</v>
      </c>
      <c r="K36" s="107"/>
      <c r="L36" s="346" t="s">
        <v>8</v>
      </c>
      <c r="M36" s="346"/>
      <c r="N36" s="346"/>
      <c r="O36" s="346"/>
      <c r="P36" s="340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19.209444444444443</v>
      </c>
      <c r="C39" s="79">
        <v>41.733333333333327</v>
      </c>
      <c r="D39" s="79">
        <v>61.571944444444455</v>
      </c>
      <c r="E39" s="79">
        <v>39.811111111111103</v>
      </c>
      <c r="F39" s="79">
        <v>40.196111111111115</v>
      </c>
      <c r="G39" s="79">
        <v>48.398055555555565</v>
      </c>
      <c r="H39" s="79">
        <v>47.161388888888894</v>
      </c>
      <c r="I39" s="101">
        <f t="shared" ref="I39:I46" si="14">SUM(B39:H39)</f>
        <v>298.08138888888891</v>
      </c>
      <c r="J39" s="138"/>
      <c r="K39" s="91" t="s">
        <v>12</v>
      </c>
      <c r="L39" s="79">
        <v>15.2</v>
      </c>
      <c r="M39" s="79">
        <v>7.9</v>
      </c>
      <c r="N39" s="79">
        <v>21.1</v>
      </c>
      <c r="O39" s="79"/>
      <c r="P39" s="79"/>
      <c r="Q39" s="101">
        <f t="shared" ref="Q39:Q46" si="15">SUM(L39:P39)</f>
        <v>44.2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19.209444444444443</v>
      </c>
      <c r="C40" s="79">
        <v>41.733333333333327</v>
      </c>
      <c r="D40" s="79">
        <v>61.571944444444455</v>
      </c>
      <c r="E40" s="79">
        <v>39.811111111111103</v>
      </c>
      <c r="F40" s="79">
        <v>40.196111111111115</v>
      </c>
      <c r="G40" s="79">
        <v>48.398055555555565</v>
      </c>
      <c r="H40" s="79">
        <v>47.161388888888894</v>
      </c>
      <c r="I40" s="101">
        <f t="shared" si="14"/>
        <v>298.08138888888891</v>
      </c>
      <c r="J40" s="2"/>
      <c r="K40" s="92" t="s">
        <v>13</v>
      </c>
      <c r="L40" s="79">
        <v>15.2</v>
      </c>
      <c r="M40" s="79">
        <v>7.9</v>
      </c>
      <c r="N40" s="79">
        <v>21.1</v>
      </c>
      <c r="O40" s="79"/>
      <c r="P40" s="79"/>
      <c r="Q40" s="101">
        <f t="shared" si="15"/>
        <v>44.2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20.033037037037037</v>
      </c>
      <c r="C42" s="79">
        <v>42.76111111111112</v>
      </c>
      <c r="D42" s="79">
        <v>62.064370370370362</v>
      </c>
      <c r="E42" s="79">
        <v>39.871759259259271</v>
      </c>
      <c r="F42" s="79">
        <v>39.615092592592589</v>
      </c>
      <c r="G42" s="79">
        <v>48.199629629629619</v>
      </c>
      <c r="H42" s="79">
        <v>46.305740740740738</v>
      </c>
      <c r="I42" s="101">
        <f t="shared" si="14"/>
        <v>298.85074074074072</v>
      </c>
      <c r="J42" s="2"/>
      <c r="K42" s="92" t="s">
        <v>15</v>
      </c>
      <c r="L42" s="79">
        <v>15.1</v>
      </c>
      <c r="M42" s="79">
        <v>7.8</v>
      </c>
      <c r="N42" s="79">
        <v>21</v>
      </c>
      <c r="O42" s="79"/>
      <c r="P42" s="79"/>
      <c r="Q42" s="101">
        <f t="shared" si="15"/>
        <v>43.9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20.033037037037037</v>
      </c>
      <c r="C43" s="79">
        <v>42.76111111111112</v>
      </c>
      <c r="D43" s="79">
        <v>62.064370370370362</v>
      </c>
      <c r="E43" s="79">
        <v>39.871759259259271</v>
      </c>
      <c r="F43" s="79">
        <v>39.615092592592589</v>
      </c>
      <c r="G43" s="79">
        <v>48.199629629629619</v>
      </c>
      <c r="H43" s="79">
        <v>46.305740740740738</v>
      </c>
      <c r="I43" s="101">
        <f t="shared" si="14"/>
        <v>298.85074074074072</v>
      </c>
      <c r="J43" s="2"/>
      <c r="K43" s="91" t="s">
        <v>16</v>
      </c>
      <c r="L43" s="79">
        <v>15.1</v>
      </c>
      <c r="M43" s="79">
        <v>7.8</v>
      </c>
      <c r="N43" s="79">
        <v>21</v>
      </c>
      <c r="O43" s="79"/>
      <c r="P43" s="79"/>
      <c r="Q43" s="101">
        <f t="shared" si="15"/>
        <v>43.9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20.033037037037037</v>
      </c>
      <c r="C45" s="79">
        <v>42.76111111111112</v>
      </c>
      <c r="D45" s="79">
        <v>62.064370370370362</v>
      </c>
      <c r="E45" s="79">
        <v>39.871759259259271</v>
      </c>
      <c r="F45" s="79">
        <v>39.615092592592589</v>
      </c>
      <c r="G45" s="79">
        <v>48.199629629629619</v>
      </c>
      <c r="H45" s="79">
        <v>46.305740740740738</v>
      </c>
      <c r="I45" s="101">
        <f t="shared" si="14"/>
        <v>298.85074074074072</v>
      </c>
      <c r="J45" s="2"/>
      <c r="K45" s="91" t="s">
        <v>18</v>
      </c>
      <c r="L45" s="79">
        <v>15.2</v>
      </c>
      <c r="M45" s="79">
        <v>7.9</v>
      </c>
      <c r="N45" s="79">
        <v>21.1</v>
      </c>
      <c r="O45" s="79"/>
      <c r="P45" s="79"/>
      <c r="Q45" s="101">
        <f t="shared" si="15"/>
        <v>44.2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98.517999999999986</v>
      </c>
      <c r="C46" s="27">
        <f t="shared" si="16"/>
        <v>211.75</v>
      </c>
      <c r="D46" s="27">
        <f t="shared" si="16"/>
        <v>309.33699999999999</v>
      </c>
      <c r="E46" s="27">
        <f t="shared" si="16"/>
        <v>199.23750000000004</v>
      </c>
      <c r="F46" s="27">
        <f t="shared" si="16"/>
        <v>199.23750000000001</v>
      </c>
      <c r="G46" s="27">
        <f t="shared" si="16"/>
        <v>241.39499999999998</v>
      </c>
      <c r="H46" s="27">
        <f t="shared" si="16"/>
        <v>233.23999999999998</v>
      </c>
      <c r="I46" s="101">
        <f t="shared" si="14"/>
        <v>1492.7150000000001</v>
      </c>
      <c r="K46" s="77" t="s">
        <v>10</v>
      </c>
      <c r="L46" s="81">
        <f>SUM(L39:L45)</f>
        <v>75.8</v>
      </c>
      <c r="M46" s="27">
        <f>SUM(M39:M45)</f>
        <v>39.300000000000004</v>
      </c>
      <c r="N46" s="27">
        <f>SUM(N39:N45)</f>
        <v>105.30000000000001</v>
      </c>
      <c r="O46" s="27">
        <f>SUM(O39:O45)</f>
        <v>0</v>
      </c>
      <c r="P46" s="27">
        <f>SUM(P39:P45)</f>
        <v>0</v>
      </c>
      <c r="Q46" s="101">
        <f t="shared" si="15"/>
        <v>220.4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62</v>
      </c>
      <c r="C47" s="30">
        <v>60.5</v>
      </c>
      <c r="D47" s="30">
        <v>59</v>
      </c>
      <c r="E47" s="30">
        <v>57.5</v>
      </c>
      <c r="F47" s="30">
        <v>57.5</v>
      </c>
      <c r="G47" s="30">
        <v>57</v>
      </c>
      <c r="H47" s="30">
        <v>56</v>
      </c>
      <c r="I47" s="102">
        <f>+((I46/I48)/7)*1000</f>
        <v>58.168303327877808</v>
      </c>
      <c r="K47" s="110" t="s">
        <v>19</v>
      </c>
      <c r="L47" s="82">
        <v>66</v>
      </c>
      <c r="M47" s="30">
        <v>66</v>
      </c>
      <c r="N47" s="30">
        <v>66</v>
      </c>
      <c r="O47" s="30"/>
      <c r="P47" s="30"/>
      <c r="Q47" s="102">
        <f>+((Q46/Q48)/7)*1000</f>
        <v>66.007786762503756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3666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20.033037037037037</v>
      </c>
      <c r="C49" s="38">
        <f t="shared" si="17"/>
        <v>42.76111111111112</v>
      </c>
      <c r="D49" s="38">
        <f t="shared" si="17"/>
        <v>62.064370370370362</v>
      </c>
      <c r="E49" s="38">
        <f t="shared" si="17"/>
        <v>39.871759259259271</v>
      </c>
      <c r="F49" s="38">
        <f t="shared" si="17"/>
        <v>39.615092592592589</v>
      </c>
      <c r="G49" s="38">
        <f t="shared" si="17"/>
        <v>48.199629629629619</v>
      </c>
      <c r="H49" s="38">
        <f t="shared" si="17"/>
        <v>46.305740740740738</v>
      </c>
      <c r="I49" s="104">
        <f>((I46*1000)/I48)/7</f>
        <v>58.168303327877808</v>
      </c>
      <c r="K49" s="95" t="s">
        <v>21</v>
      </c>
      <c r="L49" s="84">
        <f t="shared" ref="L49:P49" si="18">((L48*L47)*7/1000-L39-L40)/3</f>
        <v>15.122666666666666</v>
      </c>
      <c r="M49" s="38">
        <f t="shared" si="18"/>
        <v>7.823333333333335</v>
      </c>
      <c r="N49" s="38">
        <f t="shared" si="18"/>
        <v>21.045333333333328</v>
      </c>
      <c r="O49" s="38">
        <f t="shared" si="18"/>
        <v>0</v>
      </c>
      <c r="P49" s="38">
        <f t="shared" si="18"/>
        <v>0</v>
      </c>
      <c r="Q49" s="113">
        <f>((Q46*1000)/Q48)/7</f>
        <v>66.007786762503741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98.518000000000001</v>
      </c>
      <c r="C50" s="42">
        <f t="shared" si="19"/>
        <v>211.75</v>
      </c>
      <c r="D50" s="42">
        <f t="shared" si="19"/>
        <v>309.33699999999999</v>
      </c>
      <c r="E50" s="42">
        <f t="shared" si="19"/>
        <v>199.23750000000001</v>
      </c>
      <c r="F50" s="42">
        <f t="shared" si="19"/>
        <v>199.23750000000001</v>
      </c>
      <c r="G50" s="42">
        <f t="shared" si="19"/>
        <v>241.39500000000001</v>
      </c>
      <c r="H50" s="42">
        <f t="shared" si="19"/>
        <v>233.24</v>
      </c>
      <c r="I50" s="87"/>
      <c r="K50" s="96" t="s">
        <v>22</v>
      </c>
      <c r="L50" s="85">
        <f>((L48*L47)*7)/1000</f>
        <v>75.768000000000001</v>
      </c>
      <c r="M50" s="42">
        <f>((M48*M47)*7)/1000</f>
        <v>39.270000000000003</v>
      </c>
      <c r="N50" s="42">
        <f>((N48*N47)*7)/1000</f>
        <v>105.336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61.999999999999993</v>
      </c>
      <c r="C51" s="47">
        <f t="shared" si="20"/>
        <v>60.5</v>
      </c>
      <c r="D51" s="47">
        <f t="shared" si="20"/>
        <v>59</v>
      </c>
      <c r="E51" s="47">
        <f t="shared" si="20"/>
        <v>57.500000000000007</v>
      </c>
      <c r="F51" s="47">
        <f t="shared" si="20"/>
        <v>57.5</v>
      </c>
      <c r="G51" s="47">
        <f t="shared" si="20"/>
        <v>56.999999999999993</v>
      </c>
      <c r="H51" s="47">
        <f t="shared" si="20"/>
        <v>55.999999999999993</v>
      </c>
      <c r="I51" s="105"/>
      <c r="J51" s="50"/>
      <c r="K51" s="97" t="s">
        <v>23</v>
      </c>
      <c r="L51" s="86">
        <f>+(L46/L48)/7*1000</f>
        <v>66.027874564459921</v>
      </c>
      <c r="M51" s="47">
        <f>+(M46/M48)/7*1000</f>
        <v>66.050420168067234</v>
      </c>
      <c r="N51" s="47">
        <f>+(N46/N48)/7*1000</f>
        <v>65.977443609022572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7"/>
      <c r="K54" s="34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5" t="s">
        <v>25</v>
      </c>
      <c r="C55" s="346"/>
      <c r="D55" s="346"/>
      <c r="E55" s="346"/>
      <c r="F55" s="34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39.6</v>
      </c>
      <c r="C58" s="79">
        <v>48</v>
      </c>
      <c r="D58" s="79">
        <v>38.9</v>
      </c>
      <c r="E58" s="79">
        <v>36.1</v>
      </c>
      <c r="F58" s="79"/>
      <c r="G58" s="101">
        <f t="shared" ref="G58:G65" si="21">SUM(B58:F58)</f>
        <v>162.6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39.6</v>
      </c>
      <c r="C59" s="79">
        <v>48</v>
      </c>
      <c r="D59" s="79">
        <v>38.9</v>
      </c>
      <c r="E59" s="79">
        <v>36.1</v>
      </c>
      <c r="F59" s="79"/>
      <c r="G59" s="101">
        <f t="shared" si="21"/>
        <v>162.6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38.799999999999997</v>
      </c>
      <c r="C61" s="79">
        <v>47.1</v>
      </c>
      <c r="D61" s="79">
        <v>38.1</v>
      </c>
      <c r="E61" s="79">
        <v>35.4</v>
      </c>
      <c r="F61" s="79"/>
      <c r="G61" s="101">
        <f t="shared" si="21"/>
        <v>159.4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38.799999999999997</v>
      </c>
      <c r="C62" s="79">
        <v>47.1</v>
      </c>
      <c r="D62" s="79">
        <v>38.1</v>
      </c>
      <c r="E62" s="79">
        <v>35.4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38.799999999999997</v>
      </c>
      <c r="C64" s="79">
        <v>47.1</v>
      </c>
      <c r="D64" s="79">
        <v>38.1</v>
      </c>
      <c r="E64" s="79">
        <v>35.4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195.60000000000002</v>
      </c>
      <c r="C65" s="27">
        <f t="shared" ref="C65:F65" si="22">SUM(C58:C64)</f>
        <v>237.29999999999998</v>
      </c>
      <c r="D65" s="27">
        <f t="shared" si="22"/>
        <v>192.1</v>
      </c>
      <c r="E65" s="27">
        <f t="shared" si="22"/>
        <v>178.4</v>
      </c>
      <c r="F65" s="27">
        <f t="shared" si="22"/>
        <v>0</v>
      </c>
      <c r="G65" s="101">
        <f t="shared" si="21"/>
        <v>803.4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72</v>
      </c>
      <c r="C66" s="30">
        <v>72</v>
      </c>
      <c r="D66" s="30">
        <v>72</v>
      </c>
      <c r="E66" s="30">
        <v>72</v>
      </c>
      <c r="F66" s="30"/>
      <c r="G66" s="102">
        <f>+((G65/G67)/7)*1000</f>
        <v>72.002150923104494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38.783999999999999</v>
      </c>
      <c r="C68" s="38">
        <f t="shared" si="23"/>
        <v>47.127999999999993</v>
      </c>
      <c r="D68" s="38">
        <f t="shared" si="23"/>
        <v>38.074666666666666</v>
      </c>
      <c r="E68" s="38">
        <f t="shared" si="23"/>
        <v>35.405333333333338</v>
      </c>
      <c r="F68" s="38">
        <f t="shared" si="23"/>
        <v>0</v>
      </c>
      <c r="G68" s="116">
        <f>((G65*1000)/G67)/7</f>
        <v>72.002150923104494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195.55199999999999</v>
      </c>
      <c r="C69" s="42">
        <f>((C67*C66)*7)/1000</f>
        <v>237.38399999999999</v>
      </c>
      <c r="D69" s="42">
        <f>((D67*D66)*7)/1000</f>
        <v>192.024</v>
      </c>
      <c r="E69" s="42">
        <f>((E67*E66)*7)/1000</f>
        <v>178.416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72.017673048600898</v>
      </c>
      <c r="C70" s="47">
        <f>+(C65/C67)/7*1000</f>
        <v>71.974522292993626</v>
      </c>
      <c r="D70" s="47">
        <f>+(D65/D67)/7*1000</f>
        <v>72.028496437945265</v>
      </c>
      <c r="E70" s="47">
        <f>+(E65/E67)/7*1000</f>
        <v>71.99354317998386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39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51" t="s">
        <v>0</v>
      </c>
      <c r="B3" s="351"/>
      <c r="C3" s="351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2"/>
      <c r="Z3" s="2"/>
      <c r="AA3" s="2"/>
      <c r="AB3" s="2"/>
      <c r="AC3" s="2"/>
      <c r="AD3" s="16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8" t="s">
        <v>1</v>
      </c>
      <c r="B9" s="168"/>
      <c r="C9" s="168"/>
      <c r="D9" s="1"/>
      <c r="E9" s="338" t="s">
        <v>2</v>
      </c>
      <c r="F9" s="338"/>
      <c r="G9" s="33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8"/>
      <c r="S9" s="33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8"/>
      <c r="B10" s="168"/>
      <c r="C10" s="16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8" t="s">
        <v>4</v>
      </c>
      <c r="B11" s="168"/>
      <c r="C11" s="168"/>
      <c r="D11" s="1"/>
      <c r="E11" s="169">
        <v>2</v>
      </c>
      <c r="F11" s="1"/>
      <c r="G11" s="1"/>
      <c r="H11" s="1"/>
      <c r="I11" s="1"/>
      <c r="J11" s="1"/>
      <c r="K11" s="339" t="s">
        <v>64</v>
      </c>
      <c r="L11" s="339"/>
      <c r="M11" s="170"/>
      <c r="N11" s="17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8"/>
      <c r="B12" s="168"/>
      <c r="C12" s="168"/>
      <c r="D12" s="1"/>
      <c r="E12" s="5"/>
      <c r="F12" s="1"/>
      <c r="G12" s="1"/>
      <c r="H12" s="1"/>
      <c r="I12" s="1"/>
      <c r="J12" s="1"/>
      <c r="K12" s="170"/>
      <c r="L12" s="170"/>
      <c r="M12" s="170"/>
      <c r="N12" s="17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8"/>
      <c r="B13" s="168"/>
      <c r="C13" s="168"/>
      <c r="D13" s="168"/>
      <c r="E13" s="168"/>
      <c r="F13" s="168"/>
      <c r="G13" s="168"/>
      <c r="H13" s="168"/>
      <c r="I13" s="168"/>
      <c r="J13" s="168"/>
      <c r="K13" s="168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"/>
      <c r="X13" s="1"/>
      <c r="Y13" s="1"/>
    </row>
    <row r="14" spans="1:30" s="3" customFormat="1" ht="27" thickBot="1" x14ac:dyDescent="0.3">
      <c r="A14" s="16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2" t="s">
        <v>25</v>
      </c>
      <c r="C15" s="353"/>
      <c r="D15" s="353"/>
      <c r="E15" s="353"/>
      <c r="F15" s="353"/>
      <c r="G15" s="353"/>
      <c r="H15" s="353"/>
      <c r="I15" s="353"/>
      <c r="J15" s="353"/>
      <c r="K15" s="353"/>
      <c r="L15" s="353"/>
      <c r="M15" s="354"/>
      <c r="N15" s="355" t="s">
        <v>8</v>
      </c>
      <c r="O15" s="356"/>
      <c r="P15" s="356"/>
      <c r="Q15" s="356"/>
      <c r="R15" s="356"/>
      <c r="S15" s="356"/>
      <c r="T15" s="356"/>
      <c r="U15" s="356"/>
      <c r="V15" s="357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50.099407407407405</v>
      </c>
      <c r="C18" s="23">
        <v>34.927407407407408</v>
      </c>
      <c r="D18" s="23">
        <v>34.806074074074075</v>
      </c>
      <c r="E18" s="23">
        <v>42.591888888888896</v>
      </c>
      <c r="F18" s="23">
        <v>42.684314814814826</v>
      </c>
      <c r="G18" s="23">
        <v>48.842222222222212</v>
      </c>
      <c r="H18" s="23">
        <v>48.933351851851853</v>
      </c>
      <c r="I18" s="23">
        <v>39.607037037037038</v>
      </c>
      <c r="J18" s="23">
        <v>39.739259259259256</v>
      </c>
      <c r="K18" s="23">
        <v>53.376444444444438</v>
      </c>
      <c r="L18" s="23">
        <v>29.100999999999999</v>
      </c>
      <c r="M18" s="23">
        <v>26.654888888888895</v>
      </c>
      <c r="N18" s="22">
        <v>15.747999999999999</v>
      </c>
      <c r="O18" s="23">
        <v>34.969666666666662</v>
      </c>
      <c r="P18" s="23">
        <v>48.815555555555555</v>
      </c>
      <c r="Q18" s="23">
        <v>58.215555555555568</v>
      </c>
      <c r="R18" s="23">
        <v>63.778777777777783</v>
      </c>
      <c r="S18" s="23">
        <v>55.568666666666672</v>
      </c>
      <c r="T18" s="23">
        <v>49.822000000000003</v>
      </c>
      <c r="U18" s="23">
        <v>33.074888888888893</v>
      </c>
      <c r="V18" s="24">
        <v>33.004888888888892</v>
      </c>
      <c r="W18" s="25">
        <f t="shared" ref="W18:W25" si="0">SUM(B18:V18)</f>
        <v>884.36129629629636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50.099407407407405</v>
      </c>
      <c r="C19" s="23">
        <v>34.927407407407408</v>
      </c>
      <c r="D19" s="23">
        <v>34.806074074074075</v>
      </c>
      <c r="E19" s="23">
        <v>42.591888888888896</v>
      </c>
      <c r="F19" s="23">
        <v>42.684314814814826</v>
      </c>
      <c r="G19" s="23">
        <v>48.842222222222212</v>
      </c>
      <c r="H19" s="23">
        <v>48.933351851851853</v>
      </c>
      <c r="I19" s="23">
        <v>39.607037037037038</v>
      </c>
      <c r="J19" s="23">
        <v>39.739259259259256</v>
      </c>
      <c r="K19" s="23">
        <v>53.376444444444438</v>
      </c>
      <c r="L19" s="23">
        <v>29.100999999999999</v>
      </c>
      <c r="M19" s="23">
        <v>26.654888888888895</v>
      </c>
      <c r="N19" s="22">
        <v>15.747999999999999</v>
      </c>
      <c r="O19" s="23">
        <v>34.969666666666662</v>
      </c>
      <c r="P19" s="23">
        <v>48.815555555555555</v>
      </c>
      <c r="Q19" s="23">
        <v>58.215555555555568</v>
      </c>
      <c r="R19" s="23">
        <v>63.778777777777783</v>
      </c>
      <c r="S19" s="23">
        <v>55.568666666666672</v>
      </c>
      <c r="T19" s="23">
        <v>49.822000000000003</v>
      </c>
      <c r="U19" s="23">
        <v>33.074888888888893</v>
      </c>
      <c r="V19" s="24">
        <v>33.004888888888892</v>
      </c>
      <c r="W19" s="25">
        <f t="shared" si="0"/>
        <v>884.36129629629636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51.6748950617284</v>
      </c>
      <c r="C21" s="23">
        <v>36.187061728395065</v>
      </c>
      <c r="D21" s="23">
        <v>36.141950617283953</v>
      </c>
      <c r="E21" s="23">
        <v>44.258407407407411</v>
      </c>
      <c r="F21" s="23">
        <v>44.321623456790114</v>
      </c>
      <c r="G21" s="23">
        <v>50.61601851851853</v>
      </c>
      <c r="H21" s="23">
        <v>50.800265432098769</v>
      </c>
      <c r="I21" s="23">
        <v>41.299308641975308</v>
      </c>
      <c r="J21" s="23">
        <v>41.45382716049383</v>
      </c>
      <c r="K21" s="23">
        <v>56.283703703703701</v>
      </c>
      <c r="L21" s="23">
        <v>30.698333333333334</v>
      </c>
      <c r="M21" s="23">
        <v>27.949407407407403</v>
      </c>
      <c r="N21" s="22">
        <v>16.922666666666665</v>
      </c>
      <c r="O21" s="23">
        <v>37.940388888888897</v>
      </c>
      <c r="P21" s="23">
        <v>52.9262962962963</v>
      </c>
      <c r="Q21" s="23">
        <v>61.555629629629628</v>
      </c>
      <c r="R21" s="23">
        <v>67.049481481481479</v>
      </c>
      <c r="S21" s="23">
        <v>58.42488888888888</v>
      </c>
      <c r="T21" s="23">
        <v>52.362666666666676</v>
      </c>
      <c r="U21" s="23">
        <v>33.331740740740742</v>
      </c>
      <c r="V21" s="24">
        <v>32.946740740740729</v>
      </c>
      <c r="W21" s="25">
        <f t="shared" si="0"/>
        <v>925.14530246913591</v>
      </c>
      <c r="Y21" s="2"/>
      <c r="Z21" s="19"/>
    </row>
    <row r="22" spans="1:32" ht="39.950000000000003" customHeight="1" x14ac:dyDescent="0.25">
      <c r="A22" s="91" t="s">
        <v>16</v>
      </c>
      <c r="B22" s="22">
        <v>51.6748950617284</v>
      </c>
      <c r="C22" s="23">
        <v>36.187061728395065</v>
      </c>
      <c r="D22" s="23">
        <v>36.141950617283953</v>
      </c>
      <c r="E22" s="23">
        <v>44.258407407407411</v>
      </c>
      <c r="F22" s="23">
        <v>44.321623456790114</v>
      </c>
      <c r="G22" s="23">
        <v>50.61601851851853</v>
      </c>
      <c r="H22" s="23">
        <v>50.800265432098769</v>
      </c>
      <c r="I22" s="23">
        <v>41.299308641975308</v>
      </c>
      <c r="J22" s="23">
        <v>41.45382716049383</v>
      </c>
      <c r="K22" s="23">
        <v>56.283703703703701</v>
      </c>
      <c r="L22" s="23">
        <v>30.698333333333334</v>
      </c>
      <c r="M22" s="23">
        <v>27.949407407407403</v>
      </c>
      <c r="N22" s="22">
        <v>16.922666666666665</v>
      </c>
      <c r="O22" s="23">
        <v>37.940388888888897</v>
      </c>
      <c r="P22" s="23">
        <v>52.9262962962963</v>
      </c>
      <c r="Q22" s="23">
        <v>61.555629629629628</v>
      </c>
      <c r="R22" s="23">
        <v>67.049481481481479</v>
      </c>
      <c r="S22" s="23">
        <v>58.42488888888888</v>
      </c>
      <c r="T22" s="23">
        <v>52.362666666666676</v>
      </c>
      <c r="U22" s="23">
        <v>33.331740740740742</v>
      </c>
      <c r="V22" s="24">
        <v>32.946740740740729</v>
      </c>
      <c r="W22" s="25">
        <f t="shared" si="0"/>
        <v>925.14530246913591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51.6748950617284</v>
      </c>
      <c r="C24" s="23">
        <v>36.187061728395065</v>
      </c>
      <c r="D24" s="23">
        <v>36.141950617283953</v>
      </c>
      <c r="E24" s="23">
        <v>44.258407407407411</v>
      </c>
      <c r="F24" s="23">
        <v>44.321623456790114</v>
      </c>
      <c r="G24" s="23">
        <v>50.61601851851853</v>
      </c>
      <c r="H24" s="23">
        <v>50.800265432098769</v>
      </c>
      <c r="I24" s="23">
        <v>41.299308641975308</v>
      </c>
      <c r="J24" s="23">
        <v>41.45382716049383</v>
      </c>
      <c r="K24" s="23">
        <v>56.283703703703701</v>
      </c>
      <c r="L24" s="23">
        <v>30.698333333333334</v>
      </c>
      <c r="M24" s="23">
        <v>27.949407407407403</v>
      </c>
      <c r="N24" s="22">
        <v>16.922666666666665</v>
      </c>
      <c r="O24" s="23">
        <v>37.940388888888897</v>
      </c>
      <c r="P24" s="23">
        <v>52.9262962962963</v>
      </c>
      <c r="Q24" s="23">
        <v>61.555629629629628</v>
      </c>
      <c r="R24" s="23">
        <v>67.049481481481479</v>
      </c>
      <c r="S24" s="23">
        <v>58.42488888888888</v>
      </c>
      <c r="T24" s="23">
        <v>52.362666666666676</v>
      </c>
      <c r="U24" s="23">
        <v>33.331740740740742</v>
      </c>
      <c r="V24" s="24">
        <v>32.946740740740729</v>
      </c>
      <c r="W24" s="25">
        <f t="shared" si="0"/>
        <v>925.14530246913591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255.2235</v>
      </c>
      <c r="C25" s="27">
        <f t="shared" si="1"/>
        <v>178.416</v>
      </c>
      <c r="D25" s="27">
        <f t="shared" si="1"/>
        <v>178.03800000000001</v>
      </c>
      <c r="E25" s="27">
        <f t="shared" si="1"/>
        <v>217.95900000000003</v>
      </c>
      <c r="F25" s="27">
        <f t="shared" si="1"/>
        <v>218.33350000000002</v>
      </c>
      <c r="G25" s="27">
        <f t="shared" si="1"/>
        <v>249.53250000000003</v>
      </c>
      <c r="H25" s="27">
        <f t="shared" si="1"/>
        <v>250.26750000000001</v>
      </c>
      <c r="I25" s="27">
        <f t="shared" si="1"/>
        <v>203.11199999999999</v>
      </c>
      <c r="J25" s="27">
        <f t="shared" si="1"/>
        <v>203.84</v>
      </c>
      <c r="K25" s="27">
        <f t="shared" si="1"/>
        <v>275.60399999999998</v>
      </c>
      <c r="L25" s="27">
        <f t="shared" si="1"/>
        <v>150.297</v>
      </c>
      <c r="M25" s="27">
        <f t="shared" si="1"/>
        <v>137.15799999999999</v>
      </c>
      <c r="N25" s="26">
        <f>SUM(N18:N24)</f>
        <v>82.263999999999982</v>
      </c>
      <c r="O25" s="27">
        <f t="shared" ref="O25:Q25" si="2">SUM(O18:O24)</f>
        <v>183.76050000000001</v>
      </c>
      <c r="P25" s="27">
        <f t="shared" si="2"/>
        <v>256.41000000000003</v>
      </c>
      <c r="Q25" s="27">
        <f t="shared" si="2"/>
        <v>301.09800000000001</v>
      </c>
      <c r="R25" s="27">
        <f>SUM(R18:R24)</f>
        <v>328.70600000000002</v>
      </c>
      <c r="S25" s="27">
        <f t="shared" ref="S25:V25" si="3">SUM(S18:S24)</f>
        <v>286.41199999999998</v>
      </c>
      <c r="T25" s="27">
        <f t="shared" si="3"/>
        <v>256.73200000000003</v>
      </c>
      <c r="U25" s="27">
        <f t="shared" si="3"/>
        <v>166.14500000000001</v>
      </c>
      <c r="V25" s="28">
        <f t="shared" si="3"/>
        <v>164.84999999999997</v>
      </c>
      <c r="W25" s="25">
        <f t="shared" si="0"/>
        <v>4544.1585000000005</v>
      </c>
    </row>
    <row r="26" spans="1:32" s="2" customFormat="1" ht="36.75" customHeight="1" x14ac:dyDescent="0.25">
      <c r="A26" s="93" t="s">
        <v>19</v>
      </c>
      <c r="B26" s="29">
        <v>54.5</v>
      </c>
      <c r="C26" s="30">
        <v>54</v>
      </c>
      <c r="D26" s="30">
        <v>54</v>
      </c>
      <c r="E26" s="30">
        <v>53.5</v>
      </c>
      <c r="F26" s="30">
        <v>53.5</v>
      </c>
      <c r="G26" s="30">
        <v>52.5</v>
      </c>
      <c r="H26" s="30">
        <v>52.5</v>
      </c>
      <c r="I26" s="30">
        <v>52</v>
      </c>
      <c r="J26" s="30">
        <v>52</v>
      </c>
      <c r="K26" s="30">
        <v>51</v>
      </c>
      <c r="L26" s="30">
        <v>51</v>
      </c>
      <c r="M26" s="30">
        <v>50.5</v>
      </c>
      <c r="N26" s="29">
        <v>56.5</v>
      </c>
      <c r="O26" s="30">
        <v>55.5</v>
      </c>
      <c r="P26" s="30">
        <v>55.5</v>
      </c>
      <c r="Q26" s="30">
        <v>53.5</v>
      </c>
      <c r="R26" s="30">
        <v>53</v>
      </c>
      <c r="S26" s="30">
        <v>53</v>
      </c>
      <c r="T26" s="30">
        <v>53</v>
      </c>
      <c r="U26" s="30">
        <v>50.5</v>
      </c>
      <c r="V26" s="31">
        <v>50</v>
      </c>
      <c r="W26" s="32">
        <f>+((W25/W27)/7)*1000</f>
        <v>52.898101368970018</v>
      </c>
    </row>
    <row r="27" spans="1:32" s="2" customFormat="1" ht="33" customHeight="1" x14ac:dyDescent="0.25">
      <c r="A27" s="94" t="s">
        <v>20</v>
      </c>
      <c r="B27" s="33">
        <v>669</v>
      </c>
      <c r="C27" s="34">
        <v>472</v>
      </c>
      <c r="D27" s="34">
        <v>471</v>
      </c>
      <c r="E27" s="34">
        <v>582</v>
      </c>
      <c r="F27" s="34">
        <v>583</v>
      </c>
      <c r="G27" s="34">
        <v>679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208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470</v>
      </c>
      <c r="V27" s="35">
        <v>471</v>
      </c>
      <c r="W27" s="36">
        <f>SUM(B27:V27)</f>
        <v>12272</v>
      </c>
      <c r="X27" s="2">
        <f>((W25*1000)/W27)/7</f>
        <v>52.898101368970011</v>
      </c>
    </row>
    <row r="28" spans="1:32" s="2" customFormat="1" ht="33" customHeight="1" x14ac:dyDescent="0.25">
      <c r="A28" s="95" t="s">
        <v>21</v>
      </c>
      <c r="B28" s="37">
        <f>((B27*B26)*7/1000-B18-B19)/3</f>
        <v>51.6748950617284</v>
      </c>
      <c r="C28" s="38">
        <f t="shared" ref="C28:V28" si="4">((C27*C26)*7/1000-C18-C19)/3</f>
        <v>36.187061728395065</v>
      </c>
      <c r="D28" s="38">
        <f t="shared" si="4"/>
        <v>36.141950617283953</v>
      </c>
      <c r="E28" s="38">
        <f t="shared" si="4"/>
        <v>44.258407407407411</v>
      </c>
      <c r="F28" s="38">
        <f t="shared" si="4"/>
        <v>44.321623456790114</v>
      </c>
      <c r="G28" s="38">
        <f t="shared" si="4"/>
        <v>50.61601851851853</v>
      </c>
      <c r="H28" s="38">
        <f t="shared" si="4"/>
        <v>50.800265432098769</v>
      </c>
      <c r="I28" s="38">
        <f t="shared" si="4"/>
        <v>41.299308641975308</v>
      </c>
      <c r="J28" s="38">
        <f t="shared" si="4"/>
        <v>41.45382716049383</v>
      </c>
      <c r="K28" s="38">
        <f t="shared" si="4"/>
        <v>56.283703703703701</v>
      </c>
      <c r="L28" s="38">
        <f t="shared" si="4"/>
        <v>30.698333333333334</v>
      </c>
      <c r="M28" s="38">
        <f t="shared" si="4"/>
        <v>27.949407407407403</v>
      </c>
      <c r="N28" s="37">
        <f t="shared" si="4"/>
        <v>16.922666666666665</v>
      </c>
      <c r="O28" s="38">
        <f t="shared" si="4"/>
        <v>37.940388888888897</v>
      </c>
      <c r="P28" s="38">
        <f t="shared" si="4"/>
        <v>52.9262962962963</v>
      </c>
      <c r="Q28" s="38">
        <f t="shared" si="4"/>
        <v>61.555629629629628</v>
      </c>
      <c r="R28" s="38">
        <f t="shared" si="4"/>
        <v>67.049481481481479</v>
      </c>
      <c r="S28" s="38">
        <f t="shared" si="4"/>
        <v>58.42488888888888</v>
      </c>
      <c r="T28" s="38">
        <f t="shared" si="4"/>
        <v>52.362666666666676</v>
      </c>
      <c r="U28" s="38">
        <f t="shared" si="4"/>
        <v>33.331740740740742</v>
      </c>
      <c r="V28" s="39">
        <f t="shared" si="4"/>
        <v>32.946740740740729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255.2235</v>
      </c>
      <c r="C29" s="42">
        <f t="shared" si="5"/>
        <v>178.416</v>
      </c>
      <c r="D29" s="42">
        <f>((D27*D26)*7)/1000</f>
        <v>178.03800000000001</v>
      </c>
      <c r="E29" s="42">
        <f>((E27*E26)*7)/1000</f>
        <v>217.959</v>
      </c>
      <c r="F29" s="42">
        <f t="shared" ref="F29:G29" si="6">((F27*F26)*7)/1000</f>
        <v>218.33349999999999</v>
      </c>
      <c r="G29" s="42">
        <f t="shared" si="6"/>
        <v>249.5325</v>
      </c>
      <c r="H29" s="42">
        <f>((H27*H26)*7)/1000</f>
        <v>250.26750000000001</v>
      </c>
      <c r="I29" s="42">
        <f t="shared" ref="I29:J29" si="7">((I27*I26)*7)/1000</f>
        <v>203.11199999999999</v>
      </c>
      <c r="J29" s="42">
        <f t="shared" si="7"/>
        <v>203.84</v>
      </c>
      <c r="K29" s="42">
        <f>((K27*K26)*7)/1000</f>
        <v>275.60399999999998</v>
      </c>
      <c r="L29" s="42">
        <f>((L27*L26)*7)/1000</f>
        <v>150.297</v>
      </c>
      <c r="M29" s="42">
        <f t="shared" ref="M29" si="8">((M27*M26)*7)/1000</f>
        <v>137.15799999999999</v>
      </c>
      <c r="N29" s="41">
        <f>((N27*N26)*7)/1000</f>
        <v>82.263999999999996</v>
      </c>
      <c r="O29" s="42">
        <f>((O27*O26)*7)/1000</f>
        <v>183.76050000000001</v>
      </c>
      <c r="P29" s="42">
        <f t="shared" ref="P29:V29" si="9">((P27*P26)*7)/1000</f>
        <v>256.41000000000003</v>
      </c>
      <c r="Q29" s="42">
        <f t="shared" si="9"/>
        <v>301.09800000000001</v>
      </c>
      <c r="R29" s="43">
        <f t="shared" si="9"/>
        <v>328.70600000000002</v>
      </c>
      <c r="S29" s="43">
        <f t="shared" si="9"/>
        <v>286.41199999999998</v>
      </c>
      <c r="T29" s="43">
        <f t="shared" si="9"/>
        <v>256.73200000000003</v>
      </c>
      <c r="U29" s="43">
        <f t="shared" si="9"/>
        <v>166.14500000000001</v>
      </c>
      <c r="V29" s="44">
        <f t="shared" si="9"/>
        <v>164.85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54.5</v>
      </c>
      <c r="C30" s="47">
        <f t="shared" si="10"/>
        <v>54</v>
      </c>
      <c r="D30" s="47">
        <f>+(D25/D27)/7*1000</f>
        <v>54</v>
      </c>
      <c r="E30" s="47">
        <f t="shared" ref="E30:G30" si="11">+(E25/E27)/7*1000</f>
        <v>53.500000000000007</v>
      </c>
      <c r="F30" s="47">
        <f t="shared" si="11"/>
        <v>53.5</v>
      </c>
      <c r="G30" s="47">
        <f t="shared" si="11"/>
        <v>52.500000000000007</v>
      </c>
      <c r="H30" s="47">
        <f>+(H25/H27)/7*1000</f>
        <v>52.5</v>
      </c>
      <c r="I30" s="47">
        <f t="shared" ref="I30:M30" si="12">+(I25/I27)/7*1000</f>
        <v>52</v>
      </c>
      <c r="J30" s="47">
        <f t="shared" si="12"/>
        <v>52</v>
      </c>
      <c r="K30" s="47">
        <f t="shared" si="12"/>
        <v>51</v>
      </c>
      <c r="L30" s="47">
        <f t="shared" si="12"/>
        <v>51</v>
      </c>
      <c r="M30" s="47">
        <f t="shared" si="12"/>
        <v>50.499999999999993</v>
      </c>
      <c r="N30" s="46">
        <f>+(N25/N27)/7*1000</f>
        <v>56.499999999999986</v>
      </c>
      <c r="O30" s="47">
        <f t="shared" ref="O30:V30" si="13">+(O25/O27)/7*1000</f>
        <v>55.5</v>
      </c>
      <c r="P30" s="47">
        <f t="shared" si="13"/>
        <v>55.5</v>
      </c>
      <c r="Q30" s="47">
        <f t="shared" si="13"/>
        <v>53.5</v>
      </c>
      <c r="R30" s="47">
        <f t="shared" si="13"/>
        <v>53</v>
      </c>
      <c r="S30" s="47">
        <f t="shared" si="13"/>
        <v>53</v>
      </c>
      <c r="T30" s="47">
        <f t="shared" si="13"/>
        <v>53.000000000000007</v>
      </c>
      <c r="U30" s="47">
        <f t="shared" si="13"/>
        <v>50.5</v>
      </c>
      <c r="V30" s="48">
        <f t="shared" si="13"/>
        <v>49.999999999999986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5" t="s">
        <v>8</v>
      </c>
      <c r="C36" s="346"/>
      <c r="D36" s="346"/>
      <c r="E36" s="346"/>
      <c r="F36" s="346"/>
      <c r="G36" s="346"/>
      <c r="H36" s="340"/>
      <c r="I36" s="99"/>
      <c r="J36" s="53" t="s">
        <v>26</v>
      </c>
      <c r="K36" s="107"/>
      <c r="L36" s="346" t="s">
        <v>8</v>
      </c>
      <c r="M36" s="346"/>
      <c r="N36" s="346"/>
      <c r="O36" s="346"/>
      <c r="P36" s="340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20.033037037037037</v>
      </c>
      <c r="C39" s="79">
        <v>42.76111111111112</v>
      </c>
      <c r="D39" s="79">
        <v>62.064370370370362</v>
      </c>
      <c r="E39" s="79">
        <v>39.871759259259271</v>
      </c>
      <c r="F39" s="79">
        <v>39.615092592592589</v>
      </c>
      <c r="G39" s="79">
        <v>48.199629629629619</v>
      </c>
      <c r="H39" s="79">
        <v>46.305740740740738</v>
      </c>
      <c r="I39" s="101">
        <f t="shared" ref="I39:I46" si="14">SUM(B39:H39)</f>
        <v>298.85074074074072</v>
      </c>
      <c r="J39" s="138"/>
      <c r="K39" s="91" t="s">
        <v>12</v>
      </c>
      <c r="L39" s="79">
        <v>15.2</v>
      </c>
      <c r="M39" s="79">
        <v>7.9</v>
      </c>
      <c r="N39" s="79">
        <v>21.1</v>
      </c>
      <c r="O39" s="79"/>
      <c r="P39" s="79"/>
      <c r="Q39" s="101">
        <f t="shared" ref="Q39:Q46" si="15">SUM(L39:P39)</f>
        <v>44.2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20.033037037037037</v>
      </c>
      <c r="C40" s="79">
        <v>42.76111111111112</v>
      </c>
      <c r="D40" s="79">
        <v>62.064370370370362</v>
      </c>
      <c r="E40" s="79">
        <v>39.871759259259271</v>
      </c>
      <c r="F40" s="79">
        <v>39.615092592592589</v>
      </c>
      <c r="G40" s="79">
        <v>48.199629629629619</v>
      </c>
      <c r="H40" s="79">
        <v>46.305740740740738</v>
      </c>
      <c r="I40" s="101">
        <f t="shared" si="14"/>
        <v>298.85074074074072</v>
      </c>
      <c r="J40" s="2"/>
      <c r="K40" s="92" t="s">
        <v>13</v>
      </c>
      <c r="L40" s="79">
        <v>15.2</v>
      </c>
      <c r="M40" s="79">
        <v>7.9</v>
      </c>
      <c r="N40" s="79">
        <v>21.1</v>
      </c>
      <c r="O40" s="79"/>
      <c r="P40" s="79"/>
      <c r="Q40" s="101">
        <f t="shared" si="15"/>
        <v>44.2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20.808141975308644</v>
      </c>
      <c r="C42" s="79">
        <v>44.992592592592587</v>
      </c>
      <c r="D42" s="79">
        <v>66.105253086419765</v>
      </c>
      <c r="E42" s="79">
        <v>42.141327160493809</v>
      </c>
      <c r="F42" s="79">
        <v>42.31243827160494</v>
      </c>
      <c r="G42" s="79">
        <v>51.861080246913588</v>
      </c>
      <c r="H42" s="79">
        <v>50.210506172839509</v>
      </c>
      <c r="I42" s="101">
        <f t="shared" si="14"/>
        <v>318.43133950617283</v>
      </c>
      <c r="J42" s="2"/>
      <c r="K42" s="92" t="s">
        <v>15</v>
      </c>
      <c r="L42" s="79">
        <v>15.7</v>
      </c>
      <c r="M42" s="79">
        <v>8.1</v>
      </c>
      <c r="N42" s="79">
        <v>21.8</v>
      </c>
      <c r="O42" s="79"/>
      <c r="P42" s="79"/>
      <c r="Q42" s="101">
        <f t="shared" si="15"/>
        <v>45.599999999999994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20.808141975308644</v>
      </c>
      <c r="C43" s="79">
        <v>44.992592592592587</v>
      </c>
      <c r="D43" s="79">
        <v>66.105253086419765</v>
      </c>
      <c r="E43" s="79">
        <v>42.141327160493809</v>
      </c>
      <c r="F43" s="79">
        <v>42.31243827160494</v>
      </c>
      <c r="G43" s="79">
        <v>51.861080246913588</v>
      </c>
      <c r="H43" s="79">
        <v>50.210506172839509</v>
      </c>
      <c r="I43" s="101">
        <f t="shared" si="14"/>
        <v>318.43133950617283</v>
      </c>
      <c r="J43" s="2"/>
      <c r="K43" s="91" t="s">
        <v>16</v>
      </c>
      <c r="L43" s="79">
        <v>15.7</v>
      </c>
      <c r="M43" s="79">
        <v>8.1</v>
      </c>
      <c r="N43" s="79">
        <v>21.8</v>
      </c>
      <c r="O43" s="79"/>
      <c r="P43" s="79"/>
      <c r="Q43" s="101">
        <f t="shared" si="15"/>
        <v>45.599999999999994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20.808141975308644</v>
      </c>
      <c r="C45" s="79">
        <v>44.992592592592587</v>
      </c>
      <c r="D45" s="79">
        <v>66.105253086419765</v>
      </c>
      <c r="E45" s="79">
        <v>42.141327160493809</v>
      </c>
      <c r="F45" s="79">
        <v>42.31243827160494</v>
      </c>
      <c r="G45" s="79">
        <v>51.861080246913588</v>
      </c>
      <c r="H45" s="79">
        <v>50.210506172839509</v>
      </c>
      <c r="I45" s="101">
        <f t="shared" si="14"/>
        <v>318.43133950617283</v>
      </c>
      <c r="J45" s="2"/>
      <c r="K45" s="91" t="s">
        <v>18</v>
      </c>
      <c r="L45" s="79">
        <v>15.7</v>
      </c>
      <c r="M45" s="79">
        <v>8.1999999999999993</v>
      </c>
      <c r="N45" s="79">
        <v>21.9</v>
      </c>
      <c r="O45" s="79"/>
      <c r="P45" s="79"/>
      <c r="Q45" s="101">
        <f t="shared" si="15"/>
        <v>45.8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102.4905</v>
      </c>
      <c r="C46" s="27">
        <f t="shared" si="16"/>
        <v>220.5</v>
      </c>
      <c r="D46" s="27">
        <f t="shared" si="16"/>
        <v>322.44450000000006</v>
      </c>
      <c r="E46" s="27">
        <f t="shared" si="16"/>
        <v>206.16749999999996</v>
      </c>
      <c r="F46" s="27">
        <f t="shared" si="16"/>
        <v>206.16750000000002</v>
      </c>
      <c r="G46" s="27">
        <f t="shared" si="16"/>
        <v>251.98250000000002</v>
      </c>
      <c r="H46" s="27">
        <f t="shared" si="16"/>
        <v>243.24299999999999</v>
      </c>
      <c r="I46" s="101">
        <f t="shared" si="14"/>
        <v>1552.9955</v>
      </c>
      <c r="K46" s="77" t="s">
        <v>10</v>
      </c>
      <c r="L46" s="81">
        <f>SUM(L39:L45)</f>
        <v>77.5</v>
      </c>
      <c r="M46" s="27">
        <f>SUM(M39:M45)</f>
        <v>40.200000000000003</v>
      </c>
      <c r="N46" s="27">
        <f>SUM(N39:N45)</f>
        <v>107.69999999999999</v>
      </c>
      <c r="O46" s="27">
        <f>SUM(O39:O45)</f>
        <v>0</v>
      </c>
      <c r="P46" s="27">
        <f>SUM(P39:P45)</f>
        <v>0</v>
      </c>
      <c r="Q46" s="101">
        <f t="shared" si="15"/>
        <v>225.39999999999998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64.5</v>
      </c>
      <c r="C47" s="30">
        <v>63</v>
      </c>
      <c r="D47" s="30">
        <v>61.5</v>
      </c>
      <c r="E47" s="30">
        <v>59.5</v>
      </c>
      <c r="F47" s="30">
        <v>59.5</v>
      </c>
      <c r="G47" s="30">
        <v>59.5</v>
      </c>
      <c r="H47" s="30">
        <v>58.5</v>
      </c>
      <c r="I47" s="102">
        <f>+((I46/I48)/7)*1000</f>
        <v>60.533833560709411</v>
      </c>
      <c r="K47" s="110" t="s">
        <v>19</v>
      </c>
      <c r="L47" s="82">
        <v>67.5</v>
      </c>
      <c r="M47" s="30">
        <v>67.5</v>
      </c>
      <c r="N47" s="30">
        <v>67.5</v>
      </c>
      <c r="O47" s="30"/>
      <c r="P47" s="30"/>
      <c r="Q47" s="102">
        <f>+((Q46/Q48)/7)*1000</f>
        <v>67.50524109014674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594</v>
      </c>
      <c r="I48" s="103">
        <f>SUM(B48:H48)</f>
        <v>3665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20.808141975308644</v>
      </c>
      <c r="C49" s="38">
        <f t="shared" si="17"/>
        <v>44.992592592592587</v>
      </c>
      <c r="D49" s="38">
        <f t="shared" si="17"/>
        <v>66.105253086419765</v>
      </c>
      <c r="E49" s="38">
        <f t="shared" si="17"/>
        <v>42.141327160493809</v>
      </c>
      <c r="F49" s="38">
        <f t="shared" si="17"/>
        <v>42.31243827160494</v>
      </c>
      <c r="G49" s="38">
        <f t="shared" si="17"/>
        <v>51.861080246913588</v>
      </c>
      <c r="H49" s="38">
        <f t="shared" si="17"/>
        <v>50.210506172839509</v>
      </c>
      <c r="I49" s="104">
        <f>((I46*1000)/I48)/7</f>
        <v>60.533833560709411</v>
      </c>
      <c r="K49" s="95" t="s">
        <v>21</v>
      </c>
      <c r="L49" s="84">
        <f t="shared" ref="L49:P49" si="18">((L48*L47)*7/1000-L39-L40)/3</f>
        <v>15.696666666666664</v>
      </c>
      <c r="M49" s="38">
        <f t="shared" si="18"/>
        <v>8.1208333333333353</v>
      </c>
      <c r="N49" s="38">
        <f t="shared" si="18"/>
        <v>21.843333333333334</v>
      </c>
      <c r="O49" s="38">
        <f t="shared" si="18"/>
        <v>0</v>
      </c>
      <c r="P49" s="38">
        <f t="shared" si="18"/>
        <v>0</v>
      </c>
      <c r="Q49" s="113">
        <f>((Q46*1000)/Q48)/7</f>
        <v>67.50524109014674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102.4905</v>
      </c>
      <c r="C50" s="42">
        <f t="shared" si="19"/>
        <v>220.5</v>
      </c>
      <c r="D50" s="42">
        <f t="shared" si="19"/>
        <v>322.44450000000001</v>
      </c>
      <c r="E50" s="42">
        <f t="shared" si="19"/>
        <v>206.16749999999999</v>
      </c>
      <c r="F50" s="42">
        <f t="shared" si="19"/>
        <v>206.16749999999999</v>
      </c>
      <c r="G50" s="42">
        <f t="shared" si="19"/>
        <v>251.98249999999999</v>
      </c>
      <c r="H50" s="42">
        <f t="shared" si="19"/>
        <v>243.24299999999999</v>
      </c>
      <c r="I50" s="87"/>
      <c r="K50" s="96" t="s">
        <v>22</v>
      </c>
      <c r="L50" s="85">
        <f>((L48*L47)*7)/1000</f>
        <v>77.489999999999995</v>
      </c>
      <c r="M50" s="42">
        <f>((M48*M47)*7)/1000</f>
        <v>40.162500000000001</v>
      </c>
      <c r="N50" s="42">
        <f>((N48*N47)*7)/1000</f>
        <v>107.73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64.5</v>
      </c>
      <c r="C51" s="47">
        <f t="shared" si="20"/>
        <v>63</v>
      </c>
      <c r="D51" s="47">
        <f t="shared" si="20"/>
        <v>61.500000000000014</v>
      </c>
      <c r="E51" s="47">
        <f t="shared" si="20"/>
        <v>59.499999999999993</v>
      </c>
      <c r="F51" s="47">
        <f t="shared" si="20"/>
        <v>59.500000000000007</v>
      </c>
      <c r="G51" s="47">
        <f t="shared" si="20"/>
        <v>59.500000000000007</v>
      </c>
      <c r="H51" s="47">
        <f t="shared" si="20"/>
        <v>58.5</v>
      </c>
      <c r="I51" s="105"/>
      <c r="J51" s="50"/>
      <c r="K51" s="97" t="s">
        <v>23</v>
      </c>
      <c r="L51" s="86">
        <f>+(L46/L48)/7*1000</f>
        <v>67.508710801393732</v>
      </c>
      <c r="M51" s="47">
        <f>+(M46/M48)/7*1000</f>
        <v>67.563025210084035</v>
      </c>
      <c r="N51" s="47">
        <f>+(N46/N48)/7*1000</f>
        <v>67.481203007518801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7"/>
      <c r="K54" s="34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5" t="s">
        <v>25</v>
      </c>
      <c r="C55" s="346"/>
      <c r="D55" s="346"/>
      <c r="E55" s="346"/>
      <c r="F55" s="34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38.799999999999997</v>
      </c>
      <c r="C58" s="79">
        <v>47.1</v>
      </c>
      <c r="D58" s="79">
        <v>38.1</v>
      </c>
      <c r="E58" s="79">
        <v>35.4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38.799999999999997</v>
      </c>
      <c r="C59" s="79">
        <v>47.1</v>
      </c>
      <c r="D59" s="79">
        <v>38.1</v>
      </c>
      <c r="E59" s="79">
        <v>35.4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40.200000000000003</v>
      </c>
      <c r="C61" s="79">
        <v>48.8</v>
      </c>
      <c r="D61" s="79">
        <v>39.5</v>
      </c>
      <c r="E61" s="79">
        <v>36.700000000000003</v>
      </c>
      <c r="F61" s="79"/>
      <c r="G61" s="101">
        <f t="shared" si="21"/>
        <v>165.2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40.200000000000003</v>
      </c>
      <c r="C62" s="79">
        <v>48.8</v>
      </c>
      <c r="D62" s="79">
        <v>39.5</v>
      </c>
      <c r="E62" s="79">
        <v>36.700000000000003</v>
      </c>
      <c r="F62" s="79"/>
      <c r="G62" s="101">
        <f t="shared" si="21"/>
        <v>165.2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40.200000000000003</v>
      </c>
      <c r="C64" s="79">
        <v>48.8</v>
      </c>
      <c r="D64" s="79">
        <v>39.5</v>
      </c>
      <c r="E64" s="79">
        <v>36.700000000000003</v>
      </c>
      <c r="F64" s="79"/>
      <c r="G64" s="101">
        <f t="shared" si="21"/>
        <v>165.2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198.2</v>
      </c>
      <c r="C65" s="27">
        <f t="shared" ref="C65:F65" si="22">SUM(C58:C64)</f>
        <v>240.60000000000002</v>
      </c>
      <c r="D65" s="27">
        <f t="shared" si="22"/>
        <v>194.7</v>
      </c>
      <c r="E65" s="27">
        <f t="shared" si="22"/>
        <v>180.89999999999998</v>
      </c>
      <c r="F65" s="27">
        <f t="shared" si="22"/>
        <v>0</v>
      </c>
      <c r="G65" s="101">
        <f t="shared" si="21"/>
        <v>814.4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73</v>
      </c>
      <c r="C66" s="30">
        <v>73</v>
      </c>
      <c r="D66" s="30">
        <v>73</v>
      </c>
      <c r="E66" s="30">
        <v>73</v>
      </c>
      <c r="F66" s="30"/>
      <c r="G66" s="102">
        <f>+((G65/G67)/7)*1000</f>
        <v>72.987990679333222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40.222666666666676</v>
      </c>
      <c r="C68" s="38">
        <f t="shared" si="23"/>
        <v>48.827000000000005</v>
      </c>
      <c r="D68" s="38">
        <f t="shared" si="23"/>
        <v>39.497000000000007</v>
      </c>
      <c r="E68" s="38">
        <f t="shared" si="23"/>
        <v>36.698</v>
      </c>
      <c r="F68" s="38">
        <f t="shared" si="23"/>
        <v>0</v>
      </c>
      <c r="G68" s="116">
        <f>((G65*1000)/G67)/7</f>
        <v>72.987990679333208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198.268</v>
      </c>
      <c r="C69" s="42">
        <f>((C67*C66)*7)/1000</f>
        <v>240.68100000000001</v>
      </c>
      <c r="D69" s="42">
        <f>((D67*D66)*7)/1000</f>
        <v>194.691</v>
      </c>
      <c r="E69" s="42">
        <f>((E67*E66)*7)/1000</f>
        <v>180.89400000000001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72.974963181148738</v>
      </c>
      <c r="C70" s="47">
        <f>+(C65/C67)/7*1000</f>
        <v>72.975432211101008</v>
      </c>
      <c r="D70" s="47">
        <f>+(D65/D67)/7*1000</f>
        <v>73.003374578177727</v>
      </c>
      <c r="E70" s="47">
        <f>+(E65/E67)/7*1000</f>
        <v>73.002421307506026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4" zoomScale="30" zoomScaleNormal="30" workbookViewId="0">
      <selection activeCell="B24" sqref="B24:O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51" t="s">
        <v>0</v>
      </c>
      <c r="B3" s="351"/>
      <c r="C3" s="351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2"/>
      <c r="Z3" s="2"/>
      <c r="AA3" s="2"/>
      <c r="AB3" s="2"/>
      <c r="AC3" s="2"/>
      <c r="AD3" s="17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3" t="s">
        <v>1</v>
      </c>
      <c r="B9" s="173"/>
      <c r="C9" s="173"/>
      <c r="D9" s="1"/>
      <c r="E9" s="338" t="s">
        <v>2</v>
      </c>
      <c r="F9" s="338"/>
      <c r="G9" s="33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8"/>
      <c r="S9" s="33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3"/>
      <c r="B10" s="173"/>
      <c r="C10" s="17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3" t="s">
        <v>4</v>
      </c>
      <c r="B11" s="173"/>
      <c r="C11" s="173"/>
      <c r="D11" s="1"/>
      <c r="E11" s="171">
        <v>2</v>
      </c>
      <c r="F11" s="1"/>
      <c r="G11" s="1"/>
      <c r="H11" s="1"/>
      <c r="I11" s="1"/>
      <c r="J11" s="1"/>
      <c r="K11" s="339" t="s">
        <v>65</v>
      </c>
      <c r="L11" s="339"/>
      <c r="M11" s="172"/>
      <c r="N11" s="17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3"/>
      <c r="B12" s="173"/>
      <c r="C12" s="173"/>
      <c r="D12" s="1"/>
      <c r="E12" s="5"/>
      <c r="F12" s="1"/>
      <c r="G12" s="1"/>
      <c r="H12" s="1"/>
      <c r="I12" s="1"/>
      <c r="J12" s="1"/>
      <c r="K12" s="172"/>
      <c r="L12" s="172"/>
      <c r="M12" s="172"/>
      <c r="N12" s="17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3"/>
      <c r="B13" s="173"/>
      <c r="C13" s="173"/>
      <c r="D13" s="173"/>
      <c r="E13" s="173"/>
      <c r="F13" s="173"/>
      <c r="G13" s="173"/>
      <c r="H13" s="173"/>
      <c r="I13" s="173"/>
      <c r="J13" s="173"/>
      <c r="K13" s="173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"/>
      <c r="X13" s="1"/>
      <c r="Y13" s="1"/>
    </row>
    <row r="14" spans="1:30" s="3" customFormat="1" ht="27" thickBot="1" x14ac:dyDescent="0.3">
      <c r="A14" s="17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2" t="s">
        <v>25</v>
      </c>
      <c r="C15" s="353"/>
      <c r="D15" s="353"/>
      <c r="E15" s="353"/>
      <c r="F15" s="353"/>
      <c r="G15" s="353"/>
      <c r="H15" s="353"/>
      <c r="I15" s="353"/>
      <c r="J15" s="353"/>
      <c r="K15" s="353"/>
      <c r="L15" s="353"/>
      <c r="M15" s="353"/>
      <c r="N15" s="353"/>
      <c r="O15" s="354"/>
      <c r="P15" s="355" t="s">
        <v>8</v>
      </c>
      <c r="Q15" s="356"/>
      <c r="R15" s="356"/>
      <c r="S15" s="356"/>
      <c r="T15" s="356"/>
      <c r="U15" s="356"/>
      <c r="V15" s="356"/>
      <c r="W15" s="356"/>
      <c r="X15" s="357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51.6748950617284</v>
      </c>
      <c r="C18" s="23">
        <v>36.187061728395065</v>
      </c>
      <c r="D18" s="23">
        <v>36.141950617283953</v>
      </c>
      <c r="E18" s="23">
        <v>44.258407407407411</v>
      </c>
      <c r="F18" s="23">
        <v>44.321623456790114</v>
      </c>
      <c r="G18" s="23">
        <v>50.61601851851853</v>
      </c>
      <c r="H18" s="23">
        <v>50.800265432098769</v>
      </c>
      <c r="I18" s="23">
        <v>41.299308641975308</v>
      </c>
      <c r="J18" s="23">
        <v>41.45382716049383</v>
      </c>
      <c r="K18" s="23">
        <v>56.283703703703701</v>
      </c>
      <c r="L18" s="23">
        <v>30.698333333333334</v>
      </c>
      <c r="M18" s="23">
        <v>27.949407407407403</v>
      </c>
      <c r="N18" s="23"/>
      <c r="O18" s="23"/>
      <c r="P18" s="22">
        <v>16.922666666666665</v>
      </c>
      <c r="Q18" s="23">
        <v>37.940388888888897</v>
      </c>
      <c r="R18" s="23">
        <v>52.9262962962963</v>
      </c>
      <c r="S18" s="23">
        <v>61.555629629629628</v>
      </c>
      <c r="T18" s="23">
        <v>67.049481481481479</v>
      </c>
      <c r="U18" s="23">
        <v>58.42488888888888</v>
      </c>
      <c r="V18" s="23">
        <v>52.362666666666676</v>
      </c>
      <c r="W18" s="23">
        <v>33.331740740740742</v>
      </c>
      <c r="X18" s="24">
        <v>32.946740740740729</v>
      </c>
      <c r="Y18" s="25">
        <f t="shared" ref="Y18:Y25" si="0">SUM(B18:X18)</f>
        <v>925.14530246913591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51.6748950617284</v>
      </c>
      <c r="C19" s="23">
        <v>36.187061728395065</v>
      </c>
      <c r="D19" s="23">
        <v>36.141950617283953</v>
      </c>
      <c r="E19" s="23">
        <v>44.258407407407411</v>
      </c>
      <c r="F19" s="23">
        <v>44.321623456790114</v>
      </c>
      <c r="G19" s="23">
        <v>50.61601851851853</v>
      </c>
      <c r="H19" s="23">
        <v>50.800265432098769</v>
      </c>
      <c r="I19" s="23">
        <v>41.299308641975308</v>
      </c>
      <c r="J19" s="23">
        <v>41.45382716049383</v>
      </c>
      <c r="K19" s="23">
        <v>56.283703703703701</v>
      </c>
      <c r="L19" s="23">
        <v>30.698333333333334</v>
      </c>
      <c r="M19" s="23">
        <v>27.949407407407403</v>
      </c>
      <c r="N19" s="23"/>
      <c r="O19" s="23"/>
      <c r="P19" s="22">
        <v>16.922666666666665</v>
      </c>
      <c r="Q19" s="23">
        <v>37.940388888888897</v>
      </c>
      <c r="R19" s="23">
        <v>52.9262962962963</v>
      </c>
      <c r="S19" s="23">
        <v>61.555629629629628</v>
      </c>
      <c r="T19" s="23">
        <v>67.049481481481479</v>
      </c>
      <c r="U19" s="23">
        <v>58.42488888888888</v>
      </c>
      <c r="V19" s="23">
        <v>52.362666666666676</v>
      </c>
      <c r="W19" s="23">
        <v>33.331740740740742</v>
      </c>
      <c r="X19" s="24">
        <v>32.946740740740729</v>
      </c>
      <c r="Y19" s="25">
        <f t="shared" si="0"/>
        <v>925.14530246913591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55.952736625514412</v>
      </c>
      <c r="C21" s="23">
        <v>39.20195884773662</v>
      </c>
      <c r="D21" s="23">
        <v>39.097866255144027</v>
      </c>
      <c r="E21" s="23">
        <v>47.900395061728382</v>
      </c>
      <c r="F21" s="23">
        <v>47.858251028806585</v>
      </c>
      <c r="G21" s="23">
        <v>54.847987654320981</v>
      </c>
      <c r="H21" s="23">
        <v>55.117156378600818</v>
      </c>
      <c r="I21" s="23">
        <v>44.728127572016461</v>
      </c>
      <c r="J21" s="23">
        <v>44.754615226337449</v>
      </c>
      <c r="K21" s="23">
        <v>60.52303086419753</v>
      </c>
      <c r="L21" s="23">
        <v>33.071611111111118</v>
      </c>
      <c r="M21" s="23">
        <v>30.255061728395059</v>
      </c>
      <c r="N21" s="23"/>
      <c r="O21" s="23"/>
      <c r="P21" s="22">
        <v>17.55822222222222</v>
      </c>
      <c r="Q21" s="23">
        <v>39.822740740740734</v>
      </c>
      <c r="R21" s="23">
        <v>55.300469135802473</v>
      </c>
      <c r="S21" s="23">
        <v>65.894913580246921</v>
      </c>
      <c r="T21" s="23">
        <v>72.10467901234567</v>
      </c>
      <c r="U21" s="23">
        <v>62.825407407407418</v>
      </c>
      <c r="V21" s="23">
        <v>56.188388888888881</v>
      </c>
      <c r="W21" s="23">
        <v>36.998839506172835</v>
      </c>
      <c r="X21" s="24">
        <v>36.707172839506178</v>
      </c>
      <c r="Y21" s="25">
        <f t="shared" si="0"/>
        <v>996.70963168724279</v>
      </c>
      <c r="AA21" s="2"/>
      <c r="AB21" s="19"/>
    </row>
    <row r="22" spans="1:32" ht="39.950000000000003" customHeight="1" x14ac:dyDescent="0.25">
      <c r="A22" s="91" t="s">
        <v>16</v>
      </c>
      <c r="B22" s="22">
        <v>55.952736625514412</v>
      </c>
      <c r="C22" s="23">
        <v>39.20195884773662</v>
      </c>
      <c r="D22" s="23">
        <v>39.097866255144027</v>
      </c>
      <c r="E22" s="23">
        <v>47.900395061728382</v>
      </c>
      <c r="F22" s="23">
        <v>47.858251028806585</v>
      </c>
      <c r="G22" s="23">
        <v>54.847987654320981</v>
      </c>
      <c r="H22" s="23">
        <v>55.117156378600818</v>
      </c>
      <c r="I22" s="23">
        <v>44.728127572016461</v>
      </c>
      <c r="J22" s="23">
        <v>44.754615226337449</v>
      </c>
      <c r="K22" s="23">
        <v>60.52303086419753</v>
      </c>
      <c r="L22" s="23">
        <v>33.071611111111118</v>
      </c>
      <c r="M22" s="23">
        <v>30.255061728395059</v>
      </c>
      <c r="N22" s="23"/>
      <c r="O22" s="23"/>
      <c r="P22" s="22">
        <v>17.55822222222222</v>
      </c>
      <c r="Q22" s="23">
        <v>39.822740740740734</v>
      </c>
      <c r="R22" s="23">
        <v>55.300469135802473</v>
      </c>
      <c r="S22" s="23">
        <v>65.894913580246921</v>
      </c>
      <c r="T22" s="23">
        <v>72.10467901234567</v>
      </c>
      <c r="U22" s="23">
        <v>62.825407407407418</v>
      </c>
      <c r="V22" s="23">
        <v>56.188388888888881</v>
      </c>
      <c r="W22" s="23">
        <v>36.998839506172835</v>
      </c>
      <c r="X22" s="24">
        <v>36.707172839506178</v>
      </c>
      <c r="Y22" s="25">
        <f t="shared" si="0"/>
        <v>996.70963168724279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31.1</v>
      </c>
      <c r="C24" s="23">
        <v>49.3</v>
      </c>
      <c r="D24" s="23">
        <v>61.1</v>
      </c>
      <c r="E24" s="23">
        <v>16.5</v>
      </c>
      <c r="F24" s="23">
        <v>42.3</v>
      </c>
      <c r="G24" s="23">
        <v>42.3</v>
      </c>
      <c r="H24" s="23">
        <v>43.7</v>
      </c>
      <c r="I24" s="23">
        <v>43.7</v>
      </c>
      <c r="J24" s="23">
        <v>40.200000000000003</v>
      </c>
      <c r="K24" s="23">
        <v>40.299999999999997</v>
      </c>
      <c r="L24" s="23">
        <v>37.6</v>
      </c>
      <c r="M24" s="23">
        <v>37.6</v>
      </c>
      <c r="N24" s="23">
        <v>34.799999999999997</v>
      </c>
      <c r="O24" s="23">
        <v>34.799999999999997</v>
      </c>
      <c r="P24" s="22">
        <v>17.55822222222222</v>
      </c>
      <c r="Q24" s="23">
        <v>39.822740740740734</v>
      </c>
      <c r="R24" s="23">
        <v>55.300469135802473</v>
      </c>
      <c r="S24" s="23">
        <v>65.894913580246921</v>
      </c>
      <c r="T24" s="23">
        <v>72.10467901234567</v>
      </c>
      <c r="U24" s="23">
        <v>62.825407407407418</v>
      </c>
      <c r="V24" s="23">
        <v>56.188388888888881</v>
      </c>
      <c r="W24" s="23">
        <v>36.998839506172835</v>
      </c>
      <c r="X24" s="24">
        <v>36.707172839506178</v>
      </c>
      <c r="Y24" s="25">
        <f t="shared" si="0"/>
        <v>998.70083333333321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246.35526337448562</v>
      </c>
      <c r="C25" s="27">
        <f t="shared" si="1"/>
        <v>200.07804115226338</v>
      </c>
      <c r="D25" s="27">
        <f t="shared" si="1"/>
        <v>211.57963374485595</v>
      </c>
      <c r="E25" s="27">
        <f t="shared" si="1"/>
        <v>200.81760493827159</v>
      </c>
      <c r="F25" s="27">
        <f t="shared" si="1"/>
        <v>226.65974897119338</v>
      </c>
      <c r="G25" s="27">
        <f t="shared" si="1"/>
        <v>253.22801234567902</v>
      </c>
      <c r="H25" s="27">
        <f t="shared" si="1"/>
        <v>255.53484362139915</v>
      </c>
      <c r="I25" s="27">
        <f t="shared" si="1"/>
        <v>215.75487242798351</v>
      </c>
      <c r="J25" s="27">
        <f t="shared" si="1"/>
        <v>212.61688477366255</v>
      </c>
      <c r="K25" s="27">
        <f t="shared" si="1"/>
        <v>273.91346913580247</v>
      </c>
      <c r="L25" s="27">
        <f t="shared" si="1"/>
        <v>165.13988888888889</v>
      </c>
      <c r="M25" s="27">
        <f t="shared" si="1"/>
        <v>154.00893827160493</v>
      </c>
      <c r="N25" s="27">
        <f t="shared" si="1"/>
        <v>34.799999999999997</v>
      </c>
      <c r="O25" s="27">
        <f t="shared" si="1"/>
        <v>34.799999999999997</v>
      </c>
      <c r="P25" s="26">
        <f>SUM(P18:P24)</f>
        <v>86.519999999999982</v>
      </c>
      <c r="Q25" s="27">
        <f t="shared" ref="Q25:S25" si="2">SUM(Q18:Q24)</f>
        <v>195.34899999999999</v>
      </c>
      <c r="R25" s="27">
        <f t="shared" si="2"/>
        <v>271.75400000000002</v>
      </c>
      <c r="S25" s="27">
        <f t="shared" si="2"/>
        <v>320.79599999999999</v>
      </c>
      <c r="T25" s="27">
        <f>SUM(T18:T24)</f>
        <v>350.41300000000001</v>
      </c>
      <c r="U25" s="27">
        <f t="shared" ref="U25:X25" si="3">SUM(U18:U24)</f>
        <v>305.32600000000002</v>
      </c>
      <c r="V25" s="27">
        <f t="shared" si="3"/>
        <v>273.29050000000001</v>
      </c>
      <c r="W25" s="27">
        <f t="shared" si="3"/>
        <v>177.65999999999997</v>
      </c>
      <c r="X25" s="28">
        <f t="shared" si="3"/>
        <v>176.01499999999999</v>
      </c>
      <c r="Y25" s="25">
        <f t="shared" si="0"/>
        <v>4842.4107016460912</v>
      </c>
    </row>
    <row r="26" spans="1:32" s="2" customFormat="1" ht="36.75" customHeight="1" x14ac:dyDescent="0.25">
      <c r="A26" s="93" t="s">
        <v>19</v>
      </c>
      <c r="B26" s="29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29">
        <v>60</v>
      </c>
      <c r="Q26" s="30">
        <v>59</v>
      </c>
      <c r="R26" s="30">
        <v>59</v>
      </c>
      <c r="S26" s="30">
        <v>57</v>
      </c>
      <c r="T26" s="30">
        <v>56.5</v>
      </c>
      <c r="U26" s="30">
        <v>56.5</v>
      </c>
      <c r="V26" s="30">
        <v>56.5</v>
      </c>
      <c r="W26" s="30">
        <v>54</v>
      </c>
      <c r="X26" s="31">
        <v>53.5</v>
      </c>
      <c r="Y26" s="32">
        <f>+((Y25/Y27)/7)*1000</f>
        <v>127.39833469208342</v>
      </c>
    </row>
    <row r="27" spans="1:32" s="2" customFormat="1" ht="33" customHeight="1" x14ac:dyDescent="0.25">
      <c r="A27" s="94" t="s">
        <v>20</v>
      </c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3">
        <v>206</v>
      </c>
      <c r="Q27" s="34">
        <v>473</v>
      </c>
      <c r="R27" s="34">
        <v>658</v>
      </c>
      <c r="S27" s="34">
        <v>804</v>
      </c>
      <c r="T27" s="34">
        <v>886</v>
      </c>
      <c r="U27" s="34">
        <v>772</v>
      </c>
      <c r="V27" s="34">
        <v>691</v>
      </c>
      <c r="W27" s="34">
        <v>470</v>
      </c>
      <c r="X27" s="35">
        <v>470</v>
      </c>
      <c r="Y27" s="36">
        <f>SUM(B27:X27)</f>
        <v>5430</v>
      </c>
      <c r="Z27" s="2">
        <f>((Y25*1000)/Y27)/7</f>
        <v>127.39833469208342</v>
      </c>
    </row>
    <row r="28" spans="1:32" s="2" customFormat="1" ht="33" customHeight="1" x14ac:dyDescent="0.25">
      <c r="A28" s="95" t="s">
        <v>21</v>
      </c>
      <c r="B28" s="37">
        <f>((B27*B26)*7/1000-B18-B19)/3</f>
        <v>-34.449930041152264</v>
      </c>
      <c r="C28" s="38">
        <f t="shared" ref="C28:X28" si="4">((C27*C26)*7/1000-C18-C19)/3</f>
        <v>-24.124707818930045</v>
      </c>
      <c r="D28" s="38">
        <f t="shared" si="4"/>
        <v>-24.094633744855969</v>
      </c>
      <c r="E28" s="38">
        <f t="shared" si="4"/>
        <v>-29.505604938271606</v>
      </c>
      <c r="F28" s="38">
        <f t="shared" si="4"/>
        <v>-29.54774897119341</v>
      </c>
      <c r="G28" s="38">
        <f t="shared" si="4"/>
        <v>-33.744012345679018</v>
      </c>
      <c r="H28" s="38">
        <f t="shared" si="4"/>
        <v>-33.866843621399177</v>
      </c>
      <c r="I28" s="38">
        <f t="shared" si="4"/>
        <v>-27.532872427983538</v>
      </c>
      <c r="J28" s="38">
        <f t="shared" si="4"/>
        <v>-27.635884773662553</v>
      </c>
      <c r="K28" s="38">
        <f t="shared" ref="K28:L28" si="5">((K27*K26)*7/1000-K18-K19)/3</f>
        <v>-37.522469135802467</v>
      </c>
      <c r="L28" s="38">
        <f t="shared" si="5"/>
        <v>-20.465555555555557</v>
      </c>
      <c r="M28" s="38">
        <f t="shared" si="4"/>
        <v>-18.632938271604935</v>
      </c>
      <c r="N28" s="38">
        <f t="shared" si="4"/>
        <v>0</v>
      </c>
      <c r="O28" s="38">
        <f t="shared" si="4"/>
        <v>0</v>
      </c>
      <c r="P28" s="37">
        <f t="shared" si="4"/>
        <v>17.55822222222222</v>
      </c>
      <c r="Q28" s="38">
        <f t="shared" si="4"/>
        <v>39.822740740740734</v>
      </c>
      <c r="R28" s="38">
        <f t="shared" si="4"/>
        <v>55.300469135802473</v>
      </c>
      <c r="S28" s="38">
        <f t="shared" si="4"/>
        <v>65.894913580246921</v>
      </c>
      <c r="T28" s="38">
        <f t="shared" si="4"/>
        <v>72.10467901234567</v>
      </c>
      <c r="U28" s="38">
        <f t="shared" si="4"/>
        <v>62.825407407407418</v>
      </c>
      <c r="V28" s="38">
        <f t="shared" si="4"/>
        <v>56.188388888888881</v>
      </c>
      <c r="W28" s="38">
        <f t="shared" si="4"/>
        <v>36.998839506172835</v>
      </c>
      <c r="X28" s="39">
        <f t="shared" si="4"/>
        <v>36.707172839506178</v>
      </c>
      <c r="Y28" s="40"/>
    </row>
    <row r="29" spans="1:32" ht="33.75" customHeight="1" x14ac:dyDescent="0.25">
      <c r="A29" s="96" t="s">
        <v>22</v>
      </c>
      <c r="B29" s="41">
        <f t="shared" ref="B29:C29" si="6">((B27*B26)*7)/1000</f>
        <v>0</v>
      </c>
      <c r="C29" s="42">
        <f t="shared" si="6"/>
        <v>0</v>
      </c>
      <c r="D29" s="42">
        <f>((D27*D26)*7)/1000</f>
        <v>0</v>
      </c>
      <c r="E29" s="42">
        <f>((E27*E26)*7)/1000</f>
        <v>0</v>
      </c>
      <c r="F29" s="42">
        <f t="shared" ref="F29:G29" si="7">((F27*F26)*7)/1000</f>
        <v>0</v>
      </c>
      <c r="G29" s="42">
        <f t="shared" si="7"/>
        <v>0</v>
      </c>
      <c r="H29" s="42">
        <f>((H27*H26)*7)/1000</f>
        <v>0</v>
      </c>
      <c r="I29" s="42">
        <f t="shared" ref="I29:L29" si="8">((I27*I26)*7)/1000</f>
        <v>0</v>
      </c>
      <c r="J29" s="42">
        <f t="shared" si="8"/>
        <v>0</v>
      </c>
      <c r="K29" s="42">
        <f t="shared" si="8"/>
        <v>0</v>
      </c>
      <c r="L29" s="42">
        <f t="shared" si="8"/>
        <v>0</v>
      </c>
      <c r="M29" s="42">
        <f>((M27*M26)*7)/1000</f>
        <v>0</v>
      </c>
      <c r="N29" s="42">
        <f>((N27*N26)*7)/1000</f>
        <v>0</v>
      </c>
      <c r="O29" s="42">
        <f t="shared" ref="O29" si="9">((O27*O26)*7)/1000</f>
        <v>0</v>
      </c>
      <c r="P29" s="41">
        <f>((P27*P26)*7)/1000</f>
        <v>86.52</v>
      </c>
      <c r="Q29" s="42">
        <f>((Q27*Q26)*7)/1000</f>
        <v>195.34899999999999</v>
      </c>
      <c r="R29" s="42">
        <f t="shared" ref="R29:X29" si="10">((R27*R26)*7)/1000</f>
        <v>271.75400000000002</v>
      </c>
      <c r="S29" s="42">
        <f t="shared" si="10"/>
        <v>320.79599999999999</v>
      </c>
      <c r="T29" s="43">
        <f t="shared" si="10"/>
        <v>350.41300000000001</v>
      </c>
      <c r="U29" s="43">
        <f t="shared" si="10"/>
        <v>305.32600000000002</v>
      </c>
      <c r="V29" s="43">
        <f t="shared" si="10"/>
        <v>273.29050000000001</v>
      </c>
      <c r="W29" s="43">
        <f t="shared" si="10"/>
        <v>177.66</v>
      </c>
      <c r="X29" s="44">
        <f t="shared" si="10"/>
        <v>176.01499999999999</v>
      </c>
      <c r="Y29" s="45"/>
    </row>
    <row r="30" spans="1:32" ht="33.75" customHeight="1" thickBot="1" x14ac:dyDescent="0.3">
      <c r="A30" s="97" t="s">
        <v>23</v>
      </c>
      <c r="B30" s="46" t="e">
        <f t="shared" ref="B30:C30" si="11">+(B25/B27)/7*1000</f>
        <v>#DIV/0!</v>
      </c>
      <c r="C30" s="47" t="e">
        <f t="shared" si="11"/>
        <v>#DIV/0!</v>
      </c>
      <c r="D30" s="47" t="e">
        <f>+(D25/D27)/7*1000</f>
        <v>#DIV/0!</v>
      </c>
      <c r="E30" s="47" t="e">
        <f t="shared" ref="E30:G30" si="12">+(E25/E27)/7*1000</f>
        <v>#DIV/0!</v>
      </c>
      <c r="F30" s="47" t="e">
        <f t="shared" si="12"/>
        <v>#DIV/0!</v>
      </c>
      <c r="G30" s="47" t="e">
        <f t="shared" si="12"/>
        <v>#DIV/0!</v>
      </c>
      <c r="H30" s="47" t="e">
        <f>+(H25/H27)/7*1000</f>
        <v>#DIV/0!</v>
      </c>
      <c r="I30" s="47" t="e">
        <f t="shared" ref="I30:O30" si="13">+(I25/I27)/7*1000</f>
        <v>#DIV/0!</v>
      </c>
      <c r="J30" s="47" t="e">
        <f t="shared" si="13"/>
        <v>#DIV/0!</v>
      </c>
      <c r="K30" s="47" t="e">
        <f t="shared" ref="K30:L30" si="14">+(K25/K27)/7*1000</f>
        <v>#DIV/0!</v>
      </c>
      <c r="L30" s="47" t="e">
        <f t="shared" si="14"/>
        <v>#DIV/0!</v>
      </c>
      <c r="M30" s="47" t="e">
        <f t="shared" si="13"/>
        <v>#DIV/0!</v>
      </c>
      <c r="N30" s="47" t="e">
        <f t="shared" si="13"/>
        <v>#DIV/0!</v>
      </c>
      <c r="O30" s="47" t="e">
        <f t="shared" si="13"/>
        <v>#DIV/0!</v>
      </c>
      <c r="P30" s="46">
        <f>+(P25/P27)/7*1000</f>
        <v>59.999999999999993</v>
      </c>
      <c r="Q30" s="47">
        <f t="shared" ref="Q30:X30" si="15">+(Q25/Q27)/7*1000</f>
        <v>59</v>
      </c>
      <c r="R30" s="47">
        <f t="shared" si="15"/>
        <v>59.000000000000007</v>
      </c>
      <c r="S30" s="47">
        <f t="shared" si="15"/>
        <v>56.999999999999993</v>
      </c>
      <c r="T30" s="47">
        <f t="shared" si="15"/>
        <v>56.5</v>
      </c>
      <c r="U30" s="47">
        <f t="shared" si="15"/>
        <v>56.5</v>
      </c>
      <c r="V30" s="47">
        <f t="shared" si="15"/>
        <v>56.5</v>
      </c>
      <c r="W30" s="47">
        <f t="shared" si="15"/>
        <v>53.999999999999993</v>
      </c>
      <c r="X30" s="48">
        <f t="shared" si="15"/>
        <v>53.499999999999993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5" t="s">
        <v>8</v>
      </c>
      <c r="C36" s="346"/>
      <c r="D36" s="346"/>
      <c r="E36" s="346"/>
      <c r="F36" s="346"/>
      <c r="G36" s="346"/>
      <c r="H36" s="340"/>
      <c r="I36" s="99"/>
      <c r="J36" s="53" t="s">
        <v>26</v>
      </c>
      <c r="K36" s="107"/>
      <c r="L36" s="346" t="s">
        <v>8</v>
      </c>
      <c r="M36" s="346"/>
      <c r="N36" s="346"/>
      <c r="O36" s="346"/>
      <c r="P36" s="340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20.808141975308644</v>
      </c>
      <c r="C39" s="79">
        <v>44.992592592592587</v>
      </c>
      <c r="D39" s="79">
        <v>66.105253086419765</v>
      </c>
      <c r="E39" s="79">
        <v>42.141327160493809</v>
      </c>
      <c r="F39" s="79">
        <v>42.31243827160494</v>
      </c>
      <c r="G39" s="79">
        <v>51.861080246913588</v>
      </c>
      <c r="H39" s="79">
        <v>50.210506172839509</v>
      </c>
      <c r="I39" s="101">
        <f t="shared" ref="I39:I46" si="16">SUM(B39:H39)</f>
        <v>318.43133950617283</v>
      </c>
      <c r="J39" s="138"/>
      <c r="K39" s="91" t="s">
        <v>12</v>
      </c>
      <c r="L39" s="79">
        <v>15.7</v>
      </c>
      <c r="M39" s="79">
        <v>8.1999999999999993</v>
      </c>
      <c r="N39" s="79">
        <v>21.9</v>
      </c>
      <c r="O39" s="79"/>
      <c r="P39" s="79"/>
      <c r="Q39" s="101">
        <f t="shared" ref="Q39:Q46" si="17">SUM(L39:P39)</f>
        <v>45.8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20.808141975308644</v>
      </c>
      <c r="C40" s="79">
        <v>44.992592592592587</v>
      </c>
      <c r="D40" s="79">
        <v>66.105253086419765</v>
      </c>
      <c r="E40" s="79">
        <v>42.141327160493809</v>
      </c>
      <c r="F40" s="79">
        <v>42.31243827160494</v>
      </c>
      <c r="G40" s="79">
        <v>51.861080246913588</v>
      </c>
      <c r="H40" s="79">
        <v>50.210506172839509</v>
      </c>
      <c r="I40" s="101">
        <f t="shared" si="16"/>
        <v>318.43133950617283</v>
      </c>
      <c r="J40" s="2"/>
      <c r="K40" s="92" t="s">
        <v>13</v>
      </c>
      <c r="L40" s="79">
        <v>15.7</v>
      </c>
      <c r="M40" s="79">
        <v>8.1999999999999993</v>
      </c>
      <c r="N40" s="79">
        <v>21.9</v>
      </c>
      <c r="O40" s="79"/>
      <c r="P40" s="79"/>
      <c r="Q40" s="101">
        <f t="shared" si="17"/>
        <v>45.8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6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7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21.615572016460902</v>
      </c>
      <c r="C42" s="79">
        <v>47.004938271604942</v>
      </c>
      <c r="D42" s="79">
        <v>68.654331275720139</v>
      </c>
      <c r="E42" s="79">
        <v>44.093281893004132</v>
      </c>
      <c r="F42" s="79">
        <v>43.979207818930036</v>
      </c>
      <c r="G42" s="79">
        <v>53.655113168724277</v>
      </c>
      <c r="H42" s="79">
        <v>51.765329218107006</v>
      </c>
      <c r="I42" s="101">
        <f t="shared" si="16"/>
        <v>330.76777366255141</v>
      </c>
      <c r="J42" s="2"/>
      <c r="K42" s="92" t="s">
        <v>15</v>
      </c>
      <c r="L42" s="79">
        <v>15.9</v>
      </c>
      <c r="M42" s="79">
        <v>8.3000000000000007</v>
      </c>
      <c r="N42" s="79">
        <v>22</v>
      </c>
      <c r="O42" s="79"/>
      <c r="P42" s="79"/>
      <c r="Q42" s="101">
        <f t="shared" si="17"/>
        <v>46.2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21.615572016460902</v>
      </c>
      <c r="C43" s="79">
        <v>47.004938271604942</v>
      </c>
      <c r="D43" s="79">
        <v>68.654331275720139</v>
      </c>
      <c r="E43" s="79">
        <v>44.093281893004132</v>
      </c>
      <c r="F43" s="79">
        <v>43.979207818930036</v>
      </c>
      <c r="G43" s="79">
        <v>53.655113168724277</v>
      </c>
      <c r="H43" s="79">
        <v>51.765329218107006</v>
      </c>
      <c r="I43" s="101">
        <f t="shared" si="16"/>
        <v>330.76777366255141</v>
      </c>
      <c r="J43" s="2"/>
      <c r="K43" s="91" t="s">
        <v>16</v>
      </c>
      <c r="L43" s="79">
        <v>16</v>
      </c>
      <c r="M43" s="79">
        <v>8.3000000000000007</v>
      </c>
      <c r="N43" s="79">
        <v>22</v>
      </c>
      <c r="O43" s="79"/>
      <c r="P43" s="79"/>
      <c r="Q43" s="101">
        <f t="shared" si="17"/>
        <v>46.3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6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7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21.615572016460902</v>
      </c>
      <c r="C45" s="79">
        <v>47.004938271604942</v>
      </c>
      <c r="D45" s="79">
        <v>68.654331275720139</v>
      </c>
      <c r="E45" s="79">
        <v>44.093281893004132</v>
      </c>
      <c r="F45" s="79">
        <v>43.979207818930036</v>
      </c>
      <c r="G45" s="79">
        <v>53.655113168724277</v>
      </c>
      <c r="H45" s="79">
        <v>51.765329218107006</v>
      </c>
      <c r="I45" s="101">
        <f t="shared" si="16"/>
        <v>330.76777366255141</v>
      </c>
      <c r="J45" s="2"/>
      <c r="K45" s="91" t="s">
        <v>18</v>
      </c>
      <c r="L45" s="79">
        <v>16</v>
      </c>
      <c r="M45" s="79">
        <v>8.4</v>
      </c>
      <c r="N45" s="79">
        <v>22.1</v>
      </c>
      <c r="O45" s="79"/>
      <c r="P45" s="79"/>
      <c r="Q45" s="101">
        <f t="shared" si="17"/>
        <v>46.5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8">SUM(B39:B45)</f>
        <v>106.46299999999999</v>
      </c>
      <c r="C46" s="27">
        <f t="shared" si="18"/>
        <v>231</v>
      </c>
      <c r="D46" s="27">
        <f t="shared" si="18"/>
        <v>338.17349999999999</v>
      </c>
      <c r="E46" s="27">
        <f t="shared" si="18"/>
        <v>216.5625</v>
      </c>
      <c r="F46" s="27">
        <f t="shared" si="18"/>
        <v>216.5625</v>
      </c>
      <c r="G46" s="27">
        <f t="shared" si="18"/>
        <v>264.6875</v>
      </c>
      <c r="H46" s="27">
        <f t="shared" si="18"/>
        <v>255.71700000000004</v>
      </c>
      <c r="I46" s="101">
        <f t="shared" si="16"/>
        <v>1629.1660000000002</v>
      </c>
      <c r="K46" s="77" t="s">
        <v>10</v>
      </c>
      <c r="L46" s="81">
        <f>SUM(L39:L45)</f>
        <v>79.3</v>
      </c>
      <c r="M46" s="27">
        <f>SUM(M39:M45)</f>
        <v>41.4</v>
      </c>
      <c r="N46" s="27">
        <f>SUM(N39:N45)</f>
        <v>109.9</v>
      </c>
      <c r="O46" s="27">
        <f>SUM(O39:O45)</f>
        <v>0</v>
      </c>
      <c r="P46" s="27">
        <f>SUM(P39:P45)</f>
        <v>0</v>
      </c>
      <c r="Q46" s="101">
        <f t="shared" si="17"/>
        <v>230.6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67</v>
      </c>
      <c r="C47" s="30">
        <v>66</v>
      </c>
      <c r="D47" s="30">
        <v>64.5</v>
      </c>
      <c r="E47" s="30">
        <v>62.5</v>
      </c>
      <c r="F47" s="30">
        <v>62.5</v>
      </c>
      <c r="G47" s="30">
        <v>62.5</v>
      </c>
      <c r="H47" s="30">
        <v>61.5</v>
      </c>
      <c r="I47" s="102">
        <f>+((I46/I48)/7)*1000</f>
        <v>63.502864938608475</v>
      </c>
      <c r="K47" s="110" t="s">
        <v>19</v>
      </c>
      <c r="L47" s="82">
        <v>69.5</v>
      </c>
      <c r="M47" s="30">
        <v>69.5</v>
      </c>
      <c r="N47" s="30">
        <v>69.5</v>
      </c>
      <c r="O47" s="30"/>
      <c r="P47" s="30"/>
      <c r="Q47" s="102">
        <f>+((Q46/Q48)/7)*1000</f>
        <v>69.49969861362267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594</v>
      </c>
      <c r="I48" s="103">
        <f>SUM(B48:H48)</f>
        <v>3665</v>
      </c>
      <c r="J48" s="64"/>
      <c r="K48" s="94" t="s">
        <v>20</v>
      </c>
      <c r="L48" s="106">
        <v>163</v>
      </c>
      <c r="M48" s="65">
        <v>85</v>
      </c>
      <c r="N48" s="65">
        <v>226</v>
      </c>
      <c r="O48" s="65"/>
      <c r="P48" s="65"/>
      <c r="Q48" s="112">
        <f>SUM(L48:P48)</f>
        <v>474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((B48*B47)*7/1000-B39-B40)/3</f>
        <v>21.615572016460902</v>
      </c>
      <c r="C49" s="38">
        <f t="shared" si="19"/>
        <v>47.004938271604942</v>
      </c>
      <c r="D49" s="38">
        <f t="shared" si="19"/>
        <v>68.654331275720139</v>
      </c>
      <c r="E49" s="38">
        <f t="shared" si="19"/>
        <v>44.093281893004132</v>
      </c>
      <c r="F49" s="38">
        <f t="shared" si="19"/>
        <v>43.979207818930036</v>
      </c>
      <c r="G49" s="38">
        <f t="shared" si="19"/>
        <v>53.655113168724277</v>
      </c>
      <c r="H49" s="38">
        <f t="shared" si="19"/>
        <v>51.765329218107006</v>
      </c>
      <c r="I49" s="104">
        <f>((I46*1000)/I48)/7</f>
        <v>63.502864938608468</v>
      </c>
      <c r="K49" s="95" t="s">
        <v>21</v>
      </c>
      <c r="L49" s="84">
        <f t="shared" ref="L49:P49" si="20">((L48*L47)*7/1000-L39-L40)/3</f>
        <v>15.966499999999996</v>
      </c>
      <c r="M49" s="38">
        <f t="shared" si="20"/>
        <v>8.3175000000000008</v>
      </c>
      <c r="N49" s="38">
        <f t="shared" si="20"/>
        <v>22.049666666666667</v>
      </c>
      <c r="O49" s="38">
        <f t="shared" si="20"/>
        <v>0</v>
      </c>
      <c r="P49" s="38">
        <f t="shared" si="20"/>
        <v>0</v>
      </c>
      <c r="Q49" s="113">
        <f>((Q46*1000)/Q48)/7</f>
        <v>69.49969861362267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1">((B48*B47)*7)/1000</f>
        <v>106.46299999999999</v>
      </c>
      <c r="C50" s="42">
        <f t="shared" si="21"/>
        <v>231</v>
      </c>
      <c r="D50" s="42">
        <f t="shared" si="21"/>
        <v>338.17349999999999</v>
      </c>
      <c r="E50" s="42">
        <f t="shared" si="21"/>
        <v>216.5625</v>
      </c>
      <c r="F50" s="42">
        <f t="shared" si="21"/>
        <v>216.5625</v>
      </c>
      <c r="G50" s="42">
        <f t="shared" si="21"/>
        <v>264.6875</v>
      </c>
      <c r="H50" s="42">
        <f t="shared" si="21"/>
        <v>255.71700000000001</v>
      </c>
      <c r="I50" s="87"/>
      <c r="K50" s="96" t="s">
        <v>22</v>
      </c>
      <c r="L50" s="85">
        <f>((L48*L47)*7)/1000</f>
        <v>79.299499999999995</v>
      </c>
      <c r="M50" s="42">
        <f>((M48*M47)*7)/1000</f>
        <v>41.352499999999999</v>
      </c>
      <c r="N50" s="42">
        <f>((N48*N47)*7)/1000</f>
        <v>109.949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2">+(B46/B48)/7*1000</f>
        <v>66.999999999999986</v>
      </c>
      <c r="C51" s="47">
        <f t="shared" si="22"/>
        <v>66</v>
      </c>
      <c r="D51" s="47">
        <f t="shared" si="22"/>
        <v>64.5</v>
      </c>
      <c r="E51" s="47">
        <f t="shared" si="22"/>
        <v>62.5</v>
      </c>
      <c r="F51" s="47">
        <f t="shared" si="22"/>
        <v>62.5</v>
      </c>
      <c r="G51" s="47">
        <f t="shared" si="22"/>
        <v>62.5</v>
      </c>
      <c r="H51" s="47">
        <f t="shared" si="22"/>
        <v>61.500000000000007</v>
      </c>
      <c r="I51" s="105"/>
      <c r="J51" s="50"/>
      <c r="K51" s="97" t="s">
        <v>23</v>
      </c>
      <c r="L51" s="86">
        <f>+(L46/L48)/7*1000</f>
        <v>69.50043821209465</v>
      </c>
      <c r="M51" s="47">
        <f>+(M46/M48)/7*1000</f>
        <v>69.579831932773104</v>
      </c>
      <c r="N51" s="47">
        <f>+(N46/N48)/7*1000</f>
        <v>69.469026548672574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7"/>
      <c r="K54" s="34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5" t="s">
        <v>25</v>
      </c>
      <c r="C55" s="346"/>
      <c r="D55" s="346"/>
      <c r="E55" s="346"/>
      <c r="F55" s="34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40.200000000000003</v>
      </c>
      <c r="C58" s="79">
        <v>48.8</v>
      </c>
      <c r="D58" s="79">
        <v>39.5</v>
      </c>
      <c r="E58" s="79">
        <v>36.700000000000003</v>
      </c>
      <c r="F58" s="79"/>
      <c r="G58" s="101">
        <f t="shared" ref="G58:G65" si="23">SUM(B58:F58)</f>
        <v>165.2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40.200000000000003</v>
      </c>
      <c r="C59" s="79">
        <v>48.8</v>
      </c>
      <c r="D59" s="79">
        <v>39.5</v>
      </c>
      <c r="E59" s="79">
        <v>36.700000000000003</v>
      </c>
      <c r="F59" s="79"/>
      <c r="G59" s="101">
        <f t="shared" si="23"/>
        <v>165.2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3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40.700000000000003</v>
      </c>
      <c r="C61" s="79">
        <v>49.9</v>
      </c>
      <c r="D61" s="79">
        <v>40.299999999999997</v>
      </c>
      <c r="E61" s="79">
        <v>37.5</v>
      </c>
      <c r="F61" s="79"/>
      <c r="G61" s="101">
        <f t="shared" si="23"/>
        <v>168.39999999999998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40.799999999999997</v>
      </c>
      <c r="C62" s="79">
        <v>49.9</v>
      </c>
      <c r="D62" s="79">
        <v>40.299999999999997</v>
      </c>
      <c r="E62" s="79">
        <v>37.5</v>
      </c>
      <c r="F62" s="79"/>
      <c r="G62" s="101">
        <f t="shared" si="23"/>
        <v>168.5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3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40.799999999999997</v>
      </c>
      <c r="C64" s="79">
        <v>49.9</v>
      </c>
      <c r="D64" s="79">
        <v>40.299999999999997</v>
      </c>
      <c r="E64" s="79">
        <v>37.5</v>
      </c>
      <c r="F64" s="79"/>
      <c r="G64" s="101">
        <f t="shared" si="23"/>
        <v>168.5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202.7</v>
      </c>
      <c r="C65" s="27">
        <f t="shared" ref="C65:F65" si="24">SUM(C58:C64)</f>
        <v>247.3</v>
      </c>
      <c r="D65" s="27">
        <f t="shared" si="24"/>
        <v>199.89999999999998</v>
      </c>
      <c r="E65" s="27">
        <f t="shared" si="24"/>
        <v>185.9</v>
      </c>
      <c r="F65" s="27">
        <f t="shared" si="24"/>
        <v>0</v>
      </c>
      <c r="G65" s="101">
        <f t="shared" si="23"/>
        <v>835.8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75</v>
      </c>
      <c r="C66" s="30">
        <v>75</v>
      </c>
      <c r="D66" s="30">
        <v>75</v>
      </c>
      <c r="E66" s="30">
        <v>75</v>
      </c>
      <c r="F66" s="30"/>
      <c r="G66" s="102">
        <f>+((G65/G67)/7)*1000</f>
        <v>75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386</v>
      </c>
      <c r="C67" s="65">
        <v>471</v>
      </c>
      <c r="D67" s="65">
        <v>381</v>
      </c>
      <c r="E67" s="65">
        <v>354</v>
      </c>
      <c r="F67" s="65"/>
      <c r="G67" s="112">
        <f>SUM(B67:F67)</f>
        <v>1592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5">((B67*B66)*7/1000-B58-B59)/3</f>
        <v>40.749999999999993</v>
      </c>
      <c r="C68" s="38">
        <f t="shared" si="25"/>
        <v>49.891666666666673</v>
      </c>
      <c r="D68" s="38">
        <f t="shared" si="25"/>
        <v>40.341666666666669</v>
      </c>
      <c r="E68" s="38">
        <f t="shared" si="25"/>
        <v>37.483333333333327</v>
      </c>
      <c r="F68" s="38">
        <f t="shared" si="25"/>
        <v>0</v>
      </c>
      <c r="G68" s="116">
        <f>((G65*1000)/G67)/7</f>
        <v>75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202.65</v>
      </c>
      <c r="C69" s="42">
        <f>((C67*C66)*7)/1000</f>
        <v>247.27500000000001</v>
      </c>
      <c r="D69" s="42">
        <f>((D67*D66)*7)/1000</f>
        <v>200.02500000000001</v>
      </c>
      <c r="E69" s="42">
        <f>((E67*E66)*7)/1000</f>
        <v>185.85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75.018504811250921</v>
      </c>
      <c r="C70" s="47">
        <f>+(C65/C67)/7*1000</f>
        <v>75.007582650894761</v>
      </c>
      <c r="D70" s="47">
        <f>+(D65/D67)/7*1000</f>
        <v>74.953130858642666</v>
      </c>
      <c r="E70" s="47">
        <f>+(E65/E67)/7*1000</f>
        <v>75.020177562550444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P15:X15"/>
    <mergeCell ref="B15:O15"/>
    <mergeCell ref="B36:H36"/>
    <mergeCell ref="L36:P3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4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51" t="s">
        <v>0</v>
      </c>
      <c r="B3" s="351"/>
      <c r="C3" s="351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2"/>
      <c r="Z3" s="2"/>
      <c r="AA3" s="2"/>
      <c r="AB3" s="2"/>
      <c r="AC3" s="2"/>
      <c r="AD3" s="17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4" t="s">
        <v>1</v>
      </c>
      <c r="B9" s="174"/>
      <c r="C9" s="174"/>
      <c r="D9" s="1"/>
      <c r="E9" s="338" t="s">
        <v>2</v>
      </c>
      <c r="F9" s="338"/>
      <c r="G9" s="33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8"/>
      <c r="S9" s="33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4"/>
      <c r="B10" s="174"/>
      <c r="C10" s="17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4" t="s">
        <v>4</v>
      </c>
      <c r="B11" s="174"/>
      <c r="C11" s="174"/>
      <c r="D11" s="1"/>
      <c r="E11" s="175">
        <v>2</v>
      </c>
      <c r="F11" s="1"/>
      <c r="G11" s="1"/>
      <c r="H11" s="1"/>
      <c r="I11" s="1"/>
      <c r="J11" s="1"/>
      <c r="K11" s="339" t="s">
        <v>66</v>
      </c>
      <c r="L11" s="339"/>
      <c r="M11" s="176"/>
      <c r="N11" s="17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4"/>
      <c r="B12" s="174"/>
      <c r="C12" s="174"/>
      <c r="D12" s="1"/>
      <c r="E12" s="5"/>
      <c r="F12" s="1"/>
      <c r="G12" s="1"/>
      <c r="H12" s="1"/>
      <c r="I12" s="1"/>
      <c r="J12" s="1"/>
      <c r="K12" s="176"/>
      <c r="L12" s="176"/>
      <c r="M12" s="176"/>
      <c r="N12" s="17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4"/>
      <c r="B13" s="174"/>
      <c r="C13" s="174"/>
      <c r="D13" s="174"/>
      <c r="E13" s="174"/>
      <c r="F13" s="174"/>
      <c r="G13" s="174"/>
      <c r="H13" s="174"/>
      <c r="I13" s="174"/>
      <c r="J13" s="174"/>
      <c r="K13" s="174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"/>
      <c r="X13" s="1"/>
      <c r="Y13" s="1"/>
    </row>
    <row r="14" spans="1:30" s="3" customFormat="1" ht="27" thickBot="1" x14ac:dyDescent="0.3">
      <c r="A14" s="17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2" t="s">
        <v>25</v>
      </c>
      <c r="C15" s="353"/>
      <c r="D15" s="353"/>
      <c r="E15" s="353"/>
      <c r="F15" s="353"/>
      <c r="G15" s="353"/>
      <c r="H15" s="353"/>
      <c r="I15" s="353"/>
      <c r="J15" s="353"/>
      <c r="K15" s="353"/>
      <c r="L15" s="353"/>
      <c r="M15" s="353"/>
      <c r="N15" s="353"/>
      <c r="O15" s="354"/>
      <c r="P15" s="355" t="s">
        <v>8</v>
      </c>
      <c r="Q15" s="356"/>
      <c r="R15" s="356"/>
      <c r="S15" s="356"/>
      <c r="T15" s="356"/>
      <c r="U15" s="356"/>
      <c r="V15" s="356"/>
      <c r="W15" s="356"/>
      <c r="X15" s="357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31.1</v>
      </c>
      <c r="C18" s="23">
        <v>49.3</v>
      </c>
      <c r="D18" s="23">
        <v>61.1</v>
      </c>
      <c r="E18" s="23">
        <v>16.5</v>
      </c>
      <c r="F18" s="23">
        <v>42.3</v>
      </c>
      <c r="G18" s="23">
        <v>42.3</v>
      </c>
      <c r="H18" s="23">
        <v>43.7</v>
      </c>
      <c r="I18" s="23">
        <v>43.7</v>
      </c>
      <c r="J18" s="23">
        <v>40.200000000000003</v>
      </c>
      <c r="K18" s="23">
        <v>40.299999999999997</v>
      </c>
      <c r="L18" s="23">
        <v>37.6</v>
      </c>
      <c r="M18" s="23">
        <v>37.6</v>
      </c>
      <c r="N18" s="23">
        <v>34.799999999999997</v>
      </c>
      <c r="O18" s="23">
        <v>34.799999999999997</v>
      </c>
      <c r="P18" s="22">
        <v>23.7</v>
      </c>
      <c r="Q18" s="23">
        <v>46.3</v>
      </c>
      <c r="R18" s="23">
        <v>61.4</v>
      </c>
      <c r="S18" s="23">
        <v>42</v>
      </c>
      <c r="T18" s="23">
        <v>42.1</v>
      </c>
      <c r="U18" s="23">
        <v>68</v>
      </c>
      <c r="V18" s="23">
        <v>52.3</v>
      </c>
      <c r="W18" s="23">
        <v>47.3</v>
      </c>
      <c r="X18" s="24">
        <v>60</v>
      </c>
      <c r="Y18" s="25">
        <f t="shared" ref="Y18:Y25" si="0">SUM(B18:X18)</f>
        <v>998.39999999999986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31.1</v>
      </c>
      <c r="C19" s="23">
        <v>49.3</v>
      </c>
      <c r="D19" s="23">
        <v>61.1</v>
      </c>
      <c r="E19" s="23">
        <v>16.5</v>
      </c>
      <c r="F19" s="23">
        <v>42.3</v>
      </c>
      <c r="G19" s="23">
        <v>42.3</v>
      </c>
      <c r="H19" s="23">
        <v>43.7</v>
      </c>
      <c r="I19" s="23">
        <v>43.7</v>
      </c>
      <c r="J19" s="23">
        <v>40.200000000000003</v>
      </c>
      <c r="K19" s="23">
        <v>40.299999999999997</v>
      </c>
      <c r="L19" s="23">
        <v>37.6</v>
      </c>
      <c r="M19" s="23">
        <v>37.6</v>
      </c>
      <c r="N19" s="23">
        <v>34.799999999999997</v>
      </c>
      <c r="O19" s="23">
        <v>34.799999999999997</v>
      </c>
      <c r="P19" s="22">
        <v>23.7</v>
      </c>
      <c r="Q19" s="23">
        <v>46.3</v>
      </c>
      <c r="R19" s="23">
        <v>61.4</v>
      </c>
      <c r="S19" s="23">
        <v>42</v>
      </c>
      <c r="T19" s="23">
        <v>42.1</v>
      </c>
      <c r="U19" s="23">
        <v>68</v>
      </c>
      <c r="V19" s="23">
        <v>52.3</v>
      </c>
      <c r="W19" s="23">
        <v>47.3</v>
      </c>
      <c r="X19" s="24">
        <v>60</v>
      </c>
      <c r="Y19" s="25">
        <f t="shared" si="0"/>
        <v>998.39999999999986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34.818666666666672</v>
      </c>
      <c r="C21" s="23">
        <v>54.381333333333338</v>
      </c>
      <c r="D21" s="23">
        <v>65.706333333333333</v>
      </c>
      <c r="E21" s="23">
        <v>17.656833333333335</v>
      </c>
      <c r="F21" s="23">
        <v>44.879999999999995</v>
      </c>
      <c r="G21" s="23">
        <v>44.879999999999995</v>
      </c>
      <c r="H21" s="23">
        <v>43.279333333333341</v>
      </c>
      <c r="I21" s="23">
        <v>43.279333333333341</v>
      </c>
      <c r="J21" s="23">
        <v>41.040500000000002</v>
      </c>
      <c r="K21" s="23">
        <v>40.394000000000013</v>
      </c>
      <c r="L21" s="23">
        <v>37.186666666666667</v>
      </c>
      <c r="M21" s="23">
        <v>37.186666666666667</v>
      </c>
      <c r="N21" s="23">
        <v>33.856999999999992</v>
      </c>
      <c r="O21" s="23">
        <v>33.856999999999992</v>
      </c>
      <c r="P21" s="22">
        <v>26.723833333333332</v>
      </c>
      <c r="Q21" s="23">
        <v>51.820833333333326</v>
      </c>
      <c r="R21" s="23">
        <v>65.959000000000017</v>
      </c>
      <c r="S21" s="23">
        <v>44.1</v>
      </c>
      <c r="T21" s="23">
        <v>44.173333333333339</v>
      </c>
      <c r="U21" s="23">
        <v>69.343000000000004</v>
      </c>
      <c r="V21" s="23">
        <v>51.746666666666648</v>
      </c>
      <c r="W21" s="23">
        <v>45.872666666666667</v>
      </c>
      <c r="X21" s="24">
        <v>56.765666666666675</v>
      </c>
      <c r="Y21" s="25">
        <f t="shared" si="0"/>
        <v>1028.9086666666667</v>
      </c>
      <c r="AA21" s="2"/>
      <c r="AB21" s="19"/>
    </row>
    <row r="22" spans="1:32" ht="39.950000000000003" customHeight="1" x14ac:dyDescent="0.25">
      <c r="A22" s="91" t="s">
        <v>16</v>
      </c>
      <c r="B22" s="22">
        <v>34.818666666666672</v>
      </c>
      <c r="C22" s="23">
        <v>54.381333333333338</v>
      </c>
      <c r="D22" s="23">
        <v>65.706333333333333</v>
      </c>
      <c r="E22" s="23">
        <v>17.656833333333335</v>
      </c>
      <c r="F22" s="23">
        <v>44.879999999999995</v>
      </c>
      <c r="G22" s="23">
        <v>44.879999999999995</v>
      </c>
      <c r="H22" s="23">
        <v>43.279333333333341</v>
      </c>
      <c r="I22" s="23">
        <v>43.279333333333341</v>
      </c>
      <c r="J22" s="23">
        <v>41.040500000000002</v>
      </c>
      <c r="K22" s="23">
        <v>40.394000000000013</v>
      </c>
      <c r="L22" s="23">
        <v>37.186666666666667</v>
      </c>
      <c r="M22" s="23">
        <v>37.186666666666667</v>
      </c>
      <c r="N22" s="23">
        <v>33.856999999999992</v>
      </c>
      <c r="O22" s="23">
        <v>33.856999999999992</v>
      </c>
      <c r="P22" s="22">
        <v>26.723833333333332</v>
      </c>
      <c r="Q22" s="23">
        <v>51.820833333333326</v>
      </c>
      <c r="R22" s="23">
        <v>65.959000000000017</v>
      </c>
      <c r="S22" s="23">
        <v>44.1</v>
      </c>
      <c r="T22" s="23">
        <v>44.173333333333339</v>
      </c>
      <c r="U22" s="23">
        <v>69.343000000000004</v>
      </c>
      <c r="V22" s="23">
        <v>51.746666666666648</v>
      </c>
      <c r="W22" s="23">
        <v>45.872666666666667</v>
      </c>
      <c r="X22" s="24">
        <v>56.765666666666675</v>
      </c>
      <c r="Y22" s="25">
        <f t="shared" si="0"/>
        <v>1028.9086666666667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34.818666666666672</v>
      </c>
      <c r="C24" s="23">
        <v>54.381333333333338</v>
      </c>
      <c r="D24" s="23">
        <v>65.706333333333333</v>
      </c>
      <c r="E24" s="23">
        <v>17.656833333333335</v>
      </c>
      <c r="F24" s="23">
        <v>44.879999999999995</v>
      </c>
      <c r="G24" s="23">
        <v>44.879999999999995</v>
      </c>
      <c r="H24" s="23">
        <v>43.279333333333341</v>
      </c>
      <c r="I24" s="23">
        <v>43.279333333333341</v>
      </c>
      <c r="J24" s="23">
        <v>41.040500000000002</v>
      </c>
      <c r="K24" s="23">
        <v>40.394000000000013</v>
      </c>
      <c r="L24" s="23">
        <v>37.186666666666667</v>
      </c>
      <c r="M24" s="23">
        <v>37.186666666666667</v>
      </c>
      <c r="N24" s="23">
        <v>33.856999999999992</v>
      </c>
      <c r="O24" s="23">
        <v>33.856999999999992</v>
      </c>
      <c r="P24" s="22">
        <v>26.723833333333332</v>
      </c>
      <c r="Q24" s="23">
        <v>51.820833333333326</v>
      </c>
      <c r="R24" s="23">
        <v>65.959000000000017</v>
      </c>
      <c r="S24" s="23">
        <v>44.1</v>
      </c>
      <c r="T24" s="23">
        <v>44.173333333333339</v>
      </c>
      <c r="U24" s="23">
        <v>69.343000000000004</v>
      </c>
      <c r="V24" s="23">
        <v>51.746666666666648</v>
      </c>
      <c r="W24" s="23">
        <v>45.872666666666667</v>
      </c>
      <c r="X24" s="24">
        <v>56.765666666666675</v>
      </c>
      <c r="Y24" s="25">
        <f t="shared" si="0"/>
        <v>1028.9086666666667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166.65600000000001</v>
      </c>
      <c r="C25" s="27">
        <f t="shared" si="1"/>
        <v>261.74400000000003</v>
      </c>
      <c r="D25" s="27">
        <f t="shared" si="1"/>
        <v>319.31900000000002</v>
      </c>
      <c r="E25" s="27">
        <f t="shared" si="1"/>
        <v>85.970500000000015</v>
      </c>
      <c r="F25" s="27">
        <f t="shared" si="1"/>
        <v>219.23999999999998</v>
      </c>
      <c r="G25" s="27">
        <f t="shared" si="1"/>
        <v>219.23999999999998</v>
      </c>
      <c r="H25" s="27">
        <f t="shared" si="1"/>
        <v>217.23800000000003</v>
      </c>
      <c r="I25" s="27">
        <f t="shared" si="1"/>
        <v>217.23800000000003</v>
      </c>
      <c r="J25" s="27">
        <f t="shared" si="1"/>
        <v>203.52150000000003</v>
      </c>
      <c r="K25" s="27">
        <f t="shared" si="1"/>
        <v>201.78200000000001</v>
      </c>
      <c r="L25" s="27">
        <f t="shared" si="1"/>
        <v>186.76</v>
      </c>
      <c r="M25" s="27">
        <f t="shared" si="1"/>
        <v>186.76</v>
      </c>
      <c r="N25" s="27">
        <f t="shared" si="1"/>
        <v>171.17099999999999</v>
      </c>
      <c r="O25" s="27">
        <f t="shared" si="1"/>
        <v>171.17099999999999</v>
      </c>
      <c r="P25" s="26">
        <f>SUM(P18:P24)</f>
        <v>127.57149999999999</v>
      </c>
      <c r="Q25" s="27">
        <f t="shared" ref="Q25:S25" si="2">SUM(Q18:Q24)</f>
        <v>248.06249999999997</v>
      </c>
      <c r="R25" s="27">
        <f t="shared" si="2"/>
        <v>320.67700000000002</v>
      </c>
      <c r="S25" s="27">
        <f t="shared" si="2"/>
        <v>216.29999999999998</v>
      </c>
      <c r="T25" s="27">
        <f>SUM(T18:T24)</f>
        <v>216.72000000000003</v>
      </c>
      <c r="U25" s="27">
        <f t="shared" ref="U25:X25" si="3">SUM(U18:U24)</f>
        <v>344.02900000000005</v>
      </c>
      <c r="V25" s="27">
        <f t="shared" si="3"/>
        <v>259.83999999999992</v>
      </c>
      <c r="W25" s="27">
        <f t="shared" si="3"/>
        <v>232.21800000000002</v>
      </c>
      <c r="X25" s="28">
        <f t="shared" si="3"/>
        <v>290.29700000000003</v>
      </c>
      <c r="Y25" s="25">
        <f t="shared" si="0"/>
        <v>5083.5259999999998</v>
      </c>
    </row>
    <row r="26" spans="1:32" s="2" customFormat="1" ht="36.75" customHeight="1" x14ac:dyDescent="0.25">
      <c r="A26" s="93" t="s">
        <v>19</v>
      </c>
      <c r="B26" s="29">
        <v>62</v>
      </c>
      <c r="C26" s="30">
        <v>61.5</v>
      </c>
      <c r="D26" s="30">
        <v>60.5</v>
      </c>
      <c r="E26" s="30">
        <v>60.5</v>
      </c>
      <c r="F26" s="30">
        <v>60</v>
      </c>
      <c r="G26" s="30">
        <v>60</v>
      </c>
      <c r="H26" s="30">
        <v>59</v>
      </c>
      <c r="I26" s="30">
        <v>59</v>
      </c>
      <c r="J26" s="30">
        <v>58.5</v>
      </c>
      <c r="K26" s="30">
        <v>58</v>
      </c>
      <c r="L26" s="30">
        <v>57.5</v>
      </c>
      <c r="M26" s="30">
        <v>57.5</v>
      </c>
      <c r="N26" s="30">
        <v>57</v>
      </c>
      <c r="O26" s="30">
        <v>57</v>
      </c>
      <c r="P26" s="29">
        <v>63.5</v>
      </c>
      <c r="Q26" s="30">
        <v>62.5</v>
      </c>
      <c r="R26" s="30">
        <v>61</v>
      </c>
      <c r="S26" s="30">
        <v>60</v>
      </c>
      <c r="T26" s="30">
        <v>60</v>
      </c>
      <c r="U26" s="30">
        <v>59</v>
      </c>
      <c r="V26" s="30">
        <v>58</v>
      </c>
      <c r="W26" s="30">
        <v>57</v>
      </c>
      <c r="X26" s="31">
        <v>56.5</v>
      </c>
      <c r="Y26" s="32">
        <f>+((Y25/Y27)/7)*1000</f>
        <v>59.283102040816324</v>
      </c>
    </row>
    <row r="27" spans="1:32" s="2" customFormat="1" ht="33" customHeight="1" x14ac:dyDescent="0.25">
      <c r="A27" s="94" t="s">
        <v>20</v>
      </c>
      <c r="B27" s="33">
        <v>384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526</v>
      </c>
      <c r="J27" s="34">
        <v>497</v>
      </c>
      <c r="K27" s="34">
        <v>497</v>
      </c>
      <c r="L27" s="34">
        <v>464</v>
      </c>
      <c r="M27" s="34">
        <v>464</v>
      </c>
      <c r="N27" s="34">
        <v>429</v>
      </c>
      <c r="O27" s="34">
        <v>429</v>
      </c>
      <c r="P27" s="33">
        <v>287</v>
      </c>
      <c r="Q27" s="34">
        <v>567</v>
      </c>
      <c r="R27" s="34">
        <v>751</v>
      </c>
      <c r="S27" s="34">
        <v>515</v>
      </c>
      <c r="T27" s="34">
        <v>516</v>
      </c>
      <c r="U27" s="34">
        <v>833</v>
      </c>
      <c r="V27" s="34">
        <v>640</v>
      </c>
      <c r="W27" s="34">
        <v>582</v>
      </c>
      <c r="X27" s="35">
        <v>734</v>
      </c>
      <c r="Y27" s="36">
        <f>SUM(B27:X27)</f>
        <v>12250</v>
      </c>
      <c r="Z27" s="2">
        <f>((Y25*1000)/Y27)/7</f>
        <v>59.283102040816331</v>
      </c>
    </row>
    <row r="28" spans="1:32" s="2" customFormat="1" ht="33" customHeight="1" x14ac:dyDescent="0.25">
      <c r="A28" s="95" t="s">
        <v>21</v>
      </c>
      <c r="B28" s="37">
        <f>((B27*B26)*7/1000-B18-B19)/3</f>
        <v>34.818666666666672</v>
      </c>
      <c r="C28" s="38">
        <f t="shared" ref="C28:X28" si="4">((C27*C26)*7/1000-C18-C19)/3</f>
        <v>54.381333333333338</v>
      </c>
      <c r="D28" s="38">
        <f t="shared" si="4"/>
        <v>65.706333333333333</v>
      </c>
      <c r="E28" s="38">
        <f t="shared" si="4"/>
        <v>17.656833333333335</v>
      </c>
      <c r="F28" s="38">
        <f t="shared" si="4"/>
        <v>44.879999999999995</v>
      </c>
      <c r="G28" s="38">
        <f t="shared" si="4"/>
        <v>44.879999999999995</v>
      </c>
      <c r="H28" s="38">
        <f t="shared" si="4"/>
        <v>43.279333333333341</v>
      </c>
      <c r="I28" s="38">
        <f t="shared" si="4"/>
        <v>43.279333333333341</v>
      </c>
      <c r="J28" s="38">
        <f t="shared" si="4"/>
        <v>41.040500000000002</v>
      </c>
      <c r="K28" s="38">
        <f t="shared" si="4"/>
        <v>40.394000000000013</v>
      </c>
      <c r="L28" s="38">
        <f t="shared" si="4"/>
        <v>37.186666666666667</v>
      </c>
      <c r="M28" s="38">
        <f t="shared" si="4"/>
        <v>37.186666666666667</v>
      </c>
      <c r="N28" s="38">
        <f t="shared" si="4"/>
        <v>33.856999999999992</v>
      </c>
      <c r="O28" s="38">
        <f t="shared" si="4"/>
        <v>33.856999999999992</v>
      </c>
      <c r="P28" s="37">
        <f t="shared" si="4"/>
        <v>26.723833333333332</v>
      </c>
      <c r="Q28" s="38">
        <f t="shared" si="4"/>
        <v>51.820833333333326</v>
      </c>
      <c r="R28" s="38">
        <f t="shared" si="4"/>
        <v>65.959000000000017</v>
      </c>
      <c r="S28" s="38">
        <f t="shared" si="4"/>
        <v>44.1</v>
      </c>
      <c r="T28" s="38">
        <f t="shared" si="4"/>
        <v>44.173333333333339</v>
      </c>
      <c r="U28" s="38">
        <f t="shared" si="4"/>
        <v>69.343000000000004</v>
      </c>
      <c r="V28" s="38">
        <f t="shared" si="4"/>
        <v>51.746666666666648</v>
      </c>
      <c r="W28" s="38">
        <f t="shared" si="4"/>
        <v>45.872666666666667</v>
      </c>
      <c r="X28" s="39">
        <f t="shared" si="4"/>
        <v>56.765666666666675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166.65600000000001</v>
      </c>
      <c r="C29" s="42">
        <f t="shared" si="5"/>
        <v>261.74400000000003</v>
      </c>
      <c r="D29" s="42">
        <f>((D27*D26)*7)/1000</f>
        <v>319.31900000000002</v>
      </c>
      <c r="E29" s="42">
        <f>((E27*E26)*7)/1000</f>
        <v>85.970500000000001</v>
      </c>
      <c r="F29" s="42">
        <f t="shared" ref="F29:G29" si="6">((F27*F26)*7)/1000</f>
        <v>219.24</v>
      </c>
      <c r="G29" s="42">
        <f t="shared" si="6"/>
        <v>219.24</v>
      </c>
      <c r="H29" s="42">
        <f>((H27*H26)*7)/1000</f>
        <v>217.238</v>
      </c>
      <c r="I29" s="42">
        <f t="shared" ref="I29:L29" si="7">((I27*I26)*7)/1000</f>
        <v>217.238</v>
      </c>
      <c r="J29" s="42">
        <f t="shared" si="7"/>
        <v>203.5215</v>
      </c>
      <c r="K29" s="42">
        <f t="shared" si="7"/>
        <v>201.78200000000001</v>
      </c>
      <c r="L29" s="42">
        <f t="shared" si="7"/>
        <v>186.76</v>
      </c>
      <c r="M29" s="42">
        <f>((M27*M26)*7)/1000</f>
        <v>186.76</v>
      </c>
      <c r="N29" s="42">
        <f>((N27*N26)*7)/1000</f>
        <v>171.17099999999999</v>
      </c>
      <c r="O29" s="42">
        <f t="shared" ref="O29" si="8">((O27*O26)*7)/1000</f>
        <v>171.17099999999999</v>
      </c>
      <c r="P29" s="41">
        <f>((P27*P26)*7)/1000</f>
        <v>127.5715</v>
      </c>
      <c r="Q29" s="42">
        <f>((Q27*Q26)*7)/1000</f>
        <v>248.0625</v>
      </c>
      <c r="R29" s="42">
        <f t="shared" ref="R29:X29" si="9">((R27*R26)*7)/1000</f>
        <v>320.67700000000002</v>
      </c>
      <c r="S29" s="42">
        <f t="shared" si="9"/>
        <v>216.3</v>
      </c>
      <c r="T29" s="43">
        <f t="shared" si="9"/>
        <v>216.72</v>
      </c>
      <c r="U29" s="43">
        <f t="shared" si="9"/>
        <v>344.029</v>
      </c>
      <c r="V29" s="43">
        <f t="shared" si="9"/>
        <v>259.83999999999997</v>
      </c>
      <c r="W29" s="43">
        <f t="shared" si="9"/>
        <v>232.21799999999999</v>
      </c>
      <c r="X29" s="44">
        <f t="shared" si="9"/>
        <v>290.29700000000003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62</v>
      </c>
      <c r="C30" s="47">
        <f t="shared" si="10"/>
        <v>61.500000000000007</v>
      </c>
      <c r="D30" s="47">
        <f>+(D25/D27)/7*1000</f>
        <v>60.500000000000007</v>
      </c>
      <c r="E30" s="47">
        <f t="shared" ref="E30:G30" si="11">+(E25/E27)/7*1000</f>
        <v>60.500000000000014</v>
      </c>
      <c r="F30" s="47">
        <f t="shared" si="11"/>
        <v>60</v>
      </c>
      <c r="G30" s="47">
        <f t="shared" si="11"/>
        <v>60</v>
      </c>
      <c r="H30" s="47">
        <f>+(H25/H27)/7*1000</f>
        <v>59.000000000000007</v>
      </c>
      <c r="I30" s="47">
        <f t="shared" ref="I30:O30" si="12">+(I25/I27)/7*1000</f>
        <v>59.000000000000007</v>
      </c>
      <c r="J30" s="47">
        <f t="shared" si="12"/>
        <v>58.500000000000007</v>
      </c>
      <c r="K30" s="47">
        <f t="shared" si="12"/>
        <v>58</v>
      </c>
      <c r="L30" s="47">
        <f t="shared" si="12"/>
        <v>57.499999999999993</v>
      </c>
      <c r="M30" s="47">
        <f t="shared" si="12"/>
        <v>57.499999999999993</v>
      </c>
      <c r="N30" s="47">
        <f t="shared" si="12"/>
        <v>56.999999999999993</v>
      </c>
      <c r="O30" s="47">
        <f t="shared" si="12"/>
        <v>56.999999999999993</v>
      </c>
      <c r="P30" s="46">
        <f>+(P25/P27)/7*1000</f>
        <v>63.499999999999986</v>
      </c>
      <c r="Q30" s="47">
        <f t="shared" ref="Q30:X30" si="13">+(Q25/Q27)/7*1000</f>
        <v>62.499999999999993</v>
      </c>
      <c r="R30" s="47">
        <f t="shared" si="13"/>
        <v>61.000000000000007</v>
      </c>
      <c r="S30" s="47">
        <f t="shared" si="13"/>
        <v>60</v>
      </c>
      <c r="T30" s="47">
        <f t="shared" si="13"/>
        <v>60.000000000000007</v>
      </c>
      <c r="U30" s="47">
        <f t="shared" si="13"/>
        <v>59.000000000000014</v>
      </c>
      <c r="V30" s="47">
        <f t="shared" si="13"/>
        <v>57.999999999999979</v>
      </c>
      <c r="W30" s="47">
        <f t="shared" si="13"/>
        <v>57</v>
      </c>
      <c r="X30" s="48">
        <f t="shared" si="13"/>
        <v>56.5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5" t="s">
        <v>8</v>
      </c>
      <c r="C36" s="346"/>
      <c r="D36" s="346"/>
      <c r="E36" s="346"/>
      <c r="F36" s="346"/>
      <c r="G36" s="346"/>
      <c r="H36" s="340"/>
      <c r="I36" s="99"/>
      <c r="J36" s="53" t="s">
        <v>26</v>
      </c>
      <c r="K36" s="107"/>
      <c r="L36" s="346" t="s">
        <v>8</v>
      </c>
      <c r="M36" s="346"/>
      <c r="N36" s="346"/>
      <c r="O36" s="346"/>
      <c r="P36" s="340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24</v>
      </c>
      <c r="C39" s="79">
        <v>49.8</v>
      </c>
      <c r="D39" s="79">
        <v>43.4</v>
      </c>
      <c r="E39" s="79">
        <v>58.3</v>
      </c>
      <c r="F39" s="79">
        <v>60</v>
      </c>
      <c r="G39" s="79">
        <v>43.8</v>
      </c>
      <c r="H39" s="79">
        <v>51.5</v>
      </c>
      <c r="I39" s="101">
        <f t="shared" ref="I39:I46" si="14">SUM(B39:H39)</f>
        <v>330.8</v>
      </c>
      <c r="J39" s="138"/>
      <c r="K39" s="91" t="s">
        <v>12</v>
      </c>
      <c r="L39" s="79">
        <v>6.9</v>
      </c>
      <c r="M39" s="79">
        <v>10.8</v>
      </c>
      <c r="N39" s="79">
        <v>20</v>
      </c>
      <c r="O39" s="79">
        <v>8.8000000000000007</v>
      </c>
      <c r="P39" s="79"/>
      <c r="Q39" s="101">
        <f t="shared" ref="Q39:Q46" si="15">SUM(L39:P39)</f>
        <v>46.5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24</v>
      </c>
      <c r="C40" s="79">
        <v>49.8</v>
      </c>
      <c r="D40" s="79">
        <v>43.4</v>
      </c>
      <c r="E40" s="79">
        <v>58.3</v>
      </c>
      <c r="F40" s="79">
        <v>60</v>
      </c>
      <c r="G40" s="79">
        <v>43.8</v>
      </c>
      <c r="H40" s="79">
        <v>51.5</v>
      </c>
      <c r="I40" s="101">
        <f t="shared" si="14"/>
        <v>330.8</v>
      </c>
      <c r="J40" s="2"/>
      <c r="K40" s="92" t="s">
        <v>13</v>
      </c>
      <c r="L40" s="79">
        <v>6.9</v>
      </c>
      <c r="M40" s="79">
        <v>10.8</v>
      </c>
      <c r="N40" s="79">
        <v>20</v>
      </c>
      <c r="O40" s="79">
        <v>8.8000000000000007</v>
      </c>
      <c r="P40" s="79"/>
      <c r="Q40" s="101">
        <f t="shared" si="15"/>
        <v>46.5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27.283333333333331</v>
      </c>
      <c r="C42" s="79">
        <v>55.67199999999999</v>
      </c>
      <c r="D42" s="79">
        <v>47.385333333333328</v>
      </c>
      <c r="E42" s="79">
        <v>61.371000000000002</v>
      </c>
      <c r="F42" s="79">
        <v>62.255999999999993</v>
      </c>
      <c r="G42" s="79">
        <v>44.924166666666657</v>
      </c>
      <c r="H42" s="79">
        <v>51.301166666666667</v>
      </c>
      <c r="I42" s="101">
        <f t="shared" si="14"/>
        <v>350.19300000000004</v>
      </c>
      <c r="J42" s="2"/>
      <c r="K42" s="92" t="s">
        <v>15</v>
      </c>
      <c r="L42" s="79">
        <v>7.3</v>
      </c>
      <c r="M42" s="79">
        <v>11.3</v>
      </c>
      <c r="N42" s="79">
        <v>20.9</v>
      </c>
      <c r="O42" s="79">
        <v>8.4</v>
      </c>
      <c r="P42" s="79"/>
      <c r="Q42" s="101">
        <f t="shared" si="15"/>
        <v>47.9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27.283333333333331</v>
      </c>
      <c r="C43" s="79">
        <v>55.67199999999999</v>
      </c>
      <c r="D43" s="79">
        <v>47.385333333333328</v>
      </c>
      <c r="E43" s="79">
        <v>61.371000000000002</v>
      </c>
      <c r="F43" s="79">
        <v>62.255999999999993</v>
      </c>
      <c r="G43" s="79">
        <v>44.924166666666657</v>
      </c>
      <c r="H43" s="79">
        <v>51.301166666666667</v>
      </c>
      <c r="I43" s="101">
        <f t="shared" si="14"/>
        <v>350.19300000000004</v>
      </c>
      <c r="J43" s="2"/>
      <c r="K43" s="91" t="s">
        <v>16</v>
      </c>
      <c r="L43" s="79">
        <v>7.3</v>
      </c>
      <c r="M43" s="79">
        <v>11.3</v>
      </c>
      <c r="N43" s="79">
        <v>20.9</v>
      </c>
      <c r="O43" s="79">
        <v>8.4</v>
      </c>
      <c r="P43" s="79"/>
      <c r="Q43" s="101">
        <f t="shared" si="15"/>
        <v>47.9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27.283333333333331</v>
      </c>
      <c r="C45" s="79">
        <v>55.67199999999999</v>
      </c>
      <c r="D45" s="79">
        <v>47.385333333333328</v>
      </c>
      <c r="E45" s="79">
        <v>61.371000000000002</v>
      </c>
      <c r="F45" s="79">
        <v>62.255999999999993</v>
      </c>
      <c r="G45" s="79">
        <v>44.924166666666657</v>
      </c>
      <c r="H45" s="79">
        <v>51.301166666666667</v>
      </c>
      <c r="I45" s="101">
        <f t="shared" si="14"/>
        <v>350.19300000000004</v>
      </c>
      <c r="J45" s="2"/>
      <c r="K45" s="91" t="s">
        <v>18</v>
      </c>
      <c r="L45" s="79">
        <v>7.4</v>
      </c>
      <c r="M45" s="79">
        <v>11.3</v>
      </c>
      <c r="N45" s="79">
        <v>21</v>
      </c>
      <c r="O45" s="79">
        <v>8.4</v>
      </c>
      <c r="P45" s="79"/>
      <c r="Q45" s="101">
        <f t="shared" si="15"/>
        <v>48.1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129.85</v>
      </c>
      <c r="C46" s="27">
        <f t="shared" si="16"/>
        <v>266.61599999999999</v>
      </c>
      <c r="D46" s="27">
        <f t="shared" si="16"/>
        <v>228.95599999999999</v>
      </c>
      <c r="E46" s="27">
        <f t="shared" si="16"/>
        <v>300.71300000000002</v>
      </c>
      <c r="F46" s="27">
        <f t="shared" si="16"/>
        <v>306.76799999999997</v>
      </c>
      <c r="G46" s="27">
        <f t="shared" si="16"/>
        <v>222.37249999999995</v>
      </c>
      <c r="H46" s="27">
        <f t="shared" si="16"/>
        <v>256.90350000000001</v>
      </c>
      <c r="I46" s="101">
        <f t="shared" si="14"/>
        <v>1712.1790000000001</v>
      </c>
      <c r="K46" s="77" t="s">
        <v>10</v>
      </c>
      <c r="L46" s="81">
        <f>SUM(L39:L45)</f>
        <v>35.800000000000004</v>
      </c>
      <c r="M46" s="27">
        <f>SUM(M39:M45)</f>
        <v>55.5</v>
      </c>
      <c r="N46" s="27">
        <f>SUM(N39:N45)</f>
        <v>102.8</v>
      </c>
      <c r="O46" s="27">
        <f>SUM(O39:O45)</f>
        <v>42.8</v>
      </c>
      <c r="P46" s="27">
        <f>SUM(P39:P45)</f>
        <v>0</v>
      </c>
      <c r="Q46" s="101">
        <f t="shared" si="15"/>
        <v>236.90000000000003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70</v>
      </c>
      <c r="C47" s="30">
        <v>69</v>
      </c>
      <c r="D47" s="30">
        <v>68</v>
      </c>
      <c r="E47" s="30">
        <v>66.5</v>
      </c>
      <c r="F47" s="30">
        <v>66</v>
      </c>
      <c r="G47" s="30">
        <v>65.5</v>
      </c>
      <c r="H47" s="30">
        <v>64.5</v>
      </c>
      <c r="I47" s="102">
        <f>+((I46/I48)/7)*1000</f>
        <v>66.793282359366458</v>
      </c>
      <c r="K47" s="110" t="s">
        <v>19</v>
      </c>
      <c r="L47" s="82">
        <v>72</v>
      </c>
      <c r="M47" s="30">
        <v>72</v>
      </c>
      <c r="N47" s="30">
        <v>72</v>
      </c>
      <c r="O47" s="30">
        <v>72</v>
      </c>
      <c r="P47" s="30"/>
      <c r="Q47" s="102">
        <f>+((Q46/Q48)/7)*1000</f>
        <v>72.006079027355639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481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3662</v>
      </c>
      <c r="J48" s="64"/>
      <c r="K48" s="94" t="s">
        <v>20</v>
      </c>
      <c r="L48" s="106">
        <v>71</v>
      </c>
      <c r="M48" s="65">
        <v>110</v>
      </c>
      <c r="N48" s="65">
        <v>204</v>
      </c>
      <c r="O48" s="65">
        <v>85</v>
      </c>
      <c r="P48" s="65"/>
      <c r="Q48" s="112">
        <f>SUM(L48:P48)</f>
        <v>470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27.283333333333331</v>
      </c>
      <c r="C49" s="38">
        <f t="shared" si="17"/>
        <v>55.67199999999999</v>
      </c>
      <c r="D49" s="38">
        <f t="shared" si="17"/>
        <v>47.385333333333328</v>
      </c>
      <c r="E49" s="38">
        <f t="shared" si="17"/>
        <v>61.371000000000002</v>
      </c>
      <c r="F49" s="38">
        <f t="shared" si="17"/>
        <v>62.255999999999993</v>
      </c>
      <c r="G49" s="38">
        <f t="shared" si="17"/>
        <v>44.924166666666657</v>
      </c>
      <c r="H49" s="38">
        <f t="shared" si="17"/>
        <v>51.301166666666667</v>
      </c>
      <c r="I49" s="104">
        <f>((I46*1000)/I48)/7</f>
        <v>66.793282359366472</v>
      </c>
      <c r="K49" s="95" t="s">
        <v>21</v>
      </c>
      <c r="L49" s="84">
        <f t="shared" ref="L49:P49" si="18">((L48*L47)*7/1000-L39-L40)/3</f>
        <v>7.3280000000000003</v>
      </c>
      <c r="M49" s="38">
        <f t="shared" si="18"/>
        <v>11.280000000000001</v>
      </c>
      <c r="N49" s="38">
        <f t="shared" si="18"/>
        <v>20.938666666666666</v>
      </c>
      <c r="O49" s="38">
        <f t="shared" si="18"/>
        <v>8.4133333333333358</v>
      </c>
      <c r="P49" s="38">
        <f t="shared" si="18"/>
        <v>0</v>
      </c>
      <c r="Q49" s="113">
        <f>((Q46*1000)/Q48)/7</f>
        <v>72.006079027355639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129.85</v>
      </c>
      <c r="C50" s="42">
        <f t="shared" si="19"/>
        <v>266.61599999999999</v>
      </c>
      <c r="D50" s="42">
        <f t="shared" si="19"/>
        <v>228.95599999999999</v>
      </c>
      <c r="E50" s="42">
        <f t="shared" si="19"/>
        <v>300.71300000000002</v>
      </c>
      <c r="F50" s="42">
        <f t="shared" si="19"/>
        <v>306.76799999999997</v>
      </c>
      <c r="G50" s="42">
        <f t="shared" si="19"/>
        <v>222.3725</v>
      </c>
      <c r="H50" s="42">
        <f t="shared" si="19"/>
        <v>256.90350000000001</v>
      </c>
      <c r="I50" s="87"/>
      <c r="K50" s="96" t="s">
        <v>22</v>
      </c>
      <c r="L50" s="85">
        <f>((L48*L47)*7)/1000</f>
        <v>35.783999999999999</v>
      </c>
      <c r="M50" s="42">
        <f>((M48*M47)*7)/1000</f>
        <v>55.44</v>
      </c>
      <c r="N50" s="42">
        <f>((N48*N47)*7)/1000</f>
        <v>102.816</v>
      </c>
      <c r="O50" s="42">
        <f>((O48*O47)*7)/1000</f>
        <v>42.84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69.999999999999986</v>
      </c>
      <c r="C51" s="47">
        <f t="shared" si="20"/>
        <v>68.999999999999986</v>
      </c>
      <c r="D51" s="47">
        <f t="shared" si="20"/>
        <v>67.999999999999986</v>
      </c>
      <c r="E51" s="47">
        <f t="shared" si="20"/>
        <v>66.5</v>
      </c>
      <c r="F51" s="47">
        <f t="shared" si="20"/>
        <v>65.999999999999986</v>
      </c>
      <c r="G51" s="47">
        <f t="shared" si="20"/>
        <v>65.499999999999986</v>
      </c>
      <c r="H51" s="47">
        <f t="shared" si="20"/>
        <v>64.5</v>
      </c>
      <c r="I51" s="105"/>
      <c r="J51" s="50"/>
      <c r="K51" s="97" t="s">
        <v>23</v>
      </c>
      <c r="L51" s="86">
        <f>+(L46/L48)/7*1000</f>
        <v>72.032193158953731</v>
      </c>
      <c r="M51" s="47">
        <f>+(M46/M48)/7*1000</f>
        <v>72.077922077922068</v>
      </c>
      <c r="N51" s="47">
        <f>+(N46/N48)/7*1000</f>
        <v>71.988795518207283</v>
      </c>
      <c r="O51" s="47">
        <f>+(O46/O48)/7*1000</f>
        <v>71.932773109243698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7"/>
      <c r="K54" s="34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5" t="s">
        <v>25</v>
      </c>
      <c r="C55" s="346"/>
      <c r="D55" s="346"/>
      <c r="E55" s="346"/>
      <c r="F55" s="34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40.799999999999997</v>
      </c>
      <c r="C58" s="79">
        <v>49.9</v>
      </c>
      <c r="D58" s="79">
        <v>40.299999999999997</v>
      </c>
      <c r="E58" s="79">
        <v>37.5</v>
      </c>
      <c r="F58" s="79"/>
      <c r="G58" s="101">
        <f t="shared" ref="G58:G65" si="21">SUM(B58:F58)</f>
        <v>168.5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40.799999999999997</v>
      </c>
      <c r="C59" s="79">
        <v>49.9</v>
      </c>
      <c r="D59" s="79">
        <v>40.299999999999997</v>
      </c>
      <c r="E59" s="79">
        <v>37.5</v>
      </c>
      <c r="F59" s="79"/>
      <c r="G59" s="101">
        <f t="shared" si="21"/>
        <v>168.5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41.6</v>
      </c>
      <c r="C61" s="79">
        <v>51.2</v>
      </c>
      <c r="D61" s="79">
        <v>41.6</v>
      </c>
      <c r="E61" s="79">
        <v>38.6</v>
      </c>
      <c r="F61" s="79"/>
      <c r="G61" s="101">
        <f t="shared" si="21"/>
        <v>173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47</v>
      </c>
      <c r="C62" s="79">
        <v>47.8</v>
      </c>
      <c r="D62" s="79">
        <v>46.5</v>
      </c>
      <c r="E62" s="79">
        <v>31.7</v>
      </c>
      <c r="F62" s="79"/>
      <c r="G62" s="101">
        <f t="shared" si="21"/>
        <v>173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47</v>
      </c>
      <c r="C64" s="79">
        <v>47.8</v>
      </c>
      <c r="D64" s="79">
        <v>46.5</v>
      </c>
      <c r="E64" s="79">
        <v>31.7</v>
      </c>
      <c r="F64" s="79"/>
      <c r="G64" s="101">
        <f t="shared" si="21"/>
        <v>173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217.2</v>
      </c>
      <c r="C65" s="27">
        <f t="shared" ref="C65:F65" si="22">SUM(C58:C64)</f>
        <v>246.60000000000002</v>
      </c>
      <c r="D65" s="27">
        <f t="shared" si="22"/>
        <v>215.2</v>
      </c>
      <c r="E65" s="27">
        <f t="shared" si="22"/>
        <v>176.99999999999997</v>
      </c>
      <c r="F65" s="27">
        <f t="shared" si="22"/>
        <v>0</v>
      </c>
      <c r="G65" s="101">
        <f t="shared" si="21"/>
        <v>856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77</v>
      </c>
      <c r="C66" s="30">
        <v>77</v>
      </c>
      <c r="D66" s="30">
        <v>77</v>
      </c>
      <c r="E66" s="30">
        <v>77</v>
      </c>
      <c r="F66" s="30"/>
      <c r="G66" s="102">
        <f>+((G65/G67)/7)*1000</f>
        <v>77.445037546367516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436</v>
      </c>
      <c r="D67" s="65">
        <v>425</v>
      </c>
      <c r="E67" s="65">
        <v>289</v>
      </c>
      <c r="F67" s="65"/>
      <c r="G67" s="112">
        <f>SUM(B67:F67)</f>
        <v>1579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49.876999999999988</v>
      </c>
      <c r="C68" s="38">
        <f t="shared" si="23"/>
        <v>45.067999999999991</v>
      </c>
      <c r="D68" s="38">
        <f t="shared" si="23"/>
        <v>49.491666666666653</v>
      </c>
      <c r="E68" s="38">
        <f t="shared" si="23"/>
        <v>26.923666666666662</v>
      </c>
      <c r="F68" s="38">
        <f t="shared" si="23"/>
        <v>0</v>
      </c>
      <c r="G68" s="116">
        <f>((G65*1000)/G67)/7</f>
        <v>77.445037546367502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231.23099999999999</v>
      </c>
      <c r="C69" s="42">
        <f>((C67*C66)*7)/1000</f>
        <v>235.00399999999999</v>
      </c>
      <c r="D69" s="42">
        <f>((D67*D66)*7)/1000</f>
        <v>229.07499999999999</v>
      </c>
      <c r="E69" s="42">
        <f>((E67*E66)*7)/1000</f>
        <v>155.77099999999999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72.327672327672332</v>
      </c>
      <c r="C70" s="47">
        <f>+(C65/C67)/7*1000</f>
        <v>80.799475753604199</v>
      </c>
      <c r="D70" s="47">
        <f>+(D65/D67)/7*1000</f>
        <v>72.336134453781511</v>
      </c>
      <c r="E70" s="47">
        <f>+(E65/E67)/7*1000</f>
        <v>87.493821057834893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46" zoomScale="30" zoomScaleNormal="30" workbookViewId="0">
      <selection activeCell="I67" sqref="I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51" t="s">
        <v>0</v>
      </c>
      <c r="B3" s="351"/>
      <c r="C3" s="351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2"/>
      <c r="Z3" s="2"/>
      <c r="AA3" s="2"/>
      <c r="AB3" s="2"/>
      <c r="AC3" s="2"/>
      <c r="AD3" s="17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9" t="s">
        <v>1</v>
      </c>
      <c r="B9" s="179"/>
      <c r="C9" s="179"/>
      <c r="D9" s="1"/>
      <c r="E9" s="338" t="s">
        <v>2</v>
      </c>
      <c r="F9" s="338"/>
      <c r="G9" s="33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8"/>
      <c r="S9" s="33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9"/>
      <c r="B10" s="179"/>
      <c r="C10" s="17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9" t="s">
        <v>4</v>
      </c>
      <c r="B11" s="179"/>
      <c r="C11" s="179"/>
      <c r="D11" s="1"/>
      <c r="E11" s="177">
        <v>2</v>
      </c>
      <c r="F11" s="1"/>
      <c r="G11" s="1"/>
      <c r="H11" s="1"/>
      <c r="I11" s="1"/>
      <c r="J11" s="1"/>
      <c r="K11" s="339" t="s">
        <v>67</v>
      </c>
      <c r="L11" s="339"/>
      <c r="M11" s="178"/>
      <c r="N11" s="17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9"/>
      <c r="B12" s="179"/>
      <c r="C12" s="179"/>
      <c r="D12" s="1"/>
      <c r="E12" s="5"/>
      <c r="F12" s="1"/>
      <c r="G12" s="1"/>
      <c r="H12" s="1"/>
      <c r="I12" s="1"/>
      <c r="J12" s="1"/>
      <c r="K12" s="178"/>
      <c r="L12" s="178"/>
      <c r="M12" s="178"/>
      <c r="N12" s="17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9"/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"/>
      <c r="X13" s="1"/>
      <c r="Y13" s="1"/>
    </row>
    <row r="14" spans="1:30" s="3" customFormat="1" ht="27" thickBot="1" x14ac:dyDescent="0.3">
      <c r="A14" s="17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2" t="s">
        <v>25</v>
      </c>
      <c r="C15" s="353"/>
      <c r="D15" s="353"/>
      <c r="E15" s="353"/>
      <c r="F15" s="353"/>
      <c r="G15" s="353"/>
      <c r="H15" s="353"/>
      <c r="I15" s="353"/>
      <c r="J15" s="353"/>
      <c r="K15" s="353"/>
      <c r="L15" s="353"/>
      <c r="M15" s="353"/>
      <c r="N15" s="353"/>
      <c r="O15" s="354"/>
      <c r="P15" s="355" t="s">
        <v>8</v>
      </c>
      <c r="Q15" s="356"/>
      <c r="R15" s="356"/>
      <c r="S15" s="356"/>
      <c r="T15" s="356"/>
      <c r="U15" s="356"/>
      <c r="V15" s="356"/>
      <c r="W15" s="356"/>
      <c r="X15" s="357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34.818666666666672</v>
      </c>
      <c r="C18" s="23">
        <v>54.381333333333338</v>
      </c>
      <c r="D18" s="23">
        <v>65.706333333333333</v>
      </c>
      <c r="E18" s="23">
        <v>17.656833333333335</v>
      </c>
      <c r="F18" s="23">
        <v>44.879999999999995</v>
      </c>
      <c r="G18" s="23">
        <v>44.879999999999995</v>
      </c>
      <c r="H18" s="23">
        <v>43.279333333333341</v>
      </c>
      <c r="I18" s="23">
        <v>43.279333333333341</v>
      </c>
      <c r="J18" s="23">
        <v>41.040500000000002</v>
      </c>
      <c r="K18" s="23">
        <v>40.394000000000013</v>
      </c>
      <c r="L18" s="23">
        <v>37.186666666666667</v>
      </c>
      <c r="M18" s="23">
        <v>37.186666666666667</v>
      </c>
      <c r="N18" s="23">
        <v>33.856999999999992</v>
      </c>
      <c r="O18" s="23">
        <v>33.856999999999992</v>
      </c>
      <c r="P18" s="22">
        <v>26.723833333333332</v>
      </c>
      <c r="Q18" s="23">
        <v>51.820833333333326</v>
      </c>
      <c r="R18" s="23">
        <v>65.959000000000017</v>
      </c>
      <c r="S18" s="23">
        <v>44.1</v>
      </c>
      <c r="T18" s="23">
        <v>44.173333333333339</v>
      </c>
      <c r="U18" s="23">
        <v>69.343000000000004</v>
      </c>
      <c r="V18" s="23">
        <v>51.746666666666648</v>
      </c>
      <c r="W18" s="23">
        <v>45.872666666666667</v>
      </c>
      <c r="X18" s="24">
        <v>56.765666666666675</v>
      </c>
      <c r="Y18" s="25">
        <f t="shared" ref="Y18:Y25" si="0">SUM(B18:X18)</f>
        <v>1028.9086666666667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34.818666666666672</v>
      </c>
      <c r="C19" s="23">
        <v>54.381333333333338</v>
      </c>
      <c r="D19" s="23">
        <v>65.706333333333333</v>
      </c>
      <c r="E19" s="23">
        <v>17.656833333333335</v>
      </c>
      <c r="F19" s="23">
        <v>44.879999999999995</v>
      </c>
      <c r="G19" s="23">
        <v>44.879999999999995</v>
      </c>
      <c r="H19" s="23">
        <v>43.279333333333341</v>
      </c>
      <c r="I19" s="23">
        <v>43.279333333333341</v>
      </c>
      <c r="J19" s="23">
        <v>41.040500000000002</v>
      </c>
      <c r="K19" s="23">
        <v>40.394000000000013</v>
      </c>
      <c r="L19" s="23">
        <v>37.186666666666667</v>
      </c>
      <c r="M19" s="23">
        <v>37.186666666666667</v>
      </c>
      <c r="N19" s="23">
        <v>33.856999999999992</v>
      </c>
      <c r="O19" s="23">
        <v>33.856999999999992</v>
      </c>
      <c r="P19" s="22">
        <v>26.723833333333332</v>
      </c>
      <c r="Q19" s="23">
        <v>51.820833333333326</v>
      </c>
      <c r="R19" s="23">
        <v>65.959000000000017</v>
      </c>
      <c r="S19" s="23">
        <v>44.1</v>
      </c>
      <c r="T19" s="23">
        <v>44.173333333333339</v>
      </c>
      <c r="U19" s="23">
        <v>69.343000000000004</v>
      </c>
      <c r="V19" s="23">
        <v>51.746666666666648</v>
      </c>
      <c r="W19" s="23">
        <v>45.872666666666667</v>
      </c>
      <c r="X19" s="24">
        <v>56.765666666666675</v>
      </c>
      <c r="Y19" s="25">
        <f t="shared" si="0"/>
        <v>1028.9086666666667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37.110055555555554</v>
      </c>
      <c r="C21" s="23">
        <v>58.087111111111106</v>
      </c>
      <c r="D21" s="23">
        <v>71.432111111111098</v>
      </c>
      <c r="E21" s="23">
        <v>19.253944444444443</v>
      </c>
      <c r="F21" s="23">
        <v>49.25</v>
      </c>
      <c r="G21" s="23">
        <v>49.25</v>
      </c>
      <c r="H21" s="23">
        <v>49.696444444444438</v>
      </c>
      <c r="I21" s="23">
        <v>49.5471111111111</v>
      </c>
      <c r="J21" s="23">
        <v>46.278500000000001</v>
      </c>
      <c r="K21" s="23">
        <v>46.129666666666658</v>
      </c>
      <c r="L21" s="23">
        <v>42.875555555555557</v>
      </c>
      <c r="M21" s="23">
        <v>42.875555555555557</v>
      </c>
      <c r="N21" s="23">
        <v>39.490666666666669</v>
      </c>
      <c r="O21" s="23">
        <v>39.845333333333336</v>
      </c>
      <c r="P21" s="22">
        <v>27.586111111111109</v>
      </c>
      <c r="Q21" s="23">
        <v>54.755277777777792</v>
      </c>
      <c r="R21" s="23">
        <v>71.527333333333331</v>
      </c>
      <c r="S21" s="23">
        <v>48.708333333333336</v>
      </c>
      <c r="T21" s="23">
        <v>48.811111111111103</v>
      </c>
      <c r="U21" s="23">
        <v>78.165999999999997</v>
      </c>
      <c r="V21" s="23">
        <v>59.582222222222242</v>
      </c>
      <c r="W21" s="23">
        <v>53.614222222222217</v>
      </c>
      <c r="X21" s="24">
        <v>68.341555555555544</v>
      </c>
      <c r="Y21" s="25">
        <f t="shared" si="0"/>
        <v>1152.2142222222224</v>
      </c>
      <c r="AA21" s="2"/>
      <c r="AB21" s="19"/>
    </row>
    <row r="22" spans="1:32" ht="39.950000000000003" customHeight="1" x14ac:dyDescent="0.25">
      <c r="A22" s="91" t="s">
        <v>16</v>
      </c>
      <c r="B22" s="22">
        <v>37.110055555555554</v>
      </c>
      <c r="C22" s="23">
        <v>58.087111111111106</v>
      </c>
      <c r="D22" s="23">
        <v>71.432111111111098</v>
      </c>
      <c r="E22" s="23">
        <v>19.253944444444443</v>
      </c>
      <c r="F22" s="23">
        <v>49.25</v>
      </c>
      <c r="G22" s="23">
        <v>49.25</v>
      </c>
      <c r="H22" s="23">
        <v>49.696444444444438</v>
      </c>
      <c r="I22" s="23">
        <v>49.5471111111111</v>
      </c>
      <c r="J22" s="23">
        <v>46.278500000000001</v>
      </c>
      <c r="K22" s="23">
        <v>46.129666666666658</v>
      </c>
      <c r="L22" s="23">
        <v>42.875555555555557</v>
      </c>
      <c r="M22" s="23">
        <v>42.875555555555557</v>
      </c>
      <c r="N22" s="23">
        <v>39.490666666666669</v>
      </c>
      <c r="O22" s="23">
        <v>39.845333333333336</v>
      </c>
      <c r="P22" s="22">
        <v>27.586111111111109</v>
      </c>
      <c r="Q22" s="23">
        <v>54.755277777777792</v>
      </c>
      <c r="R22" s="23">
        <v>71.527333333333331</v>
      </c>
      <c r="S22" s="23">
        <v>48.708333333333336</v>
      </c>
      <c r="T22" s="23">
        <v>48.811111111111103</v>
      </c>
      <c r="U22" s="23">
        <v>78.165999999999997</v>
      </c>
      <c r="V22" s="23">
        <v>59.582222222222242</v>
      </c>
      <c r="W22" s="23">
        <v>53.614222222222217</v>
      </c>
      <c r="X22" s="24">
        <v>68.341555555555544</v>
      </c>
      <c r="Y22" s="25">
        <f t="shared" si="0"/>
        <v>1152.2142222222224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37.110055555555554</v>
      </c>
      <c r="C24" s="23">
        <v>58.087111111111106</v>
      </c>
      <c r="D24" s="23">
        <v>71.432111111111098</v>
      </c>
      <c r="E24" s="23">
        <v>19.253944444444443</v>
      </c>
      <c r="F24" s="23">
        <v>49.25</v>
      </c>
      <c r="G24" s="23">
        <v>49.25</v>
      </c>
      <c r="H24" s="23">
        <v>49.696444444444438</v>
      </c>
      <c r="I24" s="23">
        <v>49.5471111111111</v>
      </c>
      <c r="J24" s="23">
        <v>46.278500000000001</v>
      </c>
      <c r="K24" s="23">
        <v>46.129666666666658</v>
      </c>
      <c r="L24" s="23">
        <v>42.875555555555557</v>
      </c>
      <c r="M24" s="23">
        <v>42.875555555555557</v>
      </c>
      <c r="N24" s="23">
        <v>39.490666666666669</v>
      </c>
      <c r="O24" s="23">
        <v>39.845333333333336</v>
      </c>
      <c r="P24" s="22">
        <v>27.586111111111109</v>
      </c>
      <c r="Q24" s="23">
        <v>54.755277777777792</v>
      </c>
      <c r="R24" s="23">
        <v>71.527333333333331</v>
      </c>
      <c r="S24" s="23">
        <v>48.708333333333336</v>
      </c>
      <c r="T24" s="23">
        <v>48.811111111111103</v>
      </c>
      <c r="U24" s="23">
        <v>78.165999999999997</v>
      </c>
      <c r="V24" s="23">
        <v>59.582222222222242</v>
      </c>
      <c r="W24" s="23">
        <v>53.614222222222217</v>
      </c>
      <c r="X24" s="24">
        <v>68.341555555555544</v>
      </c>
      <c r="Y24" s="25">
        <f t="shared" si="0"/>
        <v>1152.2142222222224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180.96750000000003</v>
      </c>
      <c r="C25" s="27">
        <f t="shared" si="1"/>
        <v>283.024</v>
      </c>
      <c r="D25" s="27">
        <f t="shared" si="1"/>
        <v>345.709</v>
      </c>
      <c r="E25" s="27">
        <f t="shared" si="1"/>
        <v>93.075500000000005</v>
      </c>
      <c r="F25" s="27">
        <f t="shared" si="1"/>
        <v>237.51</v>
      </c>
      <c r="G25" s="27">
        <f t="shared" si="1"/>
        <v>237.51</v>
      </c>
      <c r="H25" s="27">
        <f t="shared" si="1"/>
        <v>235.648</v>
      </c>
      <c r="I25" s="27">
        <f t="shared" si="1"/>
        <v>235.19999999999996</v>
      </c>
      <c r="J25" s="27">
        <f t="shared" si="1"/>
        <v>220.91650000000001</v>
      </c>
      <c r="K25" s="27">
        <f t="shared" si="1"/>
        <v>219.17699999999999</v>
      </c>
      <c r="L25" s="27">
        <f t="shared" si="1"/>
        <v>203.00000000000003</v>
      </c>
      <c r="M25" s="27">
        <f t="shared" si="1"/>
        <v>203.00000000000003</v>
      </c>
      <c r="N25" s="27">
        <f t="shared" si="1"/>
        <v>186.18600000000001</v>
      </c>
      <c r="O25" s="27">
        <f t="shared" si="1"/>
        <v>187.25</v>
      </c>
      <c r="P25" s="26">
        <f>SUM(P18:P24)</f>
        <v>136.20599999999999</v>
      </c>
      <c r="Q25" s="27">
        <f t="shared" ref="Q25:S25" si="2">SUM(Q18:Q24)</f>
        <v>267.90750000000003</v>
      </c>
      <c r="R25" s="27">
        <f t="shared" si="2"/>
        <v>346.5</v>
      </c>
      <c r="S25" s="27">
        <f t="shared" si="2"/>
        <v>234.32500000000002</v>
      </c>
      <c r="T25" s="27">
        <f>SUM(T18:T24)</f>
        <v>234.77999999999997</v>
      </c>
      <c r="U25" s="27">
        <f t="shared" ref="U25:X25" si="3">SUM(U18:U24)</f>
        <v>373.18400000000003</v>
      </c>
      <c r="V25" s="27">
        <f t="shared" si="3"/>
        <v>282.24</v>
      </c>
      <c r="W25" s="27">
        <f t="shared" si="3"/>
        <v>252.58799999999999</v>
      </c>
      <c r="X25" s="28">
        <f t="shared" si="3"/>
        <v>318.55599999999998</v>
      </c>
      <c r="Y25" s="25">
        <f t="shared" si="0"/>
        <v>5514.4599999999991</v>
      </c>
    </row>
    <row r="26" spans="1:32" s="2" customFormat="1" ht="36.75" customHeight="1" x14ac:dyDescent="0.25">
      <c r="A26" s="93" t="s">
        <v>19</v>
      </c>
      <c r="B26" s="29">
        <v>67.5</v>
      </c>
      <c r="C26" s="30">
        <v>66.5</v>
      </c>
      <c r="D26" s="30">
        <v>65.5</v>
      </c>
      <c r="E26" s="30">
        <v>65.5</v>
      </c>
      <c r="F26" s="30">
        <v>65</v>
      </c>
      <c r="G26" s="30">
        <v>65</v>
      </c>
      <c r="H26" s="30">
        <v>64</v>
      </c>
      <c r="I26" s="30">
        <v>64</v>
      </c>
      <c r="J26" s="30">
        <v>63.5</v>
      </c>
      <c r="K26" s="30">
        <v>63</v>
      </c>
      <c r="L26" s="30">
        <v>62.5</v>
      </c>
      <c r="M26" s="30">
        <v>62.5</v>
      </c>
      <c r="N26" s="30">
        <v>62</v>
      </c>
      <c r="O26" s="30">
        <v>62.5</v>
      </c>
      <c r="P26" s="29">
        <v>69</v>
      </c>
      <c r="Q26" s="30">
        <v>67.5</v>
      </c>
      <c r="R26" s="30">
        <v>66</v>
      </c>
      <c r="S26" s="30">
        <v>65</v>
      </c>
      <c r="T26" s="30">
        <v>65</v>
      </c>
      <c r="U26" s="30">
        <v>64</v>
      </c>
      <c r="V26" s="30">
        <v>63</v>
      </c>
      <c r="W26" s="30">
        <v>62</v>
      </c>
      <c r="X26" s="31">
        <v>62</v>
      </c>
      <c r="Y26" s="32">
        <f>+((Y25/Y27)/7)*1000</f>
        <v>64.355853279960783</v>
      </c>
    </row>
    <row r="27" spans="1:32" s="2" customFormat="1" ht="33" customHeight="1" x14ac:dyDescent="0.25">
      <c r="A27" s="94" t="s">
        <v>20</v>
      </c>
      <c r="B27" s="33">
        <v>383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525</v>
      </c>
      <c r="J27" s="34">
        <v>497</v>
      </c>
      <c r="K27" s="34">
        <v>497</v>
      </c>
      <c r="L27" s="34">
        <v>464</v>
      </c>
      <c r="M27" s="34">
        <v>464</v>
      </c>
      <c r="N27" s="34">
        <v>429</v>
      </c>
      <c r="O27" s="34">
        <v>428</v>
      </c>
      <c r="P27" s="33">
        <v>282</v>
      </c>
      <c r="Q27" s="34">
        <v>567</v>
      </c>
      <c r="R27" s="34">
        <v>750</v>
      </c>
      <c r="S27" s="34">
        <v>515</v>
      </c>
      <c r="T27" s="34">
        <v>516</v>
      </c>
      <c r="U27" s="34">
        <v>833</v>
      </c>
      <c r="V27" s="34">
        <v>640</v>
      </c>
      <c r="W27" s="34">
        <v>582</v>
      </c>
      <c r="X27" s="35">
        <v>734</v>
      </c>
      <c r="Y27" s="36">
        <f>SUM(B27:X27)</f>
        <v>12241</v>
      </c>
      <c r="Z27" s="2">
        <f>((Y25*1000)/Y27)/7</f>
        <v>64.355853279960769</v>
      </c>
    </row>
    <row r="28" spans="1:32" s="2" customFormat="1" ht="33" customHeight="1" x14ac:dyDescent="0.25">
      <c r="A28" s="95" t="s">
        <v>21</v>
      </c>
      <c r="B28" s="37">
        <f>((B27*B26)*7/1000-B18-B19)/3</f>
        <v>37.110055555555554</v>
      </c>
      <c r="C28" s="38">
        <f t="shared" ref="C28:X28" si="4">((C27*C26)*7/1000-C18-C19)/3</f>
        <v>58.087111111111106</v>
      </c>
      <c r="D28" s="38">
        <f t="shared" si="4"/>
        <v>71.432111111111098</v>
      </c>
      <c r="E28" s="38">
        <f t="shared" si="4"/>
        <v>19.253944444444443</v>
      </c>
      <c r="F28" s="38">
        <f t="shared" si="4"/>
        <v>49.25</v>
      </c>
      <c r="G28" s="38">
        <f t="shared" si="4"/>
        <v>49.25</v>
      </c>
      <c r="H28" s="38">
        <f t="shared" si="4"/>
        <v>49.696444444444438</v>
      </c>
      <c r="I28" s="38">
        <f t="shared" si="4"/>
        <v>49.5471111111111</v>
      </c>
      <c r="J28" s="38">
        <f t="shared" si="4"/>
        <v>46.278500000000001</v>
      </c>
      <c r="K28" s="38">
        <f t="shared" si="4"/>
        <v>46.129666666666658</v>
      </c>
      <c r="L28" s="38">
        <f t="shared" si="4"/>
        <v>42.875555555555557</v>
      </c>
      <c r="M28" s="38">
        <f t="shared" si="4"/>
        <v>42.875555555555557</v>
      </c>
      <c r="N28" s="38">
        <f t="shared" si="4"/>
        <v>39.490666666666669</v>
      </c>
      <c r="O28" s="38">
        <f t="shared" si="4"/>
        <v>39.845333333333336</v>
      </c>
      <c r="P28" s="37">
        <f t="shared" si="4"/>
        <v>27.586111111111109</v>
      </c>
      <c r="Q28" s="38">
        <f t="shared" si="4"/>
        <v>54.755277777777792</v>
      </c>
      <c r="R28" s="38">
        <f t="shared" si="4"/>
        <v>71.527333333333331</v>
      </c>
      <c r="S28" s="38">
        <f t="shared" si="4"/>
        <v>48.708333333333336</v>
      </c>
      <c r="T28" s="38">
        <f t="shared" si="4"/>
        <v>48.811111111111103</v>
      </c>
      <c r="U28" s="38">
        <f t="shared" si="4"/>
        <v>78.165999999999997</v>
      </c>
      <c r="V28" s="38">
        <f t="shared" si="4"/>
        <v>59.582222222222242</v>
      </c>
      <c r="W28" s="38">
        <f t="shared" si="4"/>
        <v>53.614222222222217</v>
      </c>
      <c r="X28" s="39">
        <f t="shared" si="4"/>
        <v>68.341555555555544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180.9675</v>
      </c>
      <c r="C29" s="42">
        <f t="shared" si="5"/>
        <v>283.024</v>
      </c>
      <c r="D29" s="42">
        <f>((D27*D26)*7)/1000</f>
        <v>345.709</v>
      </c>
      <c r="E29" s="42">
        <f>((E27*E26)*7)/1000</f>
        <v>93.075500000000005</v>
      </c>
      <c r="F29" s="42">
        <f t="shared" ref="F29:G29" si="6">((F27*F26)*7)/1000</f>
        <v>237.51</v>
      </c>
      <c r="G29" s="42">
        <f t="shared" si="6"/>
        <v>237.51</v>
      </c>
      <c r="H29" s="42">
        <f>((H27*H26)*7)/1000</f>
        <v>235.648</v>
      </c>
      <c r="I29" s="42">
        <f t="shared" ref="I29:L29" si="7">((I27*I26)*7)/1000</f>
        <v>235.2</v>
      </c>
      <c r="J29" s="42">
        <f t="shared" si="7"/>
        <v>220.91650000000001</v>
      </c>
      <c r="K29" s="42">
        <f t="shared" si="7"/>
        <v>219.17699999999999</v>
      </c>
      <c r="L29" s="42">
        <f t="shared" si="7"/>
        <v>203</v>
      </c>
      <c r="M29" s="42">
        <f>((M27*M26)*7)/1000</f>
        <v>203</v>
      </c>
      <c r="N29" s="42">
        <f>((N27*N26)*7)/1000</f>
        <v>186.18600000000001</v>
      </c>
      <c r="O29" s="42">
        <f t="shared" ref="O29" si="8">((O27*O26)*7)/1000</f>
        <v>187.25</v>
      </c>
      <c r="P29" s="41">
        <f>((P27*P26)*7)/1000</f>
        <v>136.20599999999999</v>
      </c>
      <c r="Q29" s="42">
        <f>((Q27*Q26)*7)/1000</f>
        <v>267.90750000000003</v>
      </c>
      <c r="R29" s="42">
        <f t="shared" ref="R29:X29" si="9">((R27*R26)*7)/1000</f>
        <v>346.5</v>
      </c>
      <c r="S29" s="42">
        <f t="shared" si="9"/>
        <v>234.32499999999999</v>
      </c>
      <c r="T29" s="43">
        <f t="shared" si="9"/>
        <v>234.78</v>
      </c>
      <c r="U29" s="43">
        <f t="shared" si="9"/>
        <v>373.18400000000003</v>
      </c>
      <c r="V29" s="43">
        <f t="shared" si="9"/>
        <v>282.24</v>
      </c>
      <c r="W29" s="43">
        <f t="shared" si="9"/>
        <v>252.58799999999999</v>
      </c>
      <c r="X29" s="44">
        <f t="shared" si="9"/>
        <v>318.55599999999998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67.500000000000014</v>
      </c>
      <c r="C30" s="47">
        <f t="shared" si="10"/>
        <v>66.5</v>
      </c>
      <c r="D30" s="47">
        <f>+(D25/D27)/7*1000</f>
        <v>65.5</v>
      </c>
      <c r="E30" s="47">
        <f t="shared" ref="E30:G30" si="11">+(E25/E27)/7*1000</f>
        <v>65.5</v>
      </c>
      <c r="F30" s="47">
        <f t="shared" si="11"/>
        <v>64.999999999999986</v>
      </c>
      <c r="G30" s="47">
        <f t="shared" si="11"/>
        <v>64.999999999999986</v>
      </c>
      <c r="H30" s="47">
        <f>+(H25/H27)/7*1000</f>
        <v>64</v>
      </c>
      <c r="I30" s="47">
        <f t="shared" ref="I30:O30" si="12">+(I25/I27)/7*1000</f>
        <v>63.999999999999986</v>
      </c>
      <c r="J30" s="47">
        <f t="shared" si="12"/>
        <v>63.5</v>
      </c>
      <c r="K30" s="47">
        <f t="shared" si="12"/>
        <v>63</v>
      </c>
      <c r="L30" s="47">
        <f t="shared" si="12"/>
        <v>62.500000000000014</v>
      </c>
      <c r="M30" s="47">
        <f t="shared" si="12"/>
        <v>62.500000000000014</v>
      </c>
      <c r="N30" s="47">
        <f t="shared" si="12"/>
        <v>62</v>
      </c>
      <c r="O30" s="47">
        <f t="shared" si="12"/>
        <v>62.5</v>
      </c>
      <c r="P30" s="46">
        <f>+(P25/P27)/7*1000</f>
        <v>68.999999999999986</v>
      </c>
      <c r="Q30" s="47">
        <f t="shared" ref="Q30:X30" si="13">+(Q25/Q27)/7*1000</f>
        <v>67.5</v>
      </c>
      <c r="R30" s="47">
        <f t="shared" si="13"/>
        <v>66</v>
      </c>
      <c r="S30" s="47">
        <f t="shared" si="13"/>
        <v>65</v>
      </c>
      <c r="T30" s="47">
        <f t="shared" si="13"/>
        <v>64.999999999999986</v>
      </c>
      <c r="U30" s="47">
        <f t="shared" si="13"/>
        <v>64</v>
      </c>
      <c r="V30" s="47">
        <f t="shared" si="13"/>
        <v>63</v>
      </c>
      <c r="W30" s="47">
        <f t="shared" si="13"/>
        <v>62</v>
      </c>
      <c r="X30" s="48">
        <f t="shared" si="13"/>
        <v>62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5" t="s">
        <v>8</v>
      </c>
      <c r="C36" s="346"/>
      <c r="D36" s="346"/>
      <c r="E36" s="346"/>
      <c r="F36" s="346"/>
      <c r="G36" s="346"/>
      <c r="H36" s="340"/>
      <c r="I36" s="99"/>
      <c r="J36" s="53" t="s">
        <v>26</v>
      </c>
      <c r="K36" s="107"/>
      <c r="L36" s="346" t="s">
        <v>8</v>
      </c>
      <c r="M36" s="346"/>
      <c r="N36" s="346"/>
      <c r="O36" s="346"/>
      <c r="P36" s="340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27.283333333333331</v>
      </c>
      <c r="C39" s="79">
        <v>55.67199999999999</v>
      </c>
      <c r="D39" s="79">
        <v>47.385333333333328</v>
      </c>
      <c r="E39" s="79">
        <v>61.371000000000002</v>
      </c>
      <c r="F39" s="79">
        <v>62.255999999999993</v>
      </c>
      <c r="G39" s="79">
        <v>44.924166666666657</v>
      </c>
      <c r="H39" s="79">
        <v>51.301166666666667</v>
      </c>
      <c r="I39" s="101">
        <f t="shared" ref="I39:I46" si="14">SUM(B39:H39)</f>
        <v>350.19300000000004</v>
      </c>
      <c r="J39" s="138"/>
      <c r="K39" s="91" t="s">
        <v>12</v>
      </c>
      <c r="L39" s="79">
        <v>7.4</v>
      </c>
      <c r="M39" s="79">
        <v>11.3</v>
      </c>
      <c r="N39" s="79">
        <v>21</v>
      </c>
      <c r="O39" s="79"/>
      <c r="P39" s="79"/>
      <c r="Q39" s="101">
        <f t="shared" ref="Q39:Q46" si="15">SUM(L39:P39)</f>
        <v>39.700000000000003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27.283333333333331</v>
      </c>
      <c r="C40" s="79">
        <v>55.67199999999999</v>
      </c>
      <c r="D40" s="79">
        <v>47.385333333333328</v>
      </c>
      <c r="E40" s="79">
        <v>61.371000000000002</v>
      </c>
      <c r="F40" s="79">
        <v>62.255999999999993</v>
      </c>
      <c r="G40" s="79">
        <v>44.924166666666657</v>
      </c>
      <c r="H40" s="79">
        <v>51.301166666666667</v>
      </c>
      <c r="I40" s="101">
        <f t="shared" si="14"/>
        <v>350.19300000000004</v>
      </c>
      <c r="J40" s="2"/>
      <c r="K40" s="92" t="s">
        <v>13</v>
      </c>
      <c r="L40" s="79">
        <v>7.4</v>
      </c>
      <c r="M40" s="79">
        <v>11.3</v>
      </c>
      <c r="N40" s="79">
        <v>21</v>
      </c>
      <c r="O40" s="79"/>
      <c r="P40" s="79"/>
      <c r="Q40" s="101">
        <f t="shared" si="15"/>
        <v>39.700000000000003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27.567777777777781</v>
      </c>
      <c r="C42" s="79">
        <v>57.553333333333342</v>
      </c>
      <c r="D42" s="79">
        <v>49.778944444444441</v>
      </c>
      <c r="E42" s="79">
        <v>66.106666666666669</v>
      </c>
      <c r="F42" s="79">
        <v>68.498666666666665</v>
      </c>
      <c r="G42" s="79">
        <v>48.701388888888893</v>
      </c>
      <c r="H42" s="79">
        <v>56.080555555555556</v>
      </c>
      <c r="I42" s="101">
        <f t="shared" si="14"/>
        <v>374.28733333333338</v>
      </c>
      <c r="J42" s="2"/>
      <c r="K42" s="92" t="s">
        <v>15</v>
      </c>
      <c r="L42" s="79">
        <v>7.5</v>
      </c>
      <c r="M42" s="79">
        <v>11.6</v>
      </c>
      <c r="N42" s="79">
        <v>21.7</v>
      </c>
      <c r="O42" s="79"/>
      <c r="P42" s="79"/>
      <c r="Q42" s="101">
        <f t="shared" si="15"/>
        <v>40.799999999999997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27.567777777777781</v>
      </c>
      <c r="C43" s="79">
        <v>57.553333333333342</v>
      </c>
      <c r="D43" s="79">
        <v>49.778944444444441</v>
      </c>
      <c r="E43" s="79">
        <v>66.106666666666669</v>
      </c>
      <c r="F43" s="79">
        <v>68.498666666666665</v>
      </c>
      <c r="G43" s="79">
        <v>48.701388888888893</v>
      </c>
      <c r="H43" s="79">
        <v>56.080555555555556</v>
      </c>
      <c r="I43" s="101">
        <f t="shared" si="14"/>
        <v>374.28733333333338</v>
      </c>
      <c r="J43" s="2"/>
      <c r="K43" s="91" t="s">
        <v>16</v>
      </c>
      <c r="L43" s="79">
        <v>7.6</v>
      </c>
      <c r="M43" s="79">
        <v>11.7</v>
      </c>
      <c r="N43" s="79">
        <v>21.8</v>
      </c>
      <c r="O43" s="79"/>
      <c r="P43" s="79"/>
      <c r="Q43" s="101">
        <f t="shared" si="15"/>
        <v>41.099999999999994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27.567777777777781</v>
      </c>
      <c r="C45" s="79">
        <v>57.553333333333342</v>
      </c>
      <c r="D45" s="79">
        <v>49.778944444444441</v>
      </c>
      <c r="E45" s="79">
        <v>66.106666666666669</v>
      </c>
      <c r="F45" s="79">
        <v>68.498666666666665</v>
      </c>
      <c r="G45" s="79">
        <v>48.701388888888893</v>
      </c>
      <c r="H45" s="79">
        <v>56.080555555555556</v>
      </c>
      <c r="I45" s="101">
        <f t="shared" si="14"/>
        <v>374.28733333333338</v>
      </c>
      <c r="J45" s="2"/>
      <c r="K45" s="91" t="s">
        <v>18</v>
      </c>
      <c r="L45" s="79">
        <v>7.6</v>
      </c>
      <c r="M45" s="79">
        <v>11.7</v>
      </c>
      <c r="N45" s="79">
        <v>21.8</v>
      </c>
      <c r="O45" s="79"/>
      <c r="P45" s="79"/>
      <c r="Q45" s="101">
        <f t="shared" si="15"/>
        <v>41.099999999999994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137.27000000000001</v>
      </c>
      <c r="C46" s="27">
        <f t="shared" si="16"/>
        <v>284.00400000000002</v>
      </c>
      <c r="D46" s="27">
        <f t="shared" si="16"/>
        <v>244.10749999999999</v>
      </c>
      <c r="E46" s="27">
        <f t="shared" si="16"/>
        <v>321.06200000000001</v>
      </c>
      <c r="F46" s="27">
        <f t="shared" si="16"/>
        <v>330.00799999999998</v>
      </c>
      <c r="G46" s="27">
        <f t="shared" si="16"/>
        <v>235.95249999999999</v>
      </c>
      <c r="H46" s="27">
        <f t="shared" si="16"/>
        <v>270.84399999999999</v>
      </c>
      <c r="I46" s="101">
        <f t="shared" si="14"/>
        <v>1823.248</v>
      </c>
      <c r="K46" s="77" t="s">
        <v>10</v>
      </c>
      <c r="L46" s="81">
        <f>SUM(L39:L45)</f>
        <v>37.5</v>
      </c>
      <c r="M46" s="27">
        <f>SUM(M39:M45)</f>
        <v>57.600000000000009</v>
      </c>
      <c r="N46" s="27">
        <f>SUM(N39:N45)</f>
        <v>107.3</v>
      </c>
      <c r="O46" s="27">
        <f>SUM(O39:O45)</f>
        <v>0</v>
      </c>
      <c r="P46" s="27">
        <f>SUM(P39:P45)</f>
        <v>0</v>
      </c>
      <c r="Q46" s="101">
        <f t="shared" si="15"/>
        <v>202.4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74</v>
      </c>
      <c r="C47" s="30">
        <v>73.5</v>
      </c>
      <c r="D47" s="30">
        <v>72.5</v>
      </c>
      <c r="E47" s="30">
        <v>71</v>
      </c>
      <c r="F47" s="30">
        <v>71</v>
      </c>
      <c r="G47" s="30">
        <v>69.5</v>
      </c>
      <c r="H47" s="30">
        <v>68</v>
      </c>
      <c r="I47" s="102">
        <f>+((I46/I48)/7)*1000</f>
        <v>71.126160567995626</v>
      </c>
      <c r="K47" s="110" t="s">
        <v>19</v>
      </c>
      <c r="L47" s="82">
        <v>75.5</v>
      </c>
      <c r="M47" s="30">
        <v>75.5</v>
      </c>
      <c r="N47" s="30">
        <v>75.5</v>
      </c>
      <c r="O47" s="30"/>
      <c r="P47" s="30"/>
      <c r="Q47" s="102">
        <f>+((Q46/Q48)/7)*1000</f>
        <v>75.494218575158513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481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3662</v>
      </c>
      <c r="J48" s="64"/>
      <c r="K48" s="94" t="s">
        <v>20</v>
      </c>
      <c r="L48" s="106">
        <v>71</v>
      </c>
      <c r="M48" s="65">
        <v>109</v>
      </c>
      <c r="N48" s="65">
        <v>203</v>
      </c>
      <c r="O48" s="65"/>
      <c r="P48" s="65"/>
      <c r="Q48" s="112">
        <f>SUM(L48:P48)</f>
        <v>383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27.567777777777781</v>
      </c>
      <c r="C49" s="38">
        <f t="shared" si="17"/>
        <v>57.553333333333342</v>
      </c>
      <c r="D49" s="38">
        <f t="shared" si="17"/>
        <v>49.778944444444441</v>
      </c>
      <c r="E49" s="38">
        <f t="shared" si="17"/>
        <v>66.106666666666669</v>
      </c>
      <c r="F49" s="38">
        <f t="shared" si="17"/>
        <v>68.498666666666665</v>
      </c>
      <c r="G49" s="38">
        <f t="shared" si="17"/>
        <v>48.701388888888893</v>
      </c>
      <c r="H49" s="38">
        <f t="shared" si="17"/>
        <v>56.080555555555556</v>
      </c>
      <c r="I49" s="104">
        <f>((I46*1000)/I48)/7</f>
        <v>71.126160567995626</v>
      </c>
      <c r="K49" s="95" t="s">
        <v>21</v>
      </c>
      <c r="L49" s="84">
        <f t="shared" ref="L49:P49" si="18">((L48*L47)*7/1000-L39-L40)/3</f>
        <v>7.5745000000000005</v>
      </c>
      <c r="M49" s="38">
        <f t="shared" si="18"/>
        <v>11.668833333333334</v>
      </c>
      <c r="N49" s="38">
        <f t="shared" si="18"/>
        <v>21.761833333333332</v>
      </c>
      <c r="O49" s="38">
        <f t="shared" si="18"/>
        <v>0</v>
      </c>
      <c r="P49" s="38">
        <f t="shared" si="18"/>
        <v>0</v>
      </c>
      <c r="Q49" s="113">
        <f>((Q46*1000)/Q48)/7</f>
        <v>75.494218575158513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137.27000000000001</v>
      </c>
      <c r="C50" s="42">
        <f t="shared" si="19"/>
        <v>284.00400000000002</v>
      </c>
      <c r="D50" s="42">
        <f t="shared" si="19"/>
        <v>244.10749999999999</v>
      </c>
      <c r="E50" s="42">
        <f t="shared" si="19"/>
        <v>321.06200000000001</v>
      </c>
      <c r="F50" s="42">
        <f t="shared" si="19"/>
        <v>330.00799999999998</v>
      </c>
      <c r="G50" s="42">
        <f t="shared" si="19"/>
        <v>235.95249999999999</v>
      </c>
      <c r="H50" s="42">
        <f t="shared" si="19"/>
        <v>270.84399999999999</v>
      </c>
      <c r="I50" s="87"/>
      <c r="K50" s="96" t="s">
        <v>22</v>
      </c>
      <c r="L50" s="85">
        <f>((L48*L47)*7)/1000</f>
        <v>37.523499999999999</v>
      </c>
      <c r="M50" s="42">
        <f>((M48*M47)*7)/1000</f>
        <v>57.606499999999997</v>
      </c>
      <c r="N50" s="42">
        <f>((N48*N47)*7)/1000</f>
        <v>107.2855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74</v>
      </c>
      <c r="C51" s="47">
        <f t="shared" si="20"/>
        <v>73.500000000000014</v>
      </c>
      <c r="D51" s="47">
        <f t="shared" si="20"/>
        <v>72.5</v>
      </c>
      <c r="E51" s="47">
        <f t="shared" si="20"/>
        <v>71</v>
      </c>
      <c r="F51" s="47">
        <f t="shared" si="20"/>
        <v>71</v>
      </c>
      <c r="G51" s="47">
        <f t="shared" si="20"/>
        <v>69.499999999999986</v>
      </c>
      <c r="H51" s="47">
        <f t="shared" si="20"/>
        <v>67.999999999999986</v>
      </c>
      <c r="I51" s="105"/>
      <c r="J51" s="50"/>
      <c r="K51" s="97" t="s">
        <v>23</v>
      </c>
      <c r="L51" s="86">
        <f>+(L46/L48)/7*1000</f>
        <v>75.452716297786708</v>
      </c>
      <c r="M51" s="47">
        <f>+(M46/M48)/7*1000</f>
        <v>75.491480996068162</v>
      </c>
      <c r="N51" s="47">
        <f>+(N46/N48)/7*1000</f>
        <v>75.510204081632651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7"/>
      <c r="K54" s="34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5" t="s">
        <v>25</v>
      </c>
      <c r="C55" s="346"/>
      <c r="D55" s="346"/>
      <c r="E55" s="346"/>
      <c r="F55" s="34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47</v>
      </c>
      <c r="C58" s="79">
        <v>47.8</v>
      </c>
      <c r="D58" s="79">
        <v>46.5</v>
      </c>
      <c r="E58" s="79"/>
      <c r="F58" s="79"/>
      <c r="G58" s="101">
        <f t="shared" ref="G58:G65" si="21">SUM(B58:F58)</f>
        <v>141.30000000000001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47</v>
      </c>
      <c r="C59" s="79">
        <v>47.8</v>
      </c>
      <c r="D59" s="79">
        <v>46.5</v>
      </c>
      <c r="E59" s="79"/>
      <c r="F59" s="79"/>
      <c r="G59" s="101">
        <f t="shared" si="21"/>
        <v>141.30000000000001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48.7</v>
      </c>
      <c r="C61" s="79">
        <v>47.7</v>
      </c>
      <c r="D61" s="79">
        <v>48.3</v>
      </c>
      <c r="E61" s="79"/>
      <c r="F61" s="79"/>
      <c r="G61" s="101">
        <f t="shared" si="21"/>
        <v>144.69999999999999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48.7</v>
      </c>
      <c r="C62" s="79">
        <v>47.7</v>
      </c>
      <c r="D62" s="79">
        <v>48.3</v>
      </c>
      <c r="E62" s="79"/>
      <c r="F62" s="79"/>
      <c r="G62" s="101">
        <f t="shared" si="21"/>
        <v>144.69999999999999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48.7</v>
      </c>
      <c r="C64" s="79">
        <v>47.7</v>
      </c>
      <c r="D64" s="79">
        <v>48.4</v>
      </c>
      <c r="E64" s="79"/>
      <c r="F64" s="79"/>
      <c r="G64" s="101">
        <f t="shared" si="21"/>
        <v>144.80000000000001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240.09999999999997</v>
      </c>
      <c r="C65" s="27">
        <f t="shared" ref="C65:F65" si="22">SUM(C58:C64)</f>
        <v>238.7</v>
      </c>
      <c r="D65" s="27">
        <f t="shared" si="22"/>
        <v>238.00000000000003</v>
      </c>
      <c r="E65" s="27">
        <f t="shared" si="22"/>
        <v>0</v>
      </c>
      <c r="F65" s="27">
        <f t="shared" si="22"/>
        <v>0</v>
      </c>
      <c r="G65" s="101">
        <f t="shared" si="21"/>
        <v>716.8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80</v>
      </c>
      <c r="C66" s="30">
        <v>80</v>
      </c>
      <c r="D66" s="30">
        <v>80</v>
      </c>
      <c r="E66" s="30"/>
      <c r="F66" s="30"/>
      <c r="G66" s="102">
        <f>+((G65/G67)/7)*1000</f>
        <v>79.999999999999986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426</v>
      </c>
      <c r="D67" s="65">
        <v>425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48.74666666666667</v>
      </c>
      <c r="C68" s="38">
        <f t="shared" si="23"/>
        <v>47.653333333333329</v>
      </c>
      <c r="D68" s="38">
        <f t="shared" si="23"/>
        <v>48.333333333333336</v>
      </c>
      <c r="E68" s="38">
        <f t="shared" si="23"/>
        <v>0</v>
      </c>
      <c r="F68" s="38">
        <f t="shared" si="23"/>
        <v>0</v>
      </c>
      <c r="G68" s="116">
        <f>((G65*1000)/G67)/7</f>
        <v>80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240.24</v>
      </c>
      <c r="C69" s="42">
        <f>((C67*C66)*7)/1000</f>
        <v>238.56</v>
      </c>
      <c r="D69" s="42">
        <f>((D67*D66)*7)/1000</f>
        <v>238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79.953379953379937</v>
      </c>
      <c r="C70" s="47">
        <f>+(C65/C67)/7*1000</f>
        <v>80.046948356807505</v>
      </c>
      <c r="D70" s="47">
        <f>+(D65/D67)/7*1000</f>
        <v>80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D13" zoomScale="30" zoomScaleNormal="30" workbookViewId="0">
      <selection activeCell="B67" sqref="B67:D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51" t="s">
        <v>0</v>
      </c>
      <c r="B3" s="351"/>
      <c r="C3" s="351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2"/>
      <c r="Z3" s="2"/>
      <c r="AA3" s="2"/>
      <c r="AB3" s="2"/>
      <c r="AC3" s="2"/>
      <c r="AD3" s="18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0" t="s">
        <v>1</v>
      </c>
      <c r="B9" s="180"/>
      <c r="C9" s="180"/>
      <c r="D9" s="1"/>
      <c r="E9" s="338" t="s">
        <v>2</v>
      </c>
      <c r="F9" s="338"/>
      <c r="G9" s="33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8"/>
      <c r="S9" s="33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0"/>
      <c r="B10" s="180"/>
      <c r="C10" s="18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0" t="s">
        <v>4</v>
      </c>
      <c r="B11" s="180"/>
      <c r="C11" s="180"/>
      <c r="D11" s="1"/>
      <c r="E11" s="181">
        <v>2</v>
      </c>
      <c r="F11" s="1"/>
      <c r="G11" s="1"/>
      <c r="H11" s="1"/>
      <c r="I11" s="1"/>
      <c r="J11" s="1"/>
      <c r="K11" s="339" t="s">
        <v>68</v>
      </c>
      <c r="L11" s="339"/>
      <c r="M11" s="182"/>
      <c r="N11" s="18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0"/>
      <c r="B12" s="180"/>
      <c r="C12" s="180"/>
      <c r="D12" s="1"/>
      <c r="E12" s="5"/>
      <c r="F12" s="1"/>
      <c r="G12" s="1"/>
      <c r="H12" s="1"/>
      <c r="I12" s="1"/>
      <c r="J12" s="1"/>
      <c r="K12" s="182"/>
      <c r="L12" s="182"/>
      <c r="M12" s="182"/>
      <c r="N12" s="18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0"/>
      <c r="B13" s="180"/>
      <c r="C13" s="180"/>
      <c r="D13" s="180"/>
      <c r="E13" s="180"/>
      <c r="F13" s="180"/>
      <c r="G13" s="180"/>
      <c r="H13" s="180"/>
      <c r="I13" s="180"/>
      <c r="J13" s="180"/>
      <c r="K13" s="180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"/>
      <c r="X13" s="1"/>
      <c r="Y13" s="1"/>
    </row>
    <row r="14" spans="1:30" s="3" customFormat="1" ht="27" thickBot="1" x14ac:dyDescent="0.3">
      <c r="A14" s="18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2" t="s">
        <v>25</v>
      </c>
      <c r="C15" s="353"/>
      <c r="D15" s="353"/>
      <c r="E15" s="353"/>
      <c r="F15" s="353"/>
      <c r="G15" s="353"/>
      <c r="H15" s="353"/>
      <c r="I15" s="353"/>
      <c r="J15" s="353"/>
      <c r="K15" s="353"/>
      <c r="L15" s="353"/>
      <c r="M15" s="353"/>
      <c r="N15" s="353"/>
      <c r="O15" s="354"/>
      <c r="P15" s="355" t="s">
        <v>8</v>
      </c>
      <c r="Q15" s="356"/>
      <c r="R15" s="356"/>
      <c r="S15" s="356"/>
      <c r="T15" s="356"/>
      <c r="U15" s="356"/>
      <c r="V15" s="356"/>
      <c r="W15" s="356"/>
      <c r="X15" s="357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37.110055555555554</v>
      </c>
      <c r="C18" s="23">
        <v>58.087111111111106</v>
      </c>
      <c r="D18" s="23">
        <v>71.432111111111098</v>
      </c>
      <c r="E18" s="23">
        <v>19.253944444444443</v>
      </c>
      <c r="F18" s="23">
        <v>49.25</v>
      </c>
      <c r="G18" s="23">
        <v>49.25</v>
      </c>
      <c r="H18" s="23">
        <v>49.696444444444438</v>
      </c>
      <c r="I18" s="23">
        <v>49.5471111111111</v>
      </c>
      <c r="J18" s="23">
        <v>46.278500000000001</v>
      </c>
      <c r="K18" s="23">
        <v>46.129666666666658</v>
      </c>
      <c r="L18" s="23">
        <v>42.875555555555557</v>
      </c>
      <c r="M18" s="23">
        <v>42.875555555555557</v>
      </c>
      <c r="N18" s="23">
        <v>39.490666666666669</v>
      </c>
      <c r="O18" s="23">
        <v>39.845333333333336</v>
      </c>
      <c r="P18" s="22">
        <v>27.586111111111109</v>
      </c>
      <c r="Q18" s="23">
        <v>54.755277777777792</v>
      </c>
      <c r="R18" s="23">
        <v>71.527333333333331</v>
      </c>
      <c r="S18" s="23">
        <v>48.708333333333336</v>
      </c>
      <c r="T18" s="23">
        <v>48.811111111111103</v>
      </c>
      <c r="U18" s="23">
        <v>78.165999999999997</v>
      </c>
      <c r="V18" s="23">
        <v>59.582222222222242</v>
      </c>
      <c r="W18" s="23">
        <v>53.614222222222217</v>
      </c>
      <c r="X18" s="24">
        <v>68.341555555555544</v>
      </c>
      <c r="Y18" s="25">
        <f t="shared" ref="Y18:Y25" si="0">SUM(B18:X18)</f>
        <v>1152.2142222222224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37.110055555555554</v>
      </c>
      <c r="C19" s="23">
        <v>58.087111111111106</v>
      </c>
      <c r="D19" s="23">
        <v>71.432111111111098</v>
      </c>
      <c r="E19" s="23">
        <v>19.253944444444443</v>
      </c>
      <c r="F19" s="23">
        <v>49.25</v>
      </c>
      <c r="G19" s="23">
        <v>49.25</v>
      </c>
      <c r="H19" s="23">
        <v>49.696444444444438</v>
      </c>
      <c r="I19" s="23">
        <v>49.5471111111111</v>
      </c>
      <c r="J19" s="23">
        <v>46.278500000000001</v>
      </c>
      <c r="K19" s="23">
        <v>46.129666666666658</v>
      </c>
      <c r="L19" s="23">
        <v>42.875555555555557</v>
      </c>
      <c r="M19" s="23">
        <v>42.875555555555557</v>
      </c>
      <c r="N19" s="23">
        <v>39.490666666666669</v>
      </c>
      <c r="O19" s="23">
        <v>39.845333333333336</v>
      </c>
      <c r="P19" s="22">
        <v>27.586111111111109</v>
      </c>
      <c r="Q19" s="23">
        <v>54.755277777777792</v>
      </c>
      <c r="R19" s="23">
        <v>71.527333333333331</v>
      </c>
      <c r="S19" s="23">
        <v>48.708333333333336</v>
      </c>
      <c r="T19" s="23">
        <v>48.811111111111103</v>
      </c>
      <c r="U19" s="23">
        <v>78.165999999999997</v>
      </c>
      <c r="V19" s="23">
        <v>59.582222222222242</v>
      </c>
      <c r="W19" s="23">
        <v>53.614222222222217</v>
      </c>
      <c r="X19" s="24">
        <v>68.341555555555544</v>
      </c>
      <c r="Y19" s="25">
        <f t="shared" si="0"/>
        <v>1152.2142222222224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40.156962962962957</v>
      </c>
      <c r="C21" s="23">
        <v>62.709925925925916</v>
      </c>
      <c r="D21" s="23">
        <v>76.411592592592584</v>
      </c>
      <c r="E21" s="23">
        <v>20.557537037037036</v>
      </c>
      <c r="F21" s="23">
        <v>52.426666666666669</v>
      </c>
      <c r="G21" s="23">
        <v>52.426666666666669</v>
      </c>
      <c r="H21" s="23">
        <v>51.555037037037039</v>
      </c>
      <c r="I21" s="23">
        <v>51.332592592592611</v>
      </c>
      <c r="J21" s="23">
        <v>48.584833333333329</v>
      </c>
      <c r="K21" s="23">
        <v>47.945555555555565</v>
      </c>
      <c r="L21" s="23">
        <v>45.037629629629627</v>
      </c>
      <c r="M21" s="23">
        <v>45.037629629629627</v>
      </c>
      <c r="N21" s="23">
        <v>41.24038888888888</v>
      </c>
      <c r="O21" s="23">
        <v>40.846444444444437</v>
      </c>
      <c r="P21" s="22">
        <v>29.955925925925925</v>
      </c>
      <c r="Q21" s="23">
        <v>59.413981481481471</v>
      </c>
      <c r="R21" s="23">
        <v>76.399444444444441</v>
      </c>
      <c r="S21" s="23">
        <v>51.644444444444439</v>
      </c>
      <c r="T21" s="23">
        <v>51.739259259259264</v>
      </c>
      <c r="U21" s="23">
        <v>82.00233333333334</v>
      </c>
      <c r="V21" s="23">
        <v>61.82518518518517</v>
      </c>
      <c r="W21" s="23">
        <v>55.08685185185184</v>
      </c>
      <c r="X21" s="24">
        <v>69.187629629629626</v>
      </c>
      <c r="Y21" s="25">
        <f t="shared" si="0"/>
        <v>1213.5245185185181</v>
      </c>
      <c r="AA21" s="2"/>
      <c r="AB21" s="19"/>
    </row>
    <row r="22" spans="1:32" ht="39.950000000000003" customHeight="1" x14ac:dyDescent="0.25">
      <c r="A22" s="91" t="s">
        <v>16</v>
      </c>
      <c r="B22" s="22">
        <v>40.156962962962957</v>
      </c>
      <c r="C22" s="23">
        <v>62.709925925925916</v>
      </c>
      <c r="D22" s="23">
        <v>76.411592592592584</v>
      </c>
      <c r="E22" s="23">
        <v>20.557537037037036</v>
      </c>
      <c r="F22" s="23">
        <v>52.426666666666669</v>
      </c>
      <c r="G22" s="23">
        <v>52.426666666666669</v>
      </c>
      <c r="H22" s="23">
        <v>51.555037037037039</v>
      </c>
      <c r="I22" s="23">
        <v>51.332592592592611</v>
      </c>
      <c r="J22" s="23">
        <v>48.584833333333329</v>
      </c>
      <c r="K22" s="23">
        <v>47.945555555555565</v>
      </c>
      <c r="L22" s="23">
        <v>45.037629629629627</v>
      </c>
      <c r="M22" s="23">
        <v>45.037629629629627</v>
      </c>
      <c r="N22" s="23">
        <v>41.24038888888888</v>
      </c>
      <c r="O22" s="23">
        <v>40.846444444444437</v>
      </c>
      <c r="P22" s="22">
        <v>29.955925925925925</v>
      </c>
      <c r="Q22" s="23">
        <v>59.413981481481471</v>
      </c>
      <c r="R22" s="23">
        <v>76.399444444444441</v>
      </c>
      <c r="S22" s="23">
        <v>51.644444444444439</v>
      </c>
      <c r="T22" s="23">
        <v>51.739259259259264</v>
      </c>
      <c r="U22" s="23">
        <v>82.00233333333334</v>
      </c>
      <c r="V22" s="23">
        <v>61.82518518518517</v>
      </c>
      <c r="W22" s="23">
        <v>55.08685185185184</v>
      </c>
      <c r="X22" s="24">
        <v>69.187629629629626</v>
      </c>
      <c r="Y22" s="25">
        <f t="shared" si="0"/>
        <v>1213.5245185185181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40.156962962962957</v>
      </c>
      <c r="C24" s="23">
        <v>62.709925925925916</v>
      </c>
      <c r="D24" s="23">
        <v>76.411592592592584</v>
      </c>
      <c r="E24" s="23">
        <v>20.557537037037036</v>
      </c>
      <c r="F24" s="23">
        <v>52.426666666666669</v>
      </c>
      <c r="G24" s="23">
        <v>52.426666666666669</v>
      </c>
      <c r="H24" s="23">
        <v>51.555037037037039</v>
      </c>
      <c r="I24" s="23">
        <v>51.332592592592611</v>
      </c>
      <c r="J24" s="23">
        <v>48.584833333333329</v>
      </c>
      <c r="K24" s="23">
        <v>47.945555555555565</v>
      </c>
      <c r="L24" s="23">
        <v>45.037629629629627</v>
      </c>
      <c r="M24" s="23">
        <v>45.037629629629627</v>
      </c>
      <c r="N24" s="23">
        <v>41.24038888888888</v>
      </c>
      <c r="O24" s="23">
        <v>40.846444444444437</v>
      </c>
      <c r="P24" s="22">
        <v>29.955925925925925</v>
      </c>
      <c r="Q24" s="23">
        <v>59.413981481481471</v>
      </c>
      <c r="R24" s="23">
        <v>76.399444444444441</v>
      </c>
      <c r="S24" s="23">
        <v>51.644444444444439</v>
      </c>
      <c r="T24" s="23">
        <v>51.739259259259264</v>
      </c>
      <c r="U24" s="23">
        <v>82.00233333333334</v>
      </c>
      <c r="V24" s="23">
        <v>61.82518518518517</v>
      </c>
      <c r="W24" s="23">
        <v>55.08685185185184</v>
      </c>
      <c r="X24" s="24">
        <v>69.187629629629626</v>
      </c>
      <c r="Y24" s="25">
        <f t="shared" si="0"/>
        <v>1213.5245185185181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194.69099999999997</v>
      </c>
      <c r="C25" s="27">
        <f t="shared" si="1"/>
        <v>304.30399999999997</v>
      </c>
      <c r="D25" s="27">
        <f t="shared" si="1"/>
        <v>372.09899999999993</v>
      </c>
      <c r="E25" s="27">
        <f t="shared" si="1"/>
        <v>100.18049999999999</v>
      </c>
      <c r="F25" s="27">
        <f t="shared" si="1"/>
        <v>255.78000000000003</v>
      </c>
      <c r="G25" s="27">
        <f t="shared" si="1"/>
        <v>255.78000000000003</v>
      </c>
      <c r="H25" s="27">
        <f t="shared" si="1"/>
        <v>254.05799999999999</v>
      </c>
      <c r="I25" s="27">
        <f t="shared" si="1"/>
        <v>253.09200000000004</v>
      </c>
      <c r="J25" s="27">
        <f t="shared" si="1"/>
        <v>238.3115</v>
      </c>
      <c r="K25" s="27">
        <f t="shared" si="1"/>
        <v>236.096</v>
      </c>
      <c r="L25" s="27">
        <f t="shared" si="1"/>
        <v>220.864</v>
      </c>
      <c r="M25" s="27">
        <f t="shared" si="1"/>
        <v>220.864</v>
      </c>
      <c r="N25" s="27">
        <f t="shared" si="1"/>
        <v>202.70249999999996</v>
      </c>
      <c r="O25" s="27">
        <f t="shared" si="1"/>
        <v>202.23</v>
      </c>
      <c r="P25" s="26">
        <f>SUM(P18:P24)</f>
        <v>145.04</v>
      </c>
      <c r="Q25" s="27">
        <f t="shared" ref="Q25:S25" si="2">SUM(Q18:Q24)</f>
        <v>287.7525</v>
      </c>
      <c r="R25" s="27">
        <f t="shared" si="2"/>
        <v>372.25299999999999</v>
      </c>
      <c r="S25" s="27">
        <f t="shared" si="2"/>
        <v>252.35</v>
      </c>
      <c r="T25" s="27">
        <f>SUM(T18:T24)</f>
        <v>252.83999999999997</v>
      </c>
      <c r="U25" s="27">
        <f t="shared" ref="U25:X25" si="3">SUM(U18:U24)</f>
        <v>402.33900000000006</v>
      </c>
      <c r="V25" s="27">
        <f t="shared" si="3"/>
        <v>304.64</v>
      </c>
      <c r="W25" s="27">
        <f t="shared" si="3"/>
        <v>272.48899999999998</v>
      </c>
      <c r="X25" s="28">
        <f t="shared" si="3"/>
        <v>344.24599999999992</v>
      </c>
      <c r="Y25" s="25">
        <f t="shared" si="0"/>
        <v>5945.0020000000004</v>
      </c>
    </row>
    <row r="26" spans="1:32" s="2" customFormat="1" ht="36.75" customHeight="1" x14ac:dyDescent="0.25">
      <c r="A26" s="93" t="s">
        <v>19</v>
      </c>
      <c r="B26" s="29">
        <v>73</v>
      </c>
      <c r="C26" s="30">
        <v>71.5</v>
      </c>
      <c r="D26" s="30">
        <v>70.5</v>
      </c>
      <c r="E26" s="30">
        <v>70.5</v>
      </c>
      <c r="F26" s="30">
        <v>70</v>
      </c>
      <c r="G26" s="30">
        <v>70</v>
      </c>
      <c r="H26" s="30">
        <v>69</v>
      </c>
      <c r="I26" s="30">
        <v>69</v>
      </c>
      <c r="J26" s="30">
        <v>68.5</v>
      </c>
      <c r="K26" s="30">
        <v>68</v>
      </c>
      <c r="L26" s="30">
        <v>68</v>
      </c>
      <c r="M26" s="30">
        <v>68</v>
      </c>
      <c r="N26" s="30">
        <v>67.5</v>
      </c>
      <c r="O26" s="30">
        <v>67.5</v>
      </c>
      <c r="P26" s="29">
        <v>74</v>
      </c>
      <c r="Q26" s="30">
        <v>72.5</v>
      </c>
      <c r="R26" s="30">
        <v>71</v>
      </c>
      <c r="S26" s="30">
        <v>70</v>
      </c>
      <c r="T26" s="30">
        <v>70</v>
      </c>
      <c r="U26" s="30">
        <v>69</v>
      </c>
      <c r="V26" s="30">
        <v>68</v>
      </c>
      <c r="W26" s="30">
        <v>67</v>
      </c>
      <c r="X26" s="31">
        <v>67</v>
      </c>
      <c r="Y26" s="32">
        <f>+((Y25/Y27)/7)*1000</f>
        <v>69.425815417313828</v>
      </c>
    </row>
    <row r="27" spans="1:32" s="2" customFormat="1" ht="33" customHeight="1" x14ac:dyDescent="0.25">
      <c r="A27" s="94" t="s">
        <v>20</v>
      </c>
      <c r="B27" s="33">
        <v>381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524</v>
      </c>
      <c r="J27" s="34">
        <v>497</v>
      </c>
      <c r="K27" s="34">
        <v>496</v>
      </c>
      <c r="L27" s="34">
        <v>464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640</v>
      </c>
      <c r="W27" s="34">
        <v>581</v>
      </c>
      <c r="X27" s="35">
        <v>734</v>
      </c>
      <c r="Y27" s="36">
        <f>SUM(B27:X27)</f>
        <v>12233</v>
      </c>
      <c r="Z27" s="2">
        <f>((Y25*1000)/Y27)/7</f>
        <v>69.425815417313828</v>
      </c>
    </row>
    <row r="28" spans="1:32" s="2" customFormat="1" ht="33" customHeight="1" x14ac:dyDescent="0.25">
      <c r="A28" s="95" t="s">
        <v>21</v>
      </c>
      <c r="B28" s="37">
        <f>((B27*B26)*7/1000-B18-B19)/3</f>
        <v>40.156962962962957</v>
      </c>
      <c r="C28" s="38">
        <f t="shared" ref="C28:X28" si="4">((C27*C26)*7/1000-C18-C19)/3</f>
        <v>62.709925925925916</v>
      </c>
      <c r="D28" s="38">
        <f t="shared" si="4"/>
        <v>76.411592592592584</v>
      </c>
      <c r="E28" s="38">
        <f t="shared" si="4"/>
        <v>20.557537037037036</v>
      </c>
      <c r="F28" s="38">
        <f t="shared" si="4"/>
        <v>52.426666666666669</v>
      </c>
      <c r="G28" s="38">
        <f t="shared" si="4"/>
        <v>52.426666666666669</v>
      </c>
      <c r="H28" s="38">
        <f t="shared" si="4"/>
        <v>51.555037037037039</v>
      </c>
      <c r="I28" s="38">
        <f t="shared" si="4"/>
        <v>51.332592592592611</v>
      </c>
      <c r="J28" s="38">
        <f t="shared" si="4"/>
        <v>48.584833333333329</v>
      </c>
      <c r="K28" s="38">
        <f t="shared" si="4"/>
        <v>47.945555555555565</v>
      </c>
      <c r="L28" s="38">
        <f t="shared" si="4"/>
        <v>45.037629629629627</v>
      </c>
      <c r="M28" s="38">
        <f t="shared" si="4"/>
        <v>45.037629629629627</v>
      </c>
      <c r="N28" s="38">
        <f t="shared" si="4"/>
        <v>41.24038888888888</v>
      </c>
      <c r="O28" s="38">
        <f t="shared" si="4"/>
        <v>40.846444444444437</v>
      </c>
      <c r="P28" s="37">
        <f t="shared" si="4"/>
        <v>29.955925925925925</v>
      </c>
      <c r="Q28" s="38">
        <f t="shared" si="4"/>
        <v>59.413981481481471</v>
      </c>
      <c r="R28" s="38">
        <f t="shared" si="4"/>
        <v>76.399444444444441</v>
      </c>
      <c r="S28" s="38">
        <f t="shared" si="4"/>
        <v>51.644444444444439</v>
      </c>
      <c r="T28" s="38">
        <f t="shared" si="4"/>
        <v>51.739259259259264</v>
      </c>
      <c r="U28" s="38">
        <f t="shared" si="4"/>
        <v>82.00233333333334</v>
      </c>
      <c r="V28" s="38">
        <f t="shared" si="4"/>
        <v>61.82518518518517</v>
      </c>
      <c r="W28" s="38">
        <f t="shared" si="4"/>
        <v>55.08685185185184</v>
      </c>
      <c r="X28" s="39">
        <f t="shared" si="4"/>
        <v>69.187629629629626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194.691</v>
      </c>
      <c r="C29" s="42">
        <f t="shared" si="5"/>
        <v>304.30399999999997</v>
      </c>
      <c r="D29" s="42">
        <f>((D27*D26)*7)/1000</f>
        <v>372.09899999999999</v>
      </c>
      <c r="E29" s="42">
        <f>((E27*E26)*7)/1000</f>
        <v>100.18049999999999</v>
      </c>
      <c r="F29" s="42">
        <f t="shared" ref="F29:G29" si="6">((F27*F26)*7)/1000</f>
        <v>255.78</v>
      </c>
      <c r="G29" s="42">
        <f t="shared" si="6"/>
        <v>255.78</v>
      </c>
      <c r="H29" s="42">
        <f>((H27*H26)*7)/1000</f>
        <v>254.05799999999999</v>
      </c>
      <c r="I29" s="42">
        <f t="shared" ref="I29:L29" si="7">((I27*I26)*7)/1000</f>
        <v>253.09200000000001</v>
      </c>
      <c r="J29" s="42">
        <f t="shared" si="7"/>
        <v>238.3115</v>
      </c>
      <c r="K29" s="42">
        <f t="shared" si="7"/>
        <v>236.096</v>
      </c>
      <c r="L29" s="42">
        <f t="shared" si="7"/>
        <v>220.864</v>
      </c>
      <c r="M29" s="42">
        <f>((M27*M26)*7)/1000</f>
        <v>220.864</v>
      </c>
      <c r="N29" s="42">
        <f>((N27*N26)*7)/1000</f>
        <v>202.70249999999999</v>
      </c>
      <c r="O29" s="42">
        <f t="shared" ref="O29" si="8">((O27*O26)*7)/1000</f>
        <v>202.23</v>
      </c>
      <c r="P29" s="41">
        <f>((P27*P26)*7)/1000</f>
        <v>145.04</v>
      </c>
      <c r="Q29" s="42">
        <f>((Q27*Q26)*7)/1000</f>
        <v>287.7525</v>
      </c>
      <c r="R29" s="42">
        <f t="shared" ref="R29:X29" si="9">((R27*R26)*7)/1000</f>
        <v>372.25299999999999</v>
      </c>
      <c r="S29" s="42">
        <f t="shared" si="9"/>
        <v>252.35</v>
      </c>
      <c r="T29" s="43">
        <f t="shared" si="9"/>
        <v>252.84</v>
      </c>
      <c r="U29" s="43">
        <f t="shared" si="9"/>
        <v>402.339</v>
      </c>
      <c r="V29" s="43">
        <f t="shared" si="9"/>
        <v>304.64</v>
      </c>
      <c r="W29" s="43">
        <f t="shared" si="9"/>
        <v>272.48899999999998</v>
      </c>
      <c r="X29" s="44">
        <f t="shared" si="9"/>
        <v>344.24599999999998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72.999999999999986</v>
      </c>
      <c r="C30" s="47">
        <f t="shared" si="10"/>
        <v>71.5</v>
      </c>
      <c r="D30" s="47">
        <f>+(D25/D27)/7*1000</f>
        <v>70.499999999999986</v>
      </c>
      <c r="E30" s="47">
        <f t="shared" ref="E30:G30" si="11">+(E25/E27)/7*1000</f>
        <v>70.5</v>
      </c>
      <c r="F30" s="47">
        <f t="shared" si="11"/>
        <v>70</v>
      </c>
      <c r="G30" s="47">
        <f t="shared" si="11"/>
        <v>70</v>
      </c>
      <c r="H30" s="47">
        <f>+(H25/H27)/7*1000</f>
        <v>68.999999999999986</v>
      </c>
      <c r="I30" s="47">
        <f t="shared" ref="I30:O30" si="12">+(I25/I27)/7*1000</f>
        <v>69.000000000000014</v>
      </c>
      <c r="J30" s="47">
        <f t="shared" si="12"/>
        <v>68.499999999999986</v>
      </c>
      <c r="K30" s="47">
        <f t="shared" si="12"/>
        <v>68</v>
      </c>
      <c r="L30" s="47">
        <f t="shared" si="12"/>
        <v>68</v>
      </c>
      <c r="M30" s="47">
        <f t="shared" si="12"/>
        <v>68</v>
      </c>
      <c r="N30" s="47">
        <f t="shared" si="12"/>
        <v>67.499999999999986</v>
      </c>
      <c r="O30" s="47">
        <f t="shared" si="12"/>
        <v>67.499999999999986</v>
      </c>
      <c r="P30" s="46">
        <f>+(P25/P27)/7*1000</f>
        <v>74</v>
      </c>
      <c r="Q30" s="47">
        <f t="shared" ref="Q30:X30" si="13">+(Q25/Q27)/7*1000</f>
        <v>72.5</v>
      </c>
      <c r="R30" s="47">
        <f t="shared" si="13"/>
        <v>71</v>
      </c>
      <c r="S30" s="47">
        <f t="shared" si="13"/>
        <v>69.999999999999986</v>
      </c>
      <c r="T30" s="47">
        <f t="shared" si="13"/>
        <v>69.999999999999986</v>
      </c>
      <c r="U30" s="47">
        <f t="shared" si="13"/>
        <v>69</v>
      </c>
      <c r="V30" s="47">
        <f t="shared" si="13"/>
        <v>67.999999999999986</v>
      </c>
      <c r="W30" s="47">
        <f t="shared" si="13"/>
        <v>66.999999999999986</v>
      </c>
      <c r="X30" s="48">
        <f t="shared" si="13"/>
        <v>66.999999999999986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5" t="s">
        <v>8</v>
      </c>
      <c r="C36" s="346"/>
      <c r="D36" s="346"/>
      <c r="E36" s="346"/>
      <c r="F36" s="346"/>
      <c r="G36" s="346"/>
      <c r="H36" s="340"/>
      <c r="I36" s="99"/>
      <c r="J36" s="53" t="s">
        <v>26</v>
      </c>
      <c r="K36" s="107"/>
      <c r="L36" s="346" t="s">
        <v>8</v>
      </c>
      <c r="M36" s="346"/>
      <c r="N36" s="346"/>
      <c r="O36" s="346"/>
      <c r="P36" s="340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27.567777777777781</v>
      </c>
      <c r="C39" s="79">
        <v>57.553333333333342</v>
      </c>
      <c r="D39" s="79">
        <v>49.778944444444441</v>
      </c>
      <c r="E39" s="79">
        <v>66.106666666666669</v>
      </c>
      <c r="F39" s="79">
        <v>68.498666666666665</v>
      </c>
      <c r="G39" s="79">
        <v>48.701388888888893</v>
      </c>
      <c r="H39" s="79">
        <v>56.080555555555556</v>
      </c>
      <c r="I39" s="101">
        <f t="shared" ref="I39:I46" si="14">SUM(B39:H39)</f>
        <v>374.28733333333338</v>
      </c>
      <c r="J39" s="138"/>
      <c r="K39" s="91" t="s">
        <v>12</v>
      </c>
      <c r="L39" s="79">
        <v>7.6</v>
      </c>
      <c r="M39" s="79">
        <v>11.7</v>
      </c>
      <c r="N39" s="79">
        <v>21.8</v>
      </c>
      <c r="O39" s="79"/>
      <c r="P39" s="79"/>
      <c r="Q39" s="101">
        <f t="shared" ref="Q39:Q46" si="15">SUM(L39:P39)</f>
        <v>41.099999999999994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27.567777777777781</v>
      </c>
      <c r="C40" s="79">
        <v>57.553333333333342</v>
      </c>
      <c r="D40" s="79">
        <v>49.778944444444441</v>
      </c>
      <c r="E40" s="79">
        <v>66.106666666666669</v>
      </c>
      <c r="F40" s="79">
        <v>68.498666666666665</v>
      </c>
      <c r="G40" s="79">
        <v>48.701388888888893</v>
      </c>
      <c r="H40" s="79">
        <v>56.080555555555556</v>
      </c>
      <c r="I40" s="101">
        <f t="shared" si="14"/>
        <v>374.28733333333338</v>
      </c>
      <c r="J40" s="2"/>
      <c r="K40" s="92" t="s">
        <v>13</v>
      </c>
      <c r="L40" s="79">
        <v>7.6</v>
      </c>
      <c r="M40" s="79">
        <v>11.7</v>
      </c>
      <c r="N40" s="79">
        <v>21.8</v>
      </c>
      <c r="O40" s="79"/>
      <c r="P40" s="79"/>
      <c r="Q40" s="101">
        <f t="shared" si="15"/>
        <v>41.099999999999994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30.160648148148152</v>
      </c>
      <c r="C42" s="79">
        <v>61.451111111111096</v>
      </c>
      <c r="D42" s="79">
        <v>52.494037037037039</v>
      </c>
      <c r="E42" s="79">
        <v>68.978888888888875</v>
      </c>
      <c r="F42" s="79">
        <v>70.534222222222226</v>
      </c>
      <c r="G42" s="79">
        <v>50.709907407407407</v>
      </c>
      <c r="H42" s="79">
        <v>58.204962962962973</v>
      </c>
      <c r="I42" s="101">
        <f t="shared" si="14"/>
        <v>392.53377777777774</v>
      </c>
      <c r="J42" s="2"/>
      <c r="K42" s="92" t="s">
        <v>15</v>
      </c>
      <c r="L42" s="79">
        <v>8.1</v>
      </c>
      <c r="M42" s="79">
        <v>12.4</v>
      </c>
      <c r="N42" s="79">
        <v>22.9</v>
      </c>
      <c r="O42" s="79"/>
      <c r="P42" s="79"/>
      <c r="Q42" s="101">
        <f t="shared" si="15"/>
        <v>43.4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30.160648148148152</v>
      </c>
      <c r="C43" s="79">
        <v>61.451111111111096</v>
      </c>
      <c r="D43" s="79">
        <v>52.494037037037039</v>
      </c>
      <c r="E43" s="79">
        <v>68.978888888888875</v>
      </c>
      <c r="F43" s="79">
        <v>70.534222222222226</v>
      </c>
      <c r="G43" s="79">
        <v>50.709907407407407</v>
      </c>
      <c r="H43" s="79">
        <v>58.204962962962973</v>
      </c>
      <c r="I43" s="101">
        <f t="shared" si="14"/>
        <v>392.53377777777774</v>
      </c>
      <c r="J43" s="2"/>
      <c r="K43" s="91" t="s">
        <v>16</v>
      </c>
      <c r="L43" s="79">
        <v>8.1</v>
      </c>
      <c r="M43" s="79">
        <v>12.4</v>
      </c>
      <c r="N43" s="79">
        <v>22.9</v>
      </c>
      <c r="O43" s="79"/>
      <c r="P43" s="79"/>
      <c r="Q43" s="101">
        <f t="shared" si="15"/>
        <v>43.4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30.160648148148152</v>
      </c>
      <c r="C45" s="79">
        <v>61.451111111111096</v>
      </c>
      <c r="D45" s="79">
        <v>52.494037037037039</v>
      </c>
      <c r="E45" s="79">
        <v>68.978888888888875</v>
      </c>
      <c r="F45" s="79">
        <v>70.534222222222226</v>
      </c>
      <c r="G45" s="79">
        <v>50.709907407407407</v>
      </c>
      <c r="H45" s="79">
        <v>58.204962962962973</v>
      </c>
      <c r="I45" s="101">
        <f t="shared" si="14"/>
        <v>392.53377777777774</v>
      </c>
      <c r="J45" s="2"/>
      <c r="K45" s="91" t="s">
        <v>18</v>
      </c>
      <c r="L45" s="79">
        <v>8.1</v>
      </c>
      <c r="M45" s="79">
        <v>12.5</v>
      </c>
      <c r="N45" s="79">
        <v>23</v>
      </c>
      <c r="O45" s="79"/>
      <c r="P45" s="79"/>
      <c r="Q45" s="101">
        <f t="shared" si="15"/>
        <v>43.6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145.61750000000001</v>
      </c>
      <c r="C46" s="27">
        <f t="shared" si="16"/>
        <v>299.45999999999998</v>
      </c>
      <c r="D46" s="27">
        <f t="shared" si="16"/>
        <v>257.04000000000002</v>
      </c>
      <c r="E46" s="27">
        <f t="shared" si="16"/>
        <v>339.15</v>
      </c>
      <c r="F46" s="27">
        <f t="shared" si="16"/>
        <v>348.6</v>
      </c>
      <c r="G46" s="27">
        <f t="shared" si="16"/>
        <v>249.5325</v>
      </c>
      <c r="H46" s="27">
        <f t="shared" si="16"/>
        <v>286.77600000000001</v>
      </c>
      <c r="I46" s="101">
        <f t="shared" si="14"/>
        <v>1926.1759999999999</v>
      </c>
      <c r="K46" s="77" t="s">
        <v>10</v>
      </c>
      <c r="L46" s="81">
        <f>SUM(L39:L45)</f>
        <v>39.5</v>
      </c>
      <c r="M46" s="27">
        <f>SUM(M39:M45)</f>
        <v>60.699999999999996</v>
      </c>
      <c r="N46" s="27">
        <f>SUM(N39:N45)</f>
        <v>112.4</v>
      </c>
      <c r="O46" s="27">
        <f>SUM(O39:O45)</f>
        <v>0</v>
      </c>
      <c r="P46" s="27">
        <f>SUM(P39:P45)</f>
        <v>0</v>
      </c>
      <c r="Q46" s="101">
        <f t="shared" si="15"/>
        <v>212.6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78.5</v>
      </c>
      <c r="C47" s="30">
        <v>77.5</v>
      </c>
      <c r="D47" s="30">
        <v>76.5</v>
      </c>
      <c r="E47" s="30">
        <v>75</v>
      </c>
      <c r="F47" s="30">
        <v>75</v>
      </c>
      <c r="G47" s="30">
        <v>73.5</v>
      </c>
      <c r="H47" s="30">
        <v>72</v>
      </c>
      <c r="I47" s="102">
        <f>+((I46/I48)/7)*1000</f>
        <v>75.161977601748163</v>
      </c>
      <c r="K47" s="110" t="s">
        <v>19</v>
      </c>
      <c r="L47" s="82">
        <v>79.5</v>
      </c>
      <c r="M47" s="30">
        <v>79.5</v>
      </c>
      <c r="N47" s="30">
        <v>79.5</v>
      </c>
      <c r="O47" s="30"/>
      <c r="P47" s="30"/>
      <c r="Q47" s="102">
        <f>+((Q46/Q48)/7)*1000</f>
        <v>79.506357516828729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480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3661</v>
      </c>
      <c r="J48" s="64"/>
      <c r="K48" s="94" t="s">
        <v>20</v>
      </c>
      <c r="L48" s="106">
        <v>71</v>
      </c>
      <c r="M48" s="65">
        <v>109</v>
      </c>
      <c r="N48" s="65">
        <v>202</v>
      </c>
      <c r="O48" s="65"/>
      <c r="P48" s="65"/>
      <c r="Q48" s="112">
        <f>SUM(L48:P48)</f>
        <v>382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30.160648148148152</v>
      </c>
      <c r="C49" s="38">
        <f t="shared" si="17"/>
        <v>61.451111111111096</v>
      </c>
      <c r="D49" s="38">
        <f t="shared" si="17"/>
        <v>52.494037037037039</v>
      </c>
      <c r="E49" s="38">
        <f t="shared" si="17"/>
        <v>68.978888888888875</v>
      </c>
      <c r="F49" s="38">
        <f t="shared" si="17"/>
        <v>70.534222222222226</v>
      </c>
      <c r="G49" s="38">
        <f t="shared" si="17"/>
        <v>50.709907407407407</v>
      </c>
      <c r="H49" s="38">
        <f t="shared" si="17"/>
        <v>58.204962962962973</v>
      </c>
      <c r="I49" s="104">
        <f>((I46*1000)/I48)/7</f>
        <v>75.161977601748163</v>
      </c>
      <c r="K49" s="95" t="s">
        <v>21</v>
      </c>
      <c r="L49" s="84">
        <f t="shared" ref="L49:P49" si="18">((L48*L47)*7/1000-L39-L40)/3</f>
        <v>8.1038333333333323</v>
      </c>
      <c r="M49" s="38">
        <f t="shared" si="18"/>
        <v>12.419499999999999</v>
      </c>
      <c r="N49" s="38">
        <f t="shared" si="18"/>
        <v>22.937666666666669</v>
      </c>
      <c r="O49" s="38">
        <f t="shared" si="18"/>
        <v>0</v>
      </c>
      <c r="P49" s="38">
        <f t="shared" si="18"/>
        <v>0</v>
      </c>
      <c r="Q49" s="113">
        <f>((Q46*1000)/Q48)/7</f>
        <v>79.506357516828729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145.61750000000001</v>
      </c>
      <c r="C50" s="42">
        <f t="shared" si="19"/>
        <v>299.45999999999998</v>
      </c>
      <c r="D50" s="42">
        <f t="shared" si="19"/>
        <v>257.04000000000002</v>
      </c>
      <c r="E50" s="42">
        <f t="shared" si="19"/>
        <v>339.15</v>
      </c>
      <c r="F50" s="42">
        <f t="shared" si="19"/>
        <v>348.6</v>
      </c>
      <c r="G50" s="42">
        <f t="shared" si="19"/>
        <v>249.5325</v>
      </c>
      <c r="H50" s="42">
        <f t="shared" si="19"/>
        <v>286.77600000000001</v>
      </c>
      <c r="I50" s="87"/>
      <c r="K50" s="96" t="s">
        <v>22</v>
      </c>
      <c r="L50" s="85">
        <f>((L48*L47)*7)/1000</f>
        <v>39.511499999999998</v>
      </c>
      <c r="M50" s="42">
        <f>((M48*M47)*7)/1000</f>
        <v>60.658499999999997</v>
      </c>
      <c r="N50" s="42">
        <f>((N48*N47)*7)/1000</f>
        <v>112.413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78.5</v>
      </c>
      <c r="C51" s="47">
        <f t="shared" si="20"/>
        <v>77.5</v>
      </c>
      <c r="D51" s="47">
        <f t="shared" si="20"/>
        <v>76.500000000000014</v>
      </c>
      <c r="E51" s="47">
        <f t="shared" si="20"/>
        <v>74.999999999999986</v>
      </c>
      <c r="F51" s="47">
        <f t="shared" si="20"/>
        <v>75</v>
      </c>
      <c r="G51" s="47">
        <f t="shared" si="20"/>
        <v>73.5</v>
      </c>
      <c r="H51" s="47">
        <f t="shared" si="20"/>
        <v>72</v>
      </c>
      <c r="I51" s="105"/>
      <c r="J51" s="50"/>
      <c r="K51" s="97" t="s">
        <v>23</v>
      </c>
      <c r="L51" s="86">
        <f>+(L46/L48)/7*1000</f>
        <v>79.476861167002014</v>
      </c>
      <c r="M51" s="47">
        <f>+(M46/M48)/7*1000</f>
        <v>79.554390563564866</v>
      </c>
      <c r="N51" s="47">
        <f>+(N46/N48)/7*1000</f>
        <v>79.490806223479495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7"/>
      <c r="K54" s="34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5" t="s">
        <v>25</v>
      </c>
      <c r="C55" s="346"/>
      <c r="D55" s="346"/>
      <c r="E55" s="346"/>
      <c r="F55" s="34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48.7</v>
      </c>
      <c r="C58" s="79">
        <v>47.7</v>
      </c>
      <c r="D58" s="79">
        <v>48.4</v>
      </c>
      <c r="E58" s="79"/>
      <c r="F58" s="79"/>
      <c r="G58" s="101">
        <f t="shared" ref="G58:G65" si="21">SUM(B58:F58)</f>
        <v>144.80000000000001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48.7</v>
      </c>
      <c r="C59" s="79">
        <v>47.7</v>
      </c>
      <c r="D59" s="79">
        <v>48.4</v>
      </c>
      <c r="E59" s="79"/>
      <c r="F59" s="79"/>
      <c r="G59" s="101">
        <f t="shared" si="21"/>
        <v>144.80000000000001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51.6</v>
      </c>
      <c r="C61" s="79">
        <v>54.7</v>
      </c>
      <c r="D61" s="79">
        <v>51</v>
      </c>
      <c r="E61" s="79"/>
      <c r="F61" s="79"/>
      <c r="G61" s="101">
        <f t="shared" si="21"/>
        <v>157.30000000000001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51.6</v>
      </c>
      <c r="C62" s="79">
        <v>54.7</v>
      </c>
      <c r="D62" s="79">
        <v>51</v>
      </c>
      <c r="E62" s="79"/>
      <c r="F62" s="79"/>
      <c r="G62" s="101">
        <f t="shared" si="21"/>
        <v>157.30000000000001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51.6</v>
      </c>
      <c r="C64" s="79">
        <v>54.7</v>
      </c>
      <c r="D64" s="79">
        <v>51</v>
      </c>
      <c r="E64" s="79"/>
      <c r="F64" s="79"/>
      <c r="G64" s="101">
        <f t="shared" si="21"/>
        <v>157.30000000000001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252.2</v>
      </c>
      <c r="C65" s="27">
        <f t="shared" ref="C65:F65" si="22">SUM(C58:C64)</f>
        <v>259.5</v>
      </c>
      <c r="D65" s="27">
        <f t="shared" si="22"/>
        <v>249.8</v>
      </c>
      <c r="E65" s="27">
        <f t="shared" si="22"/>
        <v>0</v>
      </c>
      <c r="F65" s="27">
        <f t="shared" si="22"/>
        <v>0</v>
      </c>
      <c r="G65" s="101">
        <f t="shared" si="21"/>
        <v>761.5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84</v>
      </c>
      <c r="C66" s="30">
        <v>85</v>
      </c>
      <c r="D66" s="30">
        <v>84</v>
      </c>
      <c r="E66" s="30"/>
      <c r="F66" s="30"/>
      <c r="G66" s="102">
        <f>+((G65/G67)/7)*1000</f>
        <v>84.330011074197117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436</v>
      </c>
      <c r="D67" s="65">
        <v>425</v>
      </c>
      <c r="E67" s="65"/>
      <c r="F67" s="65"/>
      <c r="G67" s="112">
        <f>SUM(B67:F67)</f>
        <v>1290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51.617333333333342</v>
      </c>
      <c r="C68" s="38">
        <f t="shared" si="23"/>
        <v>54.673333333333346</v>
      </c>
      <c r="D68" s="38">
        <f t="shared" si="23"/>
        <v>51.033333333333331</v>
      </c>
      <c r="E68" s="38">
        <f t="shared" si="23"/>
        <v>0</v>
      </c>
      <c r="F68" s="38">
        <f t="shared" si="23"/>
        <v>0</v>
      </c>
      <c r="G68" s="116">
        <f>((G65*1000)/G67)/7</f>
        <v>84.330011074197131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252.25200000000001</v>
      </c>
      <c r="C69" s="42">
        <f>((C67*C66)*7)/1000</f>
        <v>259.42</v>
      </c>
      <c r="D69" s="42">
        <f>((D67*D66)*7)/1000</f>
        <v>249.9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83.98268398268398</v>
      </c>
      <c r="C70" s="47">
        <f>+(C65/C67)/7*1000</f>
        <v>85.026212319790304</v>
      </c>
      <c r="D70" s="47">
        <f>+(D65/D67)/7*1000</f>
        <v>83.966386554621849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C10" zoomScale="30" zoomScaleNormal="30" workbookViewId="0">
      <selection activeCell="B18" sqref="B18:X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51" t="s">
        <v>0</v>
      </c>
      <c r="B3" s="351"/>
      <c r="C3" s="351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2"/>
      <c r="Z3" s="2"/>
      <c r="AA3" s="2"/>
      <c r="AB3" s="2"/>
      <c r="AC3" s="2"/>
      <c r="AD3" s="18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3" t="s">
        <v>1</v>
      </c>
      <c r="B9" s="183"/>
      <c r="C9" s="183"/>
      <c r="D9" s="1"/>
      <c r="E9" s="338" t="s">
        <v>2</v>
      </c>
      <c r="F9" s="338"/>
      <c r="G9" s="33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8"/>
      <c r="S9" s="33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3"/>
      <c r="B10" s="183"/>
      <c r="C10" s="18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3" t="s">
        <v>4</v>
      </c>
      <c r="B11" s="183"/>
      <c r="C11" s="183"/>
      <c r="D11" s="1"/>
      <c r="E11" s="184">
        <v>2</v>
      </c>
      <c r="F11" s="1"/>
      <c r="G11" s="1"/>
      <c r="H11" s="1"/>
      <c r="I11" s="1"/>
      <c r="J11" s="1"/>
      <c r="K11" s="339" t="s">
        <v>70</v>
      </c>
      <c r="L11" s="339"/>
      <c r="M11" s="185"/>
      <c r="N11" s="18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3"/>
      <c r="B12" s="183"/>
      <c r="C12" s="183"/>
      <c r="D12" s="1"/>
      <c r="E12" s="5"/>
      <c r="F12" s="1"/>
      <c r="G12" s="1"/>
      <c r="H12" s="1"/>
      <c r="I12" s="1"/>
      <c r="J12" s="1"/>
      <c r="K12" s="185"/>
      <c r="L12" s="185"/>
      <c r="M12" s="185"/>
      <c r="N12" s="18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3"/>
      <c r="B13" s="183"/>
      <c r="C13" s="183"/>
      <c r="D13" s="183"/>
      <c r="E13" s="183"/>
      <c r="F13" s="183"/>
      <c r="G13" s="183"/>
      <c r="H13" s="183"/>
      <c r="I13" s="183"/>
      <c r="J13" s="183"/>
      <c r="K13" s="183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"/>
      <c r="X13" s="1"/>
      <c r="Y13" s="1"/>
    </row>
    <row r="14" spans="1:30" s="3" customFormat="1" ht="27" thickBot="1" x14ac:dyDescent="0.3">
      <c r="A14" s="18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2" t="s">
        <v>25</v>
      </c>
      <c r="C15" s="353"/>
      <c r="D15" s="353"/>
      <c r="E15" s="353"/>
      <c r="F15" s="353"/>
      <c r="G15" s="353"/>
      <c r="H15" s="353"/>
      <c r="I15" s="353"/>
      <c r="J15" s="353"/>
      <c r="K15" s="353"/>
      <c r="L15" s="353"/>
      <c r="M15" s="353"/>
      <c r="N15" s="353"/>
      <c r="O15" s="354"/>
      <c r="P15" s="355" t="s">
        <v>8</v>
      </c>
      <c r="Q15" s="356"/>
      <c r="R15" s="356"/>
      <c r="S15" s="356"/>
      <c r="T15" s="356"/>
      <c r="U15" s="356"/>
      <c r="V15" s="356"/>
      <c r="W15" s="356"/>
      <c r="X15" s="357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40.156962962962957</v>
      </c>
      <c r="C18" s="23">
        <v>62.709925925925916</v>
      </c>
      <c r="D18" s="23">
        <v>76.411592592592584</v>
      </c>
      <c r="E18" s="23">
        <v>20.557537037037036</v>
      </c>
      <c r="F18" s="23">
        <v>52.426666666666669</v>
      </c>
      <c r="G18" s="23">
        <v>52.426666666666669</v>
      </c>
      <c r="H18" s="23">
        <v>51.555037037037039</v>
      </c>
      <c r="I18" s="23">
        <v>51.332592592592611</v>
      </c>
      <c r="J18" s="23">
        <v>48.584833333333329</v>
      </c>
      <c r="K18" s="23">
        <v>47.945555555555565</v>
      </c>
      <c r="L18" s="23">
        <v>45.037629629629627</v>
      </c>
      <c r="M18" s="23">
        <v>45.037629629629627</v>
      </c>
      <c r="N18" s="23">
        <v>41.24038888888888</v>
      </c>
      <c r="O18" s="23">
        <v>40.846444444444437</v>
      </c>
      <c r="P18" s="22">
        <v>29.955925925925925</v>
      </c>
      <c r="Q18" s="23">
        <v>59.413981481481471</v>
      </c>
      <c r="R18" s="23">
        <v>76.399444444444441</v>
      </c>
      <c r="S18" s="23">
        <v>51.644444444444439</v>
      </c>
      <c r="T18" s="23">
        <v>51.739259259259264</v>
      </c>
      <c r="U18" s="23">
        <v>82.00233333333334</v>
      </c>
      <c r="V18" s="23">
        <v>61.82518518518517</v>
      </c>
      <c r="W18" s="23">
        <v>55.08685185185184</v>
      </c>
      <c r="X18" s="24">
        <v>69.187629629629626</v>
      </c>
      <c r="Y18" s="25">
        <f t="shared" ref="Y18:Y25" si="0">SUM(B18:X18)</f>
        <v>1213.5245185185181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34.107207407407415</v>
      </c>
      <c r="C19" s="23">
        <v>53.317514814814821</v>
      </c>
      <c r="D19" s="23">
        <v>65.471081481481491</v>
      </c>
      <c r="E19" s="23">
        <v>17.629792592592594</v>
      </c>
      <c r="F19" s="23">
        <v>45.055466666666668</v>
      </c>
      <c r="G19" s="23">
        <v>45.055466666666668</v>
      </c>
      <c r="H19" s="23">
        <v>44.918992592592588</v>
      </c>
      <c r="I19" s="23">
        <v>44.753481481481479</v>
      </c>
      <c r="J19" s="23">
        <v>42.120133333333328</v>
      </c>
      <c r="K19" s="23">
        <v>41.796488888888888</v>
      </c>
      <c r="L19" s="23">
        <v>38.959274074074074</v>
      </c>
      <c r="M19" s="23">
        <v>39.062874074074074</v>
      </c>
      <c r="N19" s="23">
        <v>35.896022222222221</v>
      </c>
      <c r="O19" s="23">
        <v>35.87191111111111</v>
      </c>
      <c r="P19" s="22">
        <v>29.955925925925925</v>
      </c>
      <c r="Q19" s="23">
        <v>59.413981481481471</v>
      </c>
      <c r="R19" s="23">
        <v>76.399444444444441</v>
      </c>
      <c r="S19" s="23">
        <v>51.644444444444439</v>
      </c>
      <c r="T19" s="23">
        <v>51.739259259259264</v>
      </c>
      <c r="U19" s="23">
        <v>82.00233333333334</v>
      </c>
      <c r="V19" s="23">
        <v>61.82518518518517</v>
      </c>
      <c r="W19" s="23">
        <v>55.08685185185184</v>
      </c>
      <c r="X19" s="24">
        <v>69.187629629629626</v>
      </c>
      <c r="Y19" s="25">
        <f t="shared" si="0"/>
        <v>1121.2707629629629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34.107207407407415</v>
      </c>
      <c r="C21" s="23">
        <v>53.317514814814821</v>
      </c>
      <c r="D21" s="23">
        <v>66.130831481481493</v>
      </c>
      <c r="E21" s="23">
        <v>17.629792592592594</v>
      </c>
      <c r="F21" s="23">
        <v>45.512216666666667</v>
      </c>
      <c r="G21" s="23">
        <v>45.055466666666668</v>
      </c>
      <c r="H21" s="23">
        <v>44.918992592592588</v>
      </c>
      <c r="I21" s="23">
        <v>44.753481481481479</v>
      </c>
      <c r="J21" s="23">
        <v>42.555008333333333</v>
      </c>
      <c r="K21" s="23">
        <v>41.796488888888888</v>
      </c>
      <c r="L21" s="23">
        <v>38.959274074074074</v>
      </c>
      <c r="M21" s="23">
        <v>39.062874074074074</v>
      </c>
      <c r="N21" s="23">
        <v>35.896022222222221</v>
      </c>
      <c r="O21" s="23">
        <v>35.87191111111111</v>
      </c>
      <c r="P21" s="22">
        <v>24.22203703703704</v>
      </c>
      <c r="Q21" s="23">
        <v>48.680759259259261</v>
      </c>
      <c r="R21" s="23">
        <v>63.383402777777775</v>
      </c>
      <c r="S21" s="23">
        <v>42.672777777777782</v>
      </c>
      <c r="T21" s="23">
        <v>42.758370370370372</v>
      </c>
      <c r="U21" s="23">
        <v>69.058958333333322</v>
      </c>
      <c r="V21" s="23">
        <v>52.397032407407416</v>
      </c>
      <c r="W21" s="23">
        <v>46.679324074074088</v>
      </c>
      <c r="X21" s="24">
        <v>59.174685185185197</v>
      </c>
      <c r="Y21" s="25">
        <f t="shared" si="0"/>
        <v>1034.5944296296295</v>
      </c>
      <c r="AA21" s="2"/>
      <c r="AB21" s="19"/>
    </row>
    <row r="22" spans="1:32" ht="39.950000000000003" customHeight="1" x14ac:dyDescent="0.25">
      <c r="A22" s="91" t="s">
        <v>16</v>
      </c>
      <c r="B22" s="22">
        <v>34.107207407407415</v>
      </c>
      <c r="C22" s="23">
        <v>53.317514814814821</v>
      </c>
      <c r="D22" s="23">
        <v>66.130831481481493</v>
      </c>
      <c r="E22" s="23">
        <v>17.629792592592594</v>
      </c>
      <c r="F22" s="23">
        <v>45.512216666666667</v>
      </c>
      <c r="G22" s="23">
        <v>45.055466666666668</v>
      </c>
      <c r="H22" s="23">
        <v>44.918992592592588</v>
      </c>
      <c r="I22" s="23">
        <v>44.753481481481479</v>
      </c>
      <c r="J22" s="23">
        <v>42.555008333333333</v>
      </c>
      <c r="K22" s="23">
        <v>41.796488888888888</v>
      </c>
      <c r="L22" s="23">
        <v>38.959274074074074</v>
      </c>
      <c r="M22" s="23">
        <v>39.062874074074074</v>
      </c>
      <c r="N22" s="23">
        <v>35.896022222222221</v>
      </c>
      <c r="O22" s="23">
        <v>35.87191111111111</v>
      </c>
      <c r="P22" s="22">
        <v>24.22203703703704</v>
      </c>
      <c r="Q22" s="23">
        <v>48.680759259259261</v>
      </c>
      <c r="R22" s="23">
        <v>63.383402777777775</v>
      </c>
      <c r="S22" s="23">
        <v>42.672777777777782</v>
      </c>
      <c r="T22" s="23">
        <v>42.758370370370372</v>
      </c>
      <c r="U22" s="23">
        <v>69.058958333333322</v>
      </c>
      <c r="V22" s="23">
        <v>52.397032407407416</v>
      </c>
      <c r="W22" s="23">
        <v>46.679324074074088</v>
      </c>
      <c r="X22" s="24">
        <v>59.174685185185197</v>
      </c>
      <c r="Y22" s="25">
        <f t="shared" si="0"/>
        <v>1034.5944296296295</v>
      </c>
      <c r="AA22" s="2"/>
      <c r="AB22" s="19"/>
    </row>
    <row r="23" spans="1:32" ht="39.950000000000003" customHeight="1" x14ac:dyDescent="0.25">
      <c r="A23" s="92" t="s">
        <v>17</v>
      </c>
      <c r="B23" s="22">
        <v>34.107207407407415</v>
      </c>
      <c r="C23" s="23">
        <v>53.317514814814821</v>
      </c>
      <c r="D23" s="23">
        <v>66.130831481481493</v>
      </c>
      <c r="E23" s="23">
        <v>17.629792592592594</v>
      </c>
      <c r="F23" s="23">
        <v>45.512216666666667</v>
      </c>
      <c r="G23" s="23">
        <v>45.055466666666668</v>
      </c>
      <c r="H23" s="23">
        <v>44.918992592592588</v>
      </c>
      <c r="I23" s="23">
        <v>44.753481481481479</v>
      </c>
      <c r="J23" s="23">
        <v>42.555008333333333</v>
      </c>
      <c r="K23" s="23">
        <v>41.796488888888888</v>
      </c>
      <c r="L23" s="23">
        <v>38.959274074074074</v>
      </c>
      <c r="M23" s="23">
        <v>39.062874074074074</v>
      </c>
      <c r="N23" s="23">
        <v>35.896022222222221</v>
      </c>
      <c r="O23" s="23">
        <v>35.87191111111111</v>
      </c>
      <c r="P23" s="22">
        <v>24.22203703703704</v>
      </c>
      <c r="Q23" s="23">
        <v>48.680759259259261</v>
      </c>
      <c r="R23" s="23">
        <v>63.383402777777775</v>
      </c>
      <c r="S23" s="23">
        <v>42.672777777777782</v>
      </c>
      <c r="T23" s="23">
        <v>42.758370370370372</v>
      </c>
      <c r="U23" s="23">
        <v>69.058958333333322</v>
      </c>
      <c r="V23" s="23">
        <v>52.397032407407416</v>
      </c>
      <c r="W23" s="23">
        <v>46.679324074074088</v>
      </c>
      <c r="X23" s="24">
        <v>59.174685185185197</v>
      </c>
      <c r="Y23" s="25">
        <f t="shared" si="0"/>
        <v>1034.5944296296295</v>
      </c>
      <c r="AA23" s="2"/>
      <c r="AB23" s="19"/>
    </row>
    <row r="24" spans="1:32" ht="39.950000000000003" customHeight="1" x14ac:dyDescent="0.25">
      <c r="A24" s="91" t="s">
        <v>18</v>
      </c>
      <c r="B24" s="22">
        <v>34.107207407407415</v>
      </c>
      <c r="C24" s="23">
        <v>53.317514814814821</v>
      </c>
      <c r="D24" s="23">
        <v>66.130831481481493</v>
      </c>
      <c r="E24" s="23">
        <v>17.629792592592594</v>
      </c>
      <c r="F24" s="23">
        <v>45.512216666666667</v>
      </c>
      <c r="G24" s="23">
        <v>45.055466666666668</v>
      </c>
      <c r="H24" s="23">
        <v>44.918992592592588</v>
      </c>
      <c r="I24" s="23">
        <v>44.753481481481479</v>
      </c>
      <c r="J24" s="23">
        <v>42.555008333333333</v>
      </c>
      <c r="K24" s="23">
        <v>41.796488888888888</v>
      </c>
      <c r="L24" s="23">
        <v>38.959274074074074</v>
      </c>
      <c r="M24" s="23">
        <v>39.062874074074074</v>
      </c>
      <c r="N24" s="23">
        <v>35.896022222222221</v>
      </c>
      <c r="O24" s="23">
        <v>35.87191111111111</v>
      </c>
      <c r="P24" s="22">
        <v>24.22203703703704</v>
      </c>
      <c r="Q24" s="23">
        <v>48.680759259259261</v>
      </c>
      <c r="R24" s="23">
        <v>63.383402777777775</v>
      </c>
      <c r="S24" s="23">
        <v>42.672777777777782</v>
      </c>
      <c r="T24" s="23">
        <v>42.758370370370372</v>
      </c>
      <c r="U24" s="23">
        <v>69.058958333333322</v>
      </c>
      <c r="V24" s="23">
        <v>52.397032407407416</v>
      </c>
      <c r="W24" s="23">
        <v>46.679324074074088</v>
      </c>
      <c r="X24" s="24">
        <v>59.174685185185197</v>
      </c>
      <c r="Y24" s="25">
        <f t="shared" si="0"/>
        <v>1034.5944296296295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210.69300000000004</v>
      </c>
      <c r="C25" s="27">
        <f t="shared" si="1"/>
        <v>329.29750000000001</v>
      </c>
      <c r="D25" s="27">
        <f t="shared" si="1"/>
        <v>406.40600000000006</v>
      </c>
      <c r="E25" s="27">
        <f t="shared" si="1"/>
        <v>108.70650000000001</v>
      </c>
      <c r="F25" s="27">
        <f t="shared" si="1"/>
        <v>279.53100000000001</v>
      </c>
      <c r="G25" s="27">
        <f t="shared" si="1"/>
        <v>277.70400000000001</v>
      </c>
      <c r="H25" s="27">
        <f t="shared" si="1"/>
        <v>276.14999999999998</v>
      </c>
      <c r="I25" s="27">
        <f t="shared" si="1"/>
        <v>275.10000000000002</v>
      </c>
      <c r="J25" s="27">
        <f t="shared" si="1"/>
        <v>260.92499999999995</v>
      </c>
      <c r="K25" s="27">
        <f t="shared" si="1"/>
        <v>256.928</v>
      </c>
      <c r="L25" s="27">
        <f t="shared" si="1"/>
        <v>239.834</v>
      </c>
      <c r="M25" s="27">
        <f t="shared" si="1"/>
        <v>240.352</v>
      </c>
      <c r="N25" s="27">
        <f t="shared" si="1"/>
        <v>220.72050000000002</v>
      </c>
      <c r="O25" s="27">
        <f t="shared" si="1"/>
        <v>220.20599999999996</v>
      </c>
      <c r="P25" s="26">
        <f>SUM(P18:P24)</f>
        <v>156.80000000000001</v>
      </c>
      <c r="Q25" s="27">
        <f t="shared" ref="Q25:S25" si="2">SUM(Q18:Q24)</f>
        <v>313.55100000000004</v>
      </c>
      <c r="R25" s="27">
        <f t="shared" si="2"/>
        <v>406.33249999999998</v>
      </c>
      <c r="S25" s="27">
        <f t="shared" si="2"/>
        <v>273.98</v>
      </c>
      <c r="T25" s="27">
        <f>SUM(T18:T24)</f>
        <v>274.512</v>
      </c>
      <c r="U25" s="27">
        <f t="shared" ref="U25:X25" si="3">SUM(U18:U24)</f>
        <v>440.24049999999988</v>
      </c>
      <c r="V25" s="27">
        <f t="shared" si="3"/>
        <v>333.23850000000004</v>
      </c>
      <c r="W25" s="27">
        <f t="shared" si="3"/>
        <v>296.89100000000002</v>
      </c>
      <c r="X25" s="28">
        <f t="shared" si="3"/>
        <v>375.07400000000001</v>
      </c>
      <c r="Y25" s="25">
        <f t="shared" si="0"/>
        <v>6473.172999999998</v>
      </c>
    </row>
    <row r="26" spans="1:32" s="2" customFormat="1" ht="36.75" customHeight="1" x14ac:dyDescent="0.25">
      <c r="A26" s="93" t="s">
        <v>19</v>
      </c>
      <c r="B26" s="29">
        <v>79</v>
      </c>
      <c r="C26" s="30">
        <v>77.5</v>
      </c>
      <c r="D26" s="30">
        <v>77</v>
      </c>
      <c r="E26" s="30">
        <v>76.5</v>
      </c>
      <c r="F26" s="30">
        <v>76.5</v>
      </c>
      <c r="G26" s="30">
        <v>76</v>
      </c>
      <c r="H26" s="30">
        <v>75</v>
      </c>
      <c r="I26" s="30">
        <v>75</v>
      </c>
      <c r="J26" s="30">
        <v>75</v>
      </c>
      <c r="K26" s="30">
        <v>74</v>
      </c>
      <c r="L26" s="30">
        <v>74</v>
      </c>
      <c r="M26" s="30">
        <v>74</v>
      </c>
      <c r="N26" s="30">
        <v>73.5</v>
      </c>
      <c r="O26" s="30">
        <v>73.5</v>
      </c>
      <c r="P26" s="29">
        <v>80</v>
      </c>
      <c r="Q26" s="30">
        <v>79</v>
      </c>
      <c r="R26" s="30">
        <v>77.5</v>
      </c>
      <c r="S26" s="30">
        <v>76</v>
      </c>
      <c r="T26" s="30">
        <v>76</v>
      </c>
      <c r="U26" s="30">
        <v>75.5</v>
      </c>
      <c r="V26" s="30">
        <v>74.5</v>
      </c>
      <c r="W26" s="30">
        <v>73</v>
      </c>
      <c r="X26" s="31">
        <v>73</v>
      </c>
      <c r="Y26" s="32">
        <f>+((Y25/Y27)/7)*1000</f>
        <v>75.61234668847095</v>
      </c>
    </row>
    <row r="27" spans="1:32" s="2" customFormat="1" ht="33" customHeight="1" x14ac:dyDescent="0.25">
      <c r="A27" s="94" t="s">
        <v>20</v>
      </c>
      <c r="B27" s="33">
        <v>381</v>
      </c>
      <c r="C27" s="34">
        <v>607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12230</v>
      </c>
      <c r="Z27" s="2">
        <f>((Y25*1000)/Y27)/7</f>
        <v>75.612346688470964</v>
      </c>
    </row>
    <row r="28" spans="1:32" s="2" customFormat="1" ht="33" customHeight="1" x14ac:dyDescent="0.25">
      <c r="A28" s="95" t="s">
        <v>21</v>
      </c>
      <c r="B28" s="37">
        <f>((B27*B26)*7/1000-B18-B19)/4</f>
        <v>34.107207407407415</v>
      </c>
      <c r="C28" s="38">
        <f t="shared" ref="C28:X28" si="4">((C27*C26)*7/1000-C18-C19)/4</f>
        <v>53.317514814814821</v>
      </c>
      <c r="D28" s="38">
        <f t="shared" si="4"/>
        <v>66.130831481481493</v>
      </c>
      <c r="E28" s="38">
        <f t="shared" si="4"/>
        <v>17.629792592592594</v>
      </c>
      <c r="F28" s="38">
        <f t="shared" si="4"/>
        <v>45.512216666666667</v>
      </c>
      <c r="G28" s="38">
        <f t="shared" si="4"/>
        <v>45.055466666666668</v>
      </c>
      <c r="H28" s="38">
        <f t="shared" si="4"/>
        <v>44.918992592592588</v>
      </c>
      <c r="I28" s="38">
        <f t="shared" si="4"/>
        <v>44.753481481481479</v>
      </c>
      <c r="J28" s="38">
        <f t="shared" si="4"/>
        <v>42.555008333333333</v>
      </c>
      <c r="K28" s="38">
        <f t="shared" si="4"/>
        <v>41.796488888888888</v>
      </c>
      <c r="L28" s="38">
        <f t="shared" si="4"/>
        <v>38.959274074074074</v>
      </c>
      <c r="M28" s="38">
        <f t="shared" si="4"/>
        <v>39.062874074074074</v>
      </c>
      <c r="N28" s="38">
        <f t="shared" si="4"/>
        <v>35.896022222222221</v>
      </c>
      <c r="O28" s="38">
        <f t="shared" si="4"/>
        <v>35.87191111111111</v>
      </c>
      <c r="P28" s="37">
        <f t="shared" si="4"/>
        <v>24.22203703703704</v>
      </c>
      <c r="Q28" s="38">
        <f t="shared" si="4"/>
        <v>48.680759259259261</v>
      </c>
      <c r="R28" s="38">
        <f t="shared" si="4"/>
        <v>63.383402777777775</v>
      </c>
      <c r="S28" s="38">
        <f t="shared" si="4"/>
        <v>42.672777777777782</v>
      </c>
      <c r="T28" s="38">
        <f t="shared" si="4"/>
        <v>42.758370370370372</v>
      </c>
      <c r="U28" s="38">
        <f t="shared" si="4"/>
        <v>69.058958333333322</v>
      </c>
      <c r="V28" s="38">
        <f t="shared" si="4"/>
        <v>52.397032407407416</v>
      </c>
      <c r="W28" s="38">
        <f t="shared" si="4"/>
        <v>46.679324074074088</v>
      </c>
      <c r="X28" s="39">
        <f t="shared" si="4"/>
        <v>59.174685185185197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210.69300000000001</v>
      </c>
      <c r="C29" s="42">
        <f t="shared" si="5"/>
        <v>329.29750000000001</v>
      </c>
      <c r="D29" s="42">
        <f>((D27*D26)*7)/1000</f>
        <v>406.40600000000001</v>
      </c>
      <c r="E29" s="42">
        <f>((E27*E26)*7)/1000</f>
        <v>108.70650000000001</v>
      </c>
      <c r="F29" s="42">
        <f t="shared" ref="F29:G29" si="6">((F27*F26)*7)/1000</f>
        <v>279.53100000000001</v>
      </c>
      <c r="G29" s="42">
        <f t="shared" si="6"/>
        <v>277.70400000000001</v>
      </c>
      <c r="H29" s="42">
        <f>((H27*H26)*7)/1000</f>
        <v>276.14999999999998</v>
      </c>
      <c r="I29" s="42">
        <f t="shared" ref="I29:L29" si="7">((I27*I26)*7)/1000</f>
        <v>275.10000000000002</v>
      </c>
      <c r="J29" s="42">
        <f t="shared" si="7"/>
        <v>260.92500000000001</v>
      </c>
      <c r="K29" s="42">
        <f t="shared" si="7"/>
        <v>256.928</v>
      </c>
      <c r="L29" s="42">
        <f t="shared" si="7"/>
        <v>239.834</v>
      </c>
      <c r="M29" s="42">
        <f>((M27*M26)*7)/1000</f>
        <v>240.352</v>
      </c>
      <c r="N29" s="42">
        <f>((N27*N26)*7)/1000</f>
        <v>220.72049999999999</v>
      </c>
      <c r="O29" s="42">
        <f t="shared" ref="O29" si="8">((O27*O26)*7)/1000</f>
        <v>220.20599999999999</v>
      </c>
      <c r="P29" s="41">
        <f>((P27*P26)*7)/1000</f>
        <v>156.80000000000001</v>
      </c>
      <c r="Q29" s="42">
        <f>((Q27*Q26)*7)/1000</f>
        <v>313.55099999999999</v>
      </c>
      <c r="R29" s="42">
        <f t="shared" ref="R29:X29" si="9">((R27*R26)*7)/1000</f>
        <v>406.33249999999998</v>
      </c>
      <c r="S29" s="42">
        <f t="shared" si="9"/>
        <v>273.98</v>
      </c>
      <c r="T29" s="43">
        <f t="shared" si="9"/>
        <v>274.512</v>
      </c>
      <c r="U29" s="43">
        <f t="shared" si="9"/>
        <v>440.2405</v>
      </c>
      <c r="V29" s="43">
        <f t="shared" si="9"/>
        <v>333.23849999999999</v>
      </c>
      <c r="W29" s="43">
        <f t="shared" si="9"/>
        <v>296.89100000000002</v>
      </c>
      <c r="X29" s="44">
        <f t="shared" si="9"/>
        <v>375.07400000000001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79.000000000000028</v>
      </c>
      <c r="C30" s="47">
        <f t="shared" si="10"/>
        <v>77.5</v>
      </c>
      <c r="D30" s="47">
        <f>+(D25/D27)/7*1000</f>
        <v>77</v>
      </c>
      <c r="E30" s="47">
        <f t="shared" ref="E30:G30" si="11">+(E25/E27)/7*1000</f>
        <v>76.5</v>
      </c>
      <c r="F30" s="47">
        <f t="shared" si="11"/>
        <v>76.5</v>
      </c>
      <c r="G30" s="47">
        <f t="shared" si="11"/>
        <v>76</v>
      </c>
      <c r="H30" s="47">
        <f>+(H25/H27)/7*1000</f>
        <v>74.999999999999986</v>
      </c>
      <c r="I30" s="47">
        <f t="shared" ref="I30:O30" si="12">+(I25/I27)/7*1000</f>
        <v>75</v>
      </c>
      <c r="J30" s="47">
        <f t="shared" si="12"/>
        <v>74.999999999999986</v>
      </c>
      <c r="K30" s="47">
        <f t="shared" si="12"/>
        <v>74</v>
      </c>
      <c r="L30" s="47">
        <f t="shared" si="12"/>
        <v>74</v>
      </c>
      <c r="M30" s="47">
        <f t="shared" si="12"/>
        <v>74</v>
      </c>
      <c r="N30" s="47">
        <f t="shared" si="12"/>
        <v>73.500000000000014</v>
      </c>
      <c r="O30" s="47">
        <f t="shared" si="12"/>
        <v>73.5</v>
      </c>
      <c r="P30" s="46">
        <f>+(P25/P27)/7*1000</f>
        <v>80</v>
      </c>
      <c r="Q30" s="47">
        <f t="shared" ref="Q30:X30" si="13">+(Q25/Q27)/7*1000</f>
        <v>79</v>
      </c>
      <c r="R30" s="47">
        <f t="shared" si="13"/>
        <v>77.5</v>
      </c>
      <c r="S30" s="47">
        <f t="shared" si="13"/>
        <v>76</v>
      </c>
      <c r="T30" s="47">
        <f t="shared" si="13"/>
        <v>76</v>
      </c>
      <c r="U30" s="47">
        <f t="shared" si="13"/>
        <v>75.499999999999986</v>
      </c>
      <c r="V30" s="47">
        <f t="shared" si="13"/>
        <v>74.500000000000014</v>
      </c>
      <c r="W30" s="47">
        <f t="shared" si="13"/>
        <v>73</v>
      </c>
      <c r="X30" s="48">
        <f t="shared" si="13"/>
        <v>73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5" t="s">
        <v>8</v>
      </c>
      <c r="C36" s="346"/>
      <c r="D36" s="346"/>
      <c r="E36" s="346"/>
      <c r="F36" s="346"/>
      <c r="G36" s="346"/>
      <c r="H36" s="340"/>
      <c r="I36" s="99"/>
      <c r="J36" s="53" t="s">
        <v>26</v>
      </c>
      <c r="K36" s="107"/>
      <c r="L36" s="346" t="s">
        <v>8</v>
      </c>
      <c r="M36" s="346"/>
      <c r="N36" s="346"/>
      <c r="O36" s="346"/>
      <c r="P36" s="340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30.160648148148152</v>
      </c>
      <c r="C39" s="79">
        <v>61.451111111111096</v>
      </c>
      <c r="D39" s="79">
        <v>52.494037037037039</v>
      </c>
      <c r="E39" s="79">
        <v>68.978888888888875</v>
      </c>
      <c r="F39" s="79">
        <v>70.534222222222226</v>
      </c>
      <c r="G39" s="79">
        <v>50.709907407407407</v>
      </c>
      <c r="H39" s="79">
        <v>58.204962962962973</v>
      </c>
      <c r="I39" s="101">
        <f t="shared" ref="I39:I46" si="14">SUM(B39:H39)</f>
        <v>392.53377777777774</v>
      </c>
      <c r="J39" s="138"/>
      <c r="K39" s="91" t="s">
        <v>12</v>
      </c>
      <c r="L39" s="79">
        <v>8.1</v>
      </c>
      <c r="M39" s="79">
        <v>12.5</v>
      </c>
      <c r="N39" s="79">
        <v>23</v>
      </c>
      <c r="O39" s="79"/>
      <c r="P39" s="79"/>
      <c r="Q39" s="101">
        <f t="shared" ref="Q39:Q46" si="15">SUM(L39:P39)</f>
        <v>43.6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30.160648148148152</v>
      </c>
      <c r="C40" s="79">
        <v>61.451111111111096</v>
      </c>
      <c r="D40" s="79">
        <v>52.494037037037039</v>
      </c>
      <c r="E40" s="79">
        <v>68.978888888888875</v>
      </c>
      <c r="F40" s="79">
        <v>70.534222222222226</v>
      </c>
      <c r="G40" s="79">
        <v>50.709907407407407</v>
      </c>
      <c r="H40" s="79">
        <v>58.204962962962973</v>
      </c>
      <c r="I40" s="101">
        <f t="shared" si="14"/>
        <v>392.53377777777774</v>
      </c>
      <c r="J40" s="2"/>
      <c r="K40" s="92" t="s">
        <v>13</v>
      </c>
      <c r="L40" s="79">
        <v>8.1</v>
      </c>
      <c r="M40" s="79">
        <v>12.5</v>
      </c>
      <c r="N40" s="79">
        <v>23</v>
      </c>
      <c r="O40" s="79"/>
      <c r="P40" s="79"/>
      <c r="Q40" s="101">
        <f t="shared" si="15"/>
        <v>43.6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23.410925925925923</v>
      </c>
      <c r="C42" s="79">
        <v>48.486444444444459</v>
      </c>
      <c r="D42" s="79">
        <v>41.79298148148149</v>
      </c>
      <c r="E42" s="79">
        <v>55.385305555555561</v>
      </c>
      <c r="F42" s="79">
        <v>56.972763888888878</v>
      </c>
      <c r="G42" s="79">
        <v>41.134546296296307</v>
      </c>
      <c r="H42" s="79">
        <v>47.570268518518503</v>
      </c>
      <c r="I42" s="101">
        <f t="shared" si="14"/>
        <v>314.75323611111116</v>
      </c>
      <c r="J42" s="2"/>
      <c r="K42" s="92" t="s">
        <v>15</v>
      </c>
      <c r="L42" s="79">
        <v>6.4</v>
      </c>
      <c r="M42" s="79">
        <v>9.6</v>
      </c>
      <c r="N42" s="79">
        <v>18.2</v>
      </c>
      <c r="O42" s="79"/>
      <c r="P42" s="79"/>
      <c r="Q42" s="101">
        <f t="shared" si="15"/>
        <v>34.200000000000003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23.410925925925923</v>
      </c>
      <c r="C43" s="79">
        <v>48.486444444444459</v>
      </c>
      <c r="D43" s="79">
        <v>41.79298148148149</v>
      </c>
      <c r="E43" s="79">
        <v>55.385305555555561</v>
      </c>
      <c r="F43" s="79">
        <v>56.972763888888878</v>
      </c>
      <c r="G43" s="79">
        <v>41.134546296296307</v>
      </c>
      <c r="H43" s="79">
        <v>47.570268518518503</v>
      </c>
      <c r="I43" s="101">
        <f t="shared" si="14"/>
        <v>314.75323611111116</v>
      </c>
      <c r="J43" s="2"/>
      <c r="K43" s="91" t="s">
        <v>16</v>
      </c>
      <c r="L43" s="79">
        <v>6.4</v>
      </c>
      <c r="M43" s="79">
        <v>9.6</v>
      </c>
      <c r="N43" s="79">
        <v>18.2</v>
      </c>
      <c r="O43" s="79"/>
      <c r="P43" s="79"/>
      <c r="Q43" s="101">
        <f t="shared" si="15"/>
        <v>34.200000000000003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23.410925925925923</v>
      </c>
      <c r="C44" s="79">
        <v>48.486444444444459</v>
      </c>
      <c r="D44" s="79">
        <v>41.79298148148149</v>
      </c>
      <c r="E44" s="79">
        <v>55.385305555555561</v>
      </c>
      <c r="F44" s="79">
        <v>56.972763888888878</v>
      </c>
      <c r="G44" s="79">
        <v>41.134546296296307</v>
      </c>
      <c r="H44" s="79">
        <v>47.570268518518503</v>
      </c>
      <c r="I44" s="101">
        <f t="shared" si="14"/>
        <v>314.75323611111116</v>
      </c>
      <c r="J44" s="2"/>
      <c r="K44" s="92" t="s">
        <v>17</v>
      </c>
      <c r="L44" s="79">
        <v>6.4</v>
      </c>
      <c r="M44" s="79">
        <v>9.6</v>
      </c>
      <c r="N44" s="79">
        <v>18.2</v>
      </c>
      <c r="O44" s="79"/>
      <c r="P44" s="79"/>
      <c r="Q44" s="101">
        <f t="shared" si="15"/>
        <v>34.200000000000003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23.410925925925923</v>
      </c>
      <c r="C45" s="79">
        <v>48.486444444444459</v>
      </c>
      <c r="D45" s="79">
        <v>41.79298148148149</v>
      </c>
      <c r="E45" s="79">
        <v>55.385305555555561</v>
      </c>
      <c r="F45" s="79">
        <v>56.972763888888878</v>
      </c>
      <c r="G45" s="79">
        <v>41.134546296296307</v>
      </c>
      <c r="H45" s="79">
        <v>47.570268518518503</v>
      </c>
      <c r="I45" s="101">
        <f t="shared" si="14"/>
        <v>314.75323611111116</v>
      </c>
      <c r="J45" s="2"/>
      <c r="K45" s="91" t="s">
        <v>18</v>
      </c>
      <c r="L45" s="79">
        <v>6.4</v>
      </c>
      <c r="M45" s="79">
        <v>9.6999999999999993</v>
      </c>
      <c r="N45" s="79">
        <v>18.2</v>
      </c>
      <c r="O45" s="79"/>
      <c r="P45" s="79"/>
      <c r="Q45" s="101">
        <f t="shared" si="15"/>
        <v>34.299999999999997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153.96499999999997</v>
      </c>
      <c r="C46" s="27">
        <f t="shared" si="16"/>
        <v>316.84800000000007</v>
      </c>
      <c r="D46" s="27">
        <f t="shared" si="16"/>
        <v>272.16000000000003</v>
      </c>
      <c r="E46" s="27">
        <f t="shared" si="16"/>
        <v>359.49900000000002</v>
      </c>
      <c r="F46" s="27">
        <f t="shared" si="16"/>
        <v>368.95949999999999</v>
      </c>
      <c r="G46" s="27">
        <f t="shared" si="16"/>
        <v>265.95800000000008</v>
      </c>
      <c r="H46" s="27">
        <f t="shared" si="16"/>
        <v>306.69099999999997</v>
      </c>
      <c r="I46" s="101">
        <f t="shared" si="14"/>
        <v>2044.0805000000003</v>
      </c>
      <c r="K46" s="77" t="s">
        <v>10</v>
      </c>
      <c r="L46" s="81">
        <f>SUM(L39:L45)</f>
        <v>41.8</v>
      </c>
      <c r="M46" s="27">
        <f>SUM(M39:M45)</f>
        <v>63.5</v>
      </c>
      <c r="N46" s="27">
        <f>SUM(N39:N45)</f>
        <v>118.80000000000001</v>
      </c>
      <c r="O46" s="27">
        <f>SUM(O39:O45)</f>
        <v>0</v>
      </c>
      <c r="P46" s="27">
        <f>SUM(P39:P45)</f>
        <v>0</v>
      </c>
      <c r="Q46" s="101">
        <f t="shared" si="15"/>
        <v>224.10000000000002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83</v>
      </c>
      <c r="C47" s="30">
        <v>82</v>
      </c>
      <c r="D47" s="30">
        <v>81</v>
      </c>
      <c r="E47" s="30">
        <v>79.5</v>
      </c>
      <c r="F47" s="30">
        <v>79.5</v>
      </c>
      <c r="G47" s="30">
        <v>78.5</v>
      </c>
      <c r="H47" s="30">
        <v>77</v>
      </c>
      <c r="I47" s="102">
        <f>+((I46/I48)/7)*1000</f>
        <v>79.806367860071077</v>
      </c>
      <c r="K47" s="110" t="s">
        <v>19</v>
      </c>
      <c r="L47" s="82">
        <v>84</v>
      </c>
      <c r="M47" s="30">
        <v>84</v>
      </c>
      <c r="N47" s="30">
        <v>84</v>
      </c>
      <c r="O47" s="30"/>
      <c r="P47" s="30"/>
      <c r="Q47" s="102">
        <f>+((Q46/Q48)/7)*1000</f>
        <v>84.02699662542183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480</v>
      </c>
      <c r="E48" s="34">
        <v>646</v>
      </c>
      <c r="F48" s="34">
        <v>663</v>
      </c>
      <c r="G48" s="34">
        <v>484</v>
      </c>
      <c r="H48" s="34">
        <v>569</v>
      </c>
      <c r="I48" s="103">
        <f>SUM(B48:H48)</f>
        <v>3659</v>
      </c>
      <c r="J48" s="64"/>
      <c r="K48" s="94" t="s">
        <v>20</v>
      </c>
      <c r="L48" s="106">
        <v>71</v>
      </c>
      <c r="M48" s="65">
        <v>108</v>
      </c>
      <c r="N48" s="65">
        <v>202</v>
      </c>
      <c r="O48" s="65"/>
      <c r="P48" s="65"/>
      <c r="Q48" s="112">
        <f>SUM(L48:P48)</f>
        <v>381</v>
      </c>
      <c r="R48" s="66"/>
      <c r="S48" s="66"/>
    </row>
    <row r="49" spans="1:30" ht="33.75" customHeight="1" x14ac:dyDescent="0.25">
      <c r="A49" s="95" t="s">
        <v>21</v>
      </c>
      <c r="B49" s="84">
        <f t="shared" ref="B49" si="17">((B48*B47)*7/1000-B39-B40)/4</f>
        <v>23.410925925925923</v>
      </c>
      <c r="C49" s="38">
        <f t="shared" ref="C49" si="18">((C48*C47)*7/1000-C39-C40)/4</f>
        <v>48.486444444444459</v>
      </c>
      <c r="D49" s="38">
        <f t="shared" ref="D49" si="19">((D48*D47)*7/1000-D39-D40)/4</f>
        <v>41.79298148148149</v>
      </c>
      <c r="E49" s="38">
        <f t="shared" ref="E49" si="20">((E48*E47)*7/1000-E39-E40)/4</f>
        <v>55.385305555555561</v>
      </c>
      <c r="F49" s="38">
        <f t="shared" ref="F49" si="21">((F48*F47)*7/1000-F39-F40)/4</f>
        <v>56.972763888888878</v>
      </c>
      <c r="G49" s="38">
        <f t="shared" ref="G49" si="22">((G48*G47)*7/1000-G39-G40)/4</f>
        <v>41.134546296296307</v>
      </c>
      <c r="H49" s="38">
        <f t="shared" ref="H49" si="23">((H48*H47)*7/1000-H39-H40)/4</f>
        <v>47.570268518518503</v>
      </c>
      <c r="I49" s="104">
        <f>((I46*1000)/I48)/7</f>
        <v>79.806367860071063</v>
      </c>
      <c r="K49" s="95" t="s">
        <v>21</v>
      </c>
      <c r="L49" s="84">
        <f t="shared" ref="L49" si="24">((L48*L47)*7/1000-L39-L40)/4</f>
        <v>6.3869999999999987</v>
      </c>
      <c r="M49" s="38">
        <f t="shared" ref="M49" si="25">((M48*M47)*7/1000-M39-M40)/4</f>
        <v>9.6259999999999994</v>
      </c>
      <c r="N49" s="38">
        <f t="shared" ref="N49" si="26">((N48*N47)*7/1000-N39-N40)/4</f>
        <v>18.193999999999999</v>
      </c>
      <c r="O49" s="38">
        <f t="shared" ref="O49" si="27">((O48*O47)*7/1000-O39-O40)/4</f>
        <v>0</v>
      </c>
      <c r="P49" s="38">
        <f t="shared" ref="P49" si="28">((P48*P47)*7/1000-P39-P40)/4</f>
        <v>0</v>
      </c>
      <c r="Q49" s="113">
        <f>((Q46*1000)/Q48)/7</f>
        <v>84.02699662542183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9">((B48*B47)*7)/1000</f>
        <v>153.965</v>
      </c>
      <c r="C50" s="42">
        <f t="shared" si="29"/>
        <v>316.84800000000001</v>
      </c>
      <c r="D50" s="42">
        <f t="shared" si="29"/>
        <v>272.16000000000003</v>
      </c>
      <c r="E50" s="42">
        <f t="shared" si="29"/>
        <v>359.49900000000002</v>
      </c>
      <c r="F50" s="42">
        <f t="shared" si="29"/>
        <v>368.95949999999999</v>
      </c>
      <c r="G50" s="42">
        <f t="shared" si="29"/>
        <v>265.95800000000003</v>
      </c>
      <c r="H50" s="42">
        <f t="shared" si="29"/>
        <v>306.69099999999997</v>
      </c>
      <c r="I50" s="87"/>
      <c r="K50" s="96" t="s">
        <v>22</v>
      </c>
      <c r="L50" s="85">
        <f>((L48*L47)*7)/1000</f>
        <v>41.747999999999998</v>
      </c>
      <c r="M50" s="42">
        <f>((M48*M47)*7)/1000</f>
        <v>63.503999999999998</v>
      </c>
      <c r="N50" s="42">
        <f>((N48*N47)*7)/1000</f>
        <v>118.776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30">+(B46/B48)/7*1000</f>
        <v>82.999999999999986</v>
      </c>
      <c r="C51" s="47">
        <f t="shared" si="30"/>
        <v>82.000000000000028</v>
      </c>
      <c r="D51" s="47">
        <f t="shared" si="30"/>
        <v>81</v>
      </c>
      <c r="E51" s="47">
        <f t="shared" si="30"/>
        <v>79.5</v>
      </c>
      <c r="F51" s="47">
        <f t="shared" si="30"/>
        <v>79.5</v>
      </c>
      <c r="G51" s="47">
        <f t="shared" si="30"/>
        <v>78.500000000000028</v>
      </c>
      <c r="H51" s="47">
        <f t="shared" si="30"/>
        <v>76.999999999999986</v>
      </c>
      <c r="I51" s="105"/>
      <c r="J51" s="50"/>
      <c r="K51" s="97" t="s">
        <v>23</v>
      </c>
      <c r="L51" s="86">
        <f>+(L46/L48)/7*1000</f>
        <v>84.104627766599592</v>
      </c>
      <c r="M51" s="47">
        <f>+(M46/M48)/7*1000</f>
        <v>83.994708994708986</v>
      </c>
      <c r="N51" s="47">
        <f>+(N46/N48)/7*1000</f>
        <v>84.016973125884036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7"/>
      <c r="K54" s="34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5" t="s">
        <v>25</v>
      </c>
      <c r="C55" s="346"/>
      <c r="D55" s="346"/>
      <c r="E55" s="346"/>
      <c r="F55" s="34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51.6</v>
      </c>
      <c r="C58" s="79">
        <v>54.7</v>
      </c>
      <c r="D58" s="79">
        <v>51</v>
      </c>
      <c r="E58" s="79"/>
      <c r="F58" s="79"/>
      <c r="G58" s="101">
        <f t="shared" ref="G58:G65" si="31">SUM(B58:F58)</f>
        <v>157.30000000000001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42.5</v>
      </c>
      <c r="C59" s="79">
        <v>42.6</v>
      </c>
      <c r="D59" s="79">
        <v>42.1</v>
      </c>
      <c r="E59" s="79"/>
      <c r="F59" s="79"/>
      <c r="G59" s="101">
        <f t="shared" si="31"/>
        <v>127.19999999999999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3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42.5</v>
      </c>
      <c r="C61" s="79">
        <v>42.7</v>
      </c>
      <c r="D61" s="79">
        <v>42.2</v>
      </c>
      <c r="E61" s="79"/>
      <c r="F61" s="79"/>
      <c r="G61" s="101">
        <f t="shared" si="31"/>
        <v>127.4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42.5</v>
      </c>
      <c r="C62" s="79">
        <v>42.7</v>
      </c>
      <c r="D62" s="79">
        <v>42.2</v>
      </c>
      <c r="E62" s="79"/>
      <c r="F62" s="79"/>
      <c r="G62" s="101">
        <f t="shared" si="31"/>
        <v>127.4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42.5</v>
      </c>
      <c r="C63" s="79">
        <v>42.7</v>
      </c>
      <c r="D63" s="79">
        <v>42.2</v>
      </c>
      <c r="E63" s="79"/>
      <c r="F63" s="79"/>
      <c r="G63" s="101">
        <f t="shared" si="31"/>
        <v>127.4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42.6</v>
      </c>
      <c r="C64" s="79">
        <v>42.7</v>
      </c>
      <c r="D64" s="79">
        <v>42.2</v>
      </c>
      <c r="E64" s="79"/>
      <c r="F64" s="79"/>
      <c r="G64" s="101">
        <f t="shared" si="31"/>
        <v>127.50000000000001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264.2</v>
      </c>
      <c r="C65" s="27">
        <f t="shared" ref="C65:F65" si="32">SUM(C58:C64)</f>
        <v>268.09999999999997</v>
      </c>
      <c r="D65" s="27">
        <f t="shared" si="32"/>
        <v>261.89999999999998</v>
      </c>
      <c r="E65" s="27">
        <f t="shared" si="32"/>
        <v>0</v>
      </c>
      <c r="F65" s="27">
        <f t="shared" si="32"/>
        <v>0</v>
      </c>
      <c r="G65" s="101">
        <f t="shared" si="31"/>
        <v>794.19999999999993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88</v>
      </c>
      <c r="C66" s="30">
        <v>88</v>
      </c>
      <c r="D66" s="30">
        <v>88</v>
      </c>
      <c r="E66" s="30"/>
      <c r="F66" s="30"/>
      <c r="G66" s="102">
        <f>+((G65/G67)/7)*1000</f>
        <v>88.019505707636029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435</v>
      </c>
      <c r="D67" s="65">
        <v>425</v>
      </c>
      <c r="E67" s="65"/>
      <c r="F67" s="65"/>
      <c r="G67" s="112">
        <f>SUM(B67:F67)</f>
        <v>1289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" si="33">((B67*B66)*7/1000-B58)/5</f>
        <v>42.532800000000002</v>
      </c>
      <c r="C68" s="38">
        <f t="shared" ref="C68" si="34">((C67*C66)*7/1000-C58)/5</f>
        <v>42.652000000000001</v>
      </c>
      <c r="D68" s="38">
        <f t="shared" ref="D68" si="35">((D67*D66)*7/1000-D58)/5</f>
        <v>42.160000000000004</v>
      </c>
      <c r="E68" s="38">
        <f t="shared" ref="E68" si="36">((E67*E66)*7/1000-E58)/5</f>
        <v>0</v>
      </c>
      <c r="F68" s="38">
        <f t="shared" ref="F68" si="37">((F67*F66)*7/1000-F58)/5</f>
        <v>0</v>
      </c>
      <c r="G68" s="116">
        <f>((G65*1000)/G67)/7</f>
        <v>88.019505707636014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264.26400000000001</v>
      </c>
      <c r="C69" s="42">
        <f>((C67*C66)*7)/1000</f>
        <v>267.95999999999998</v>
      </c>
      <c r="D69" s="42">
        <f>((D67*D66)*7)/1000</f>
        <v>261.8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87.978687978687972</v>
      </c>
      <c r="C70" s="47">
        <f>+(C65/C67)/7*1000</f>
        <v>88.04597701149423</v>
      </c>
      <c r="D70" s="47">
        <f>+(D65/D67)/7*1000</f>
        <v>88.033613445378151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zoomScale="30" zoomScaleNormal="30" workbookViewId="0">
      <selection activeCell="P24" sqref="P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51" t="s">
        <v>0</v>
      </c>
      <c r="B3" s="351"/>
      <c r="C3" s="351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2"/>
      <c r="Z3" s="2"/>
      <c r="AA3" s="2"/>
      <c r="AB3" s="2"/>
      <c r="AC3" s="2"/>
      <c r="AD3" s="18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6" t="s">
        <v>1</v>
      </c>
      <c r="B9" s="186"/>
      <c r="C9" s="186"/>
      <c r="D9" s="1"/>
      <c r="E9" s="338" t="s">
        <v>2</v>
      </c>
      <c r="F9" s="338"/>
      <c r="G9" s="33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8"/>
      <c r="S9" s="33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6"/>
      <c r="B10" s="186"/>
      <c r="C10" s="18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6" t="s">
        <v>4</v>
      </c>
      <c r="B11" s="186"/>
      <c r="C11" s="186"/>
      <c r="D11" s="1"/>
      <c r="E11" s="187">
        <v>2</v>
      </c>
      <c r="F11" s="1"/>
      <c r="G11" s="1"/>
      <c r="H11" s="1"/>
      <c r="I11" s="1"/>
      <c r="J11" s="1"/>
      <c r="K11" s="339" t="s">
        <v>71</v>
      </c>
      <c r="L11" s="339"/>
      <c r="M11" s="188"/>
      <c r="N11" s="18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6"/>
      <c r="B12" s="186"/>
      <c r="C12" s="186"/>
      <c r="D12" s="1"/>
      <c r="E12" s="5"/>
      <c r="F12" s="1"/>
      <c r="G12" s="1"/>
      <c r="H12" s="1"/>
      <c r="I12" s="1"/>
      <c r="J12" s="1"/>
      <c r="K12" s="188"/>
      <c r="L12" s="188"/>
      <c r="M12" s="188"/>
      <c r="N12" s="18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6"/>
      <c r="B13" s="186"/>
      <c r="C13" s="186"/>
      <c r="D13" s="186"/>
      <c r="E13" s="186"/>
      <c r="F13" s="186"/>
      <c r="G13" s="186"/>
      <c r="H13" s="186"/>
      <c r="I13" s="186"/>
      <c r="J13" s="186"/>
      <c r="K13" s="186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"/>
      <c r="X13" s="1"/>
      <c r="Y13" s="1"/>
    </row>
    <row r="14" spans="1:30" s="3" customFormat="1" ht="27" thickBot="1" x14ac:dyDescent="0.3">
      <c r="A14" s="18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2" t="s">
        <v>25</v>
      </c>
      <c r="C15" s="353"/>
      <c r="D15" s="353"/>
      <c r="E15" s="353"/>
      <c r="F15" s="353"/>
      <c r="G15" s="353"/>
      <c r="H15" s="353"/>
      <c r="I15" s="353"/>
      <c r="J15" s="353"/>
      <c r="K15" s="353"/>
      <c r="L15" s="353"/>
      <c r="M15" s="353"/>
      <c r="N15" s="353"/>
      <c r="O15" s="354"/>
      <c r="P15" s="355" t="s">
        <v>8</v>
      </c>
      <c r="Q15" s="356"/>
      <c r="R15" s="356"/>
      <c r="S15" s="356"/>
      <c r="T15" s="356"/>
      <c r="U15" s="356"/>
      <c r="V15" s="356"/>
      <c r="W15" s="356"/>
      <c r="X15" s="357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34.107207407407415</v>
      </c>
      <c r="C18" s="23">
        <v>53.317514814814821</v>
      </c>
      <c r="D18" s="23">
        <v>66.130831481481493</v>
      </c>
      <c r="E18" s="23">
        <v>17.629792592592594</v>
      </c>
      <c r="F18" s="23">
        <v>45.512216666666667</v>
      </c>
      <c r="G18" s="23">
        <v>45.055466666666668</v>
      </c>
      <c r="H18" s="23">
        <v>44.918992592592588</v>
      </c>
      <c r="I18" s="23">
        <v>44.753481481481479</v>
      </c>
      <c r="J18" s="23">
        <v>42.555008333333333</v>
      </c>
      <c r="K18" s="23">
        <v>41.796488888888888</v>
      </c>
      <c r="L18" s="23">
        <v>38.959274074074074</v>
      </c>
      <c r="M18" s="23">
        <v>39.062874074074074</v>
      </c>
      <c r="N18" s="23">
        <v>35.896022222222221</v>
      </c>
      <c r="O18" s="23">
        <v>35.87191111111111</v>
      </c>
      <c r="P18" s="22">
        <v>24.22203703703704</v>
      </c>
      <c r="Q18" s="23">
        <v>48.680759259259261</v>
      </c>
      <c r="R18" s="23">
        <v>63.383402777777775</v>
      </c>
      <c r="S18" s="23">
        <v>42.672777777777782</v>
      </c>
      <c r="T18" s="23">
        <v>42.758370370370372</v>
      </c>
      <c r="U18" s="23">
        <v>69.058958333333322</v>
      </c>
      <c r="V18" s="23">
        <v>52.397032407407416</v>
      </c>
      <c r="W18" s="23">
        <v>46.679324074074088</v>
      </c>
      <c r="X18" s="24">
        <v>59.174685185185197</v>
      </c>
      <c r="Y18" s="25">
        <f t="shared" ref="Y18:Y25" si="0">SUM(B18:X18)</f>
        <v>1034.5944296296295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34.107207407407415</v>
      </c>
      <c r="C19" s="23">
        <v>53.317514814814821</v>
      </c>
      <c r="D19" s="23">
        <v>66.130831481481493</v>
      </c>
      <c r="E19" s="23">
        <v>17.629792592592594</v>
      </c>
      <c r="F19" s="23">
        <v>45.512216666666667</v>
      </c>
      <c r="G19" s="23">
        <v>45.055466666666668</v>
      </c>
      <c r="H19" s="23">
        <v>44.918992592592588</v>
      </c>
      <c r="I19" s="23">
        <v>44.753481481481479</v>
      </c>
      <c r="J19" s="23">
        <v>42.555008333333333</v>
      </c>
      <c r="K19" s="23">
        <v>41.796488888888888</v>
      </c>
      <c r="L19" s="23">
        <v>38.959274074074074</v>
      </c>
      <c r="M19" s="23">
        <v>39.062874074074074</v>
      </c>
      <c r="N19" s="23">
        <v>35.896022222222221</v>
      </c>
      <c r="O19" s="23">
        <v>35.87191111111111</v>
      </c>
      <c r="P19" s="22">
        <v>24.22203703703704</v>
      </c>
      <c r="Q19" s="23">
        <v>48.680759259259261</v>
      </c>
      <c r="R19" s="23">
        <v>63.383402777777775</v>
      </c>
      <c r="S19" s="23">
        <v>42.672777777777782</v>
      </c>
      <c r="T19" s="23">
        <v>42.758370370370372</v>
      </c>
      <c r="U19" s="23">
        <v>69.058958333333322</v>
      </c>
      <c r="V19" s="23">
        <v>52.397032407407416</v>
      </c>
      <c r="W19" s="23">
        <v>46.679324074074088</v>
      </c>
      <c r="X19" s="24">
        <v>59.174685185185197</v>
      </c>
      <c r="Y19" s="25">
        <f t="shared" si="0"/>
        <v>1034.5944296296295</v>
      </c>
      <c r="AA19" s="2"/>
      <c r="AB19" s="19"/>
    </row>
    <row r="20" spans="1:32" ht="39.75" customHeight="1" x14ac:dyDescent="0.25">
      <c r="A20" s="91" t="s">
        <v>14</v>
      </c>
      <c r="B20" s="76">
        <v>32.375117037037036</v>
      </c>
      <c r="C20" s="23">
        <v>50.905994074074073</v>
      </c>
      <c r="D20" s="23">
        <v>62.218067407407396</v>
      </c>
      <c r="E20" s="23">
        <v>16.678782962962963</v>
      </c>
      <c r="F20" s="23">
        <v>43.182313333333326</v>
      </c>
      <c r="G20" s="23">
        <v>42.634213333333328</v>
      </c>
      <c r="H20" s="23">
        <v>42.302402962962972</v>
      </c>
      <c r="I20" s="23">
        <v>42.253807407407415</v>
      </c>
      <c r="J20" s="23">
        <v>40.381496666666671</v>
      </c>
      <c r="K20" s="23">
        <v>39.527804444444449</v>
      </c>
      <c r="L20" s="23">
        <v>37.244590370370375</v>
      </c>
      <c r="M20" s="23">
        <v>36.992450370370378</v>
      </c>
      <c r="N20" s="23">
        <v>34.290191111111106</v>
      </c>
      <c r="O20" s="23">
        <v>33.886835555555557</v>
      </c>
      <c r="P20" s="22">
        <v>24.611185185185185</v>
      </c>
      <c r="Q20" s="23">
        <v>49.191396296296283</v>
      </c>
      <c r="R20" s="23">
        <v>63.777638888888895</v>
      </c>
      <c r="S20" s="23">
        <v>43.134388888888893</v>
      </c>
      <c r="T20" s="23">
        <v>42.855851851851853</v>
      </c>
      <c r="U20" s="23">
        <v>69.171016666666674</v>
      </c>
      <c r="V20" s="23">
        <v>52.398387037037025</v>
      </c>
      <c r="W20" s="23">
        <v>46.806970370370365</v>
      </c>
      <c r="X20" s="24">
        <v>59.051925925925921</v>
      </c>
      <c r="Y20" s="25">
        <f t="shared" si="0"/>
        <v>1005.8728281481481</v>
      </c>
      <c r="AA20" s="2"/>
      <c r="AB20" s="19"/>
    </row>
    <row r="21" spans="1:32" ht="39.950000000000003" customHeight="1" x14ac:dyDescent="0.25">
      <c r="A21" s="92" t="s">
        <v>15</v>
      </c>
      <c r="B21" s="22">
        <v>32.375117037037036</v>
      </c>
      <c r="C21" s="23">
        <v>50.905994074074073</v>
      </c>
      <c r="D21" s="23">
        <v>62.218067407407396</v>
      </c>
      <c r="E21" s="23">
        <v>16.678782962962963</v>
      </c>
      <c r="F21" s="23">
        <v>43.182313333333326</v>
      </c>
      <c r="G21" s="23">
        <v>42.634213333333328</v>
      </c>
      <c r="H21" s="23">
        <v>42.302402962962972</v>
      </c>
      <c r="I21" s="23">
        <v>42.253807407407415</v>
      </c>
      <c r="J21" s="23">
        <v>40.381496666666671</v>
      </c>
      <c r="K21" s="23">
        <v>39.527804444444449</v>
      </c>
      <c r="L21" s="23">
        <v>37.244590370370375</v>
      </c>
      <c r="M21" s="23">
        <v>36.992450370370378</v>
      </c>
      <c r="N21" s="23">
        <v>34.290191111111106</v>
      </c>
      <c r="O21" s="23">
        <v>33.886835555555557</v>
      </c>
      <c r="P21" s="22">
        <v>24.611185185185185</v>
      </c>
      <c r="Q21" s="23">
        <v>49.191396296296283</v>
      </c>
      <c r="R21" s="23">
        <v>63.777638888888895</v>
      </c>
      <c r="S21" s="23">
        <v>43.134388888888893</v>
      </c>
      <c r="T21" s="23">
        <v>42.855851851851853</v>
      </c>
      <c r="U21" s="23">
        <v>69.171016666666674</v>
      </c>
      <c r="V21" s="23">
        <v>52.398387037037025</v>
      </c>
      <c r="W21" s="23">
        <v>46.806970370370365</v>
      </c>
      <c r="X21" s="24">
        <v>59.051925925925921</v>
      </c>
      <c r="Y21" s="25">
        <f t="shared" si="0"/>
        <v>1005.8728281481481</v>
      </c>
      <c r="AA21" s="2"/>
      <c r="AB21" s="19"/>
    </row>
    <row r="22" spans="1:32" ht="39.950000000000003" customHeight="1" x14ac:dyDescent="0.25">
      <c r="A22" s="91" t="s">
        <v>16</v>
      </c>
      <c r="B22" s="22">
        <v>32.375117037037036</v>
      </c>
      <c r="C22" s="23">
        <v>50.905994074074073</v>
      </c>
      <c r="D22" s="23">
        <v>62.218067407407396</v>
      </c>
      <c r="E22" s="23">
        <v>16.678782962962963</v>
      </c>
      <c r="F22" s="23">
        <v>43.182313333333326</v>
      </c>
      <c r="G22" s="23">
        <v>42.634213333333328</v>
      </c>
      <c r="H22" s="23">
        <v>42.302402962962972</v>
      </c>
      <c r="I22" s="23">
        <v>42.253807407407415</v>
      </c>
      <c r="J22" s="23">
        <v>40.381496666666671</v>
      </c>
      <c r="K22" s="23">
        <v>39.527804444444449</v>
      </c>
      <c r="L22" s="23">
        <v>37.244590370370375</v>
      </c>
      <c r="M22" s="23">
        <v>36.992450370370378</v>
      </c>
      <c r="N22" s="23">
        <v>34.290191111111106</v>
      </c>
      <c r="O22" s="23">
        <v>33.886835555555557</v>
      </c>
      <c r="P22" s="22">
        <v>24.611185185185185</v>
      </c>
      <c r="Q22" s="23">
        <v>49.191396296296283</v>
      </c>
      <c r="R22" s="23">
        <v>63.777638888888895</v>
      </c>
      <c r="S22" s="23">
        <v>43.134388888888893</v>
      </c>
      <c r="T22" s="23">
        <v>42.855851851851853</v>
      </c>
      <c r="U22" s="23">
        <v>69.171016666666674</v>
      </c>
      <c r="V22" s="23">
        <v>52.398387037037025</v>
      </c>
      <c r="W22" s="23">
        <v>46.806970370370365</v>
      </c>
      <c r="X22" s="24">
        <v>59.051925925925921</v>
      </c>
      <c r="Y22" s="25">
        <f t="shared" si="0"/>
        <v>1005.8728281481481</v>
      </c>
      <c r="AA22" s="2"/>
      <c r="AB22" s="19"/>
    </row>
    <row r="23" spans="1:32" ht="39.950000000000003" customHeight="1" x14ac:dyDescent="0.25">
      <c r="A23" s="92" t="s">
        <v>17</v>
      </c>
      <c r="B23" s="22">
        <v>32.375117037037036</v>
      </c>
      <c r="C23" s="23">
        <v>50.905994074074073</v>
      </c>
      <c r="D23" s="23">
        <v>62.218067407407396</v>
      </c>
      <c r="E23" s="23">
        <v>16.678782962962963</v>
      </c>
      <c r="F23" s="23">
        <v>43.182313333333326</v>
      </c>
      <c r="G23" s="23">
        <v>42.634213333333328</v>
      </c>
      <c r="H23" s="23">
        <v>42.302402962962972</v>
      </c>
      <c r="I23" s="23">
        <v>42.253807407407415</v>
      </c>
      <c r="J23" s="23">
        <v>40.381496666666671</v>
      </c>
      <c r="K23" s="23">
        <v>39.527804444444449</v>
      </c>
      <c r="L23" s="23">
        <v>37.244590370370375</v>
      </c>
      <c r="M23" s="23">
        <v>36.992450370370378</v>
      </c>
      <c r="N23" s="23">
        <v>34.290191111111106</v>
      </c>
      <c r="O23" s="23">
        <v>33.886835555555557</v>
      </c>
      <c r="P23" s="22">
        <v>24.611185185185185</v>
      </c>
      <c r="Q23" s="23">
        <v>49.191396296296283</v>
      </c>
      <c r="R23" s="23">
        <v>63.777638888888895</v>
      </c>
      <c r="S23" s="23">
        <v>43.134388888888893</v>
      </c>
      <c r="T23" s="23">
        <v>42.855851851851853</v>
      </c>
      <c r="U23" s="23">
        <v>69.171016666666674</v>
      </c>
      <c r="V23" s="23">
        <v>52.398387037037025</v>
      </c>
      <c r="W23" s="23">
        <v>46.806970370370365</v>
      </c>
      <c r="X23" s="24">
        <v>59.051925925925921</v>
      </c>
      <c r="Y23" s="25">
        <f t="shared" si="0"/>
        <v>1005.8728281481481</v>
      </c>
      <c r="AA23" s="2"/>
      <c r="AB23" s="19"/>
    </row>
    <row r="24" spans="1:32" ht="39.950000000000003" customHeight="1" x14ac:dyDescent="0.25">
      <c r="A24" s="91" t="s">
        <v>18</v>
      </c>
      <c r="B24" s="22">
        <v>32.375117037037036</v>
      </c>
      <c r="C24" s="23">
        <v>50.905994074074073</v>
      </c>
      <c r="D24" s="23">
        <v>62.218067407407396</v>
      </c>
      <c r="E24" s="23">
        <v>16.678782962962963</v>
      </c>
      <c r="F24" s="23">
        <v>43.182313333333326</v>
      </c>
      <c r="G24" s="23">
        <v>42.634213333333328</v>
      </c>
      <c r="H24" s="23">
        <v>42.302402962962972</v>
      </c>
      <c r="I24" s="23">
        <v>42.253807407407415</v>
      </c>
      <c r="J24" s="23">
        <v>40.381496666666671</v>
      </c>
      <c r="K24" s="23">
        <v>39.527804444444449</v>
      </c>
      <c r="L24" s="23">
        <v>37.244590370370375</v>
      </c>
      <c r="M24" s="23">
        <v>36.992450370370378</v>
      </c>
      <c r="N24" s="23">
        <v>34.290191111111106</v>
      </c>
      <c r="O24" s="23">
        <v>33.886835555555557</v>
      </c>
      <c r="P24" s="22">
        <v>24.611185185185185</v>
      </c>
      <c r="Q24" s="23">
        <v>49.191396296296283</v>
      </c>
      <c r="R24" s="23">
        <v>63.777638888888895</v>
      </c>
      <c r="S24" s="23">
        <v>43.134388888888893</v>
      </c>
      <c r="T24" s="23">
        <v>42.855851851851853</v>
      </c>
      <c r="U24" s="23">
        <v>69.171016666666674</v>
      </c>
      <c r="V24" s="23">
        <v>52.398387037037025</v>
      </c>
      <c r="W24" s="23">
        <v>46.806970370370365</v>
      </c>
      <c r="X24" s="24">
        <v>59.051925925925921</v>
      </c>
      <c r="Y24" s="25">
        <f t="shared" si="0"/>
        <v>1005.8728281481481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230.08999999999997</v>
      </c>
      <c r="C25" s="27">
        <f t="shared" si="1"/>
        <v>361.16500000000008</v>
      </c>
      <c r="D25" s="27">
        <f t="shared" si="1"/>
        <v>443.35199999999992</v>
      </c>
      <c r="E25" s="27">
        <f t="shared" si="1"/>
        <v>118.65350000000001</v>
      </c>
      <c r="F25" s="27">
        <f t="shared" si="1"/>
        <v>306.93600000000004</v>
      </c>
      <c r="G25" s="27">
        <f t="shared" si="1"/>
        <v>303.28199999999998</v>
      </c>
      <c r="H25" s="27">
        <f t="shared" si="1"/>
        <v>301.34999999999997</v>
      </c>
      <c r="I25" s="27">
        <f t="shared" si="1"/>
        <v>300.77600000000001</v>
      </c>
      <c r="J25" s="27">
        <f t="shared" si="1"/>
        <v>287.01749999999998</v>
      </c>
      <c r="K25" s="27">
        <f t="shared" si="1"/>
        <v>281.23200000000003</v>
      </c>
      <c r="L25" s="27">
        <f t="shared" si="1"/>
        <v>264.14150000000001</v>
      </c>
      <c r="M25" s="27">
        <f t="shared" si="1"/>
        <v>263.08800000000002</v>
      </c>
      <c r="N25" s="27">
        <f t="shared" si="1"/>
        <v>243.24299999999999</v>
      </c>
      <c r="O25" s="27">
        <f t="shared" si="1"/>
        <v>241.17800000000003</v>
      </c>
      <c r="P25" s="26">
        <f>SUM(P18:P24)</f>
        <v>171.49999999999997</v>
      </c>
      <c r="Q25" s="27">
        <f t="shared" ref="Q25:S25" si="2">SUM(Q18:Q24)</f>
        <v>343.31849999999991</v>
      </c>
      <c r="R25" s="27">
        <f t="shared" si="2"/>
        <v>445.65499999999997</v>
      </c>
      <c r="S25" s="27">
        <f t="shared" si="2"/>
        <v>301.0175000000001</v>
      </c>
      <c r="T25" s="27">
        <f>SUM(T18:T24)</f>
        <v>299.79600000000005</v>
      </c>
      <c r="U25" s="27">
        <f t="shared" ref="U25:X25" si="3">SUM(U18:U24)</f>
        <v>483.97300000000001</v>
      </c>
      <c r="V25" s="27">
        <f t="shared" si="3"/>
        <v>366.78599999999994</v>
      </c>
      <c r="W25" s="27">
        <f t="shared" si="3"/>
        <v>327.39350000000007</v>
      </c>
      <c r="X25" s="28">
        <f t="shared" si="3"/>
        <v>413.60899999999998</v>
      </c>
      <c r="Y25" s="25">
        <f t="shared" si="0"/>
        <v>7098.5530000000008</v>
      </c>
    </row>
    <row r="26" spans="1:32" s="2" customFormat="1" ht="36.75" customHeight="1" x14ac:dyDescent="0.25">
      <c r="A26" s="93" t="s">
        <v>19</v>
      </c>
      <c r="B26" s="29">
        <v>86.5</v>
      </c>
      <c r="C26" s="30">
        <v>85</v>
      </c>
      <c r="D26" s="30">
        <v>84</v>
      </c>
      <c r="E26" s="30">
        <v>83.5</v>
      </c>
      <c r="F26" s="30">
        <v>84</v>
      </c>
      <c r="G26" s="30">
        <v>83</v>
      </c>
      <c r="H26" s="30">
        <v>82</v>
      </c>
      <c r="I26" s="30">
        <v>82</v>
      </c>
      <c r="J26" s="30">
        <v>82.5</v>
      </c>
      <c r="K26" s="30">
        <v>81</v>
      </c>
      <c r="L26" s="30">
        <v>81.5</v>
      </c>
      <c r="M26" s="30">
        <v>81</v>
      </c>
      <c r="N26" s="30">
        <v>81</v>
      </c>
      <c r="O26" s="30">
        <v>80.5</v>
      </c>
      <c r="P26" s="29">
        <v>87.5</v>
      </c>
      <c r="Q26" s="30">
        <v>86.5</v>
      </c>
      <c r="R26" s="30">
        <v>85</v>
      </c>
      <c r="S26" s="30">
        <v>83.5</v>
      </c>
      <c r="T26" s="30">
        <v>83</v>
      </c>
      <c r="U26" s="30">
        <v>83</v>
      </c>
      <c r="V26" s="30">
        <v>82</v>
      </c>
      <c r="W26" s="30">
        <v>80.5</v>
      </c>
      <c r="X26" s="31">
        <v>80.5</v>
      </c>
      <c r="Y26" s="32">
        <f>+((Y25/Y27)/7)*1000</f>
        <v>82.930896303565603</v>
      </c>
    </row>
    <row r="27" spans="1:32" s="2" customFormat="1" ht="33" customHeight="1" x14ac:dyDescent="0.25">
      <c r="A27" s="94" t="s">
        <v>20</v>
      </c>
      <c r="B27" s="33">
        <v>380</v>
      </c>
      <c r="C27" s="34">
        <v>607</v>
      </c>
      <c r="D27" s="34">
        <v>754</v>
      </c>
      <c r="E27" s="34">
        <v>203</v>
      </c>
      <c r="F27" s="34">
        <v>522</v>
      </c>
      <c r="G27" s="34">
        <v>522</v>
      </c>
      <c r="H27" s="34">
        <v>525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12228</v>
      </c>
      <c r="Z27" s="2">
        <f>((Y25*1000)/Y27)/7</f>
        <v>82.930896303565603</v>
      </c>
    </row>
    <row r="28" spans="1:32" s="2" customFormat="1" ht="33" customHeight="1" x14ac:dyDescent="0.25">
      <c r="A28" s="95" t="s">
        <v>21</v>
      </c>
      <c r="B28" s="37">
        <f>((B27*B26)*7/1000-B18-B19)/5</f>
        <v>32.375117037037036</v>
      </c>
      <c r="C28" s="38">
        <f t="shared" ref="C28:X28" si="4">((C27*C26)*7/1000-C18-C19)/5</f>
        <v>50.905994074074073</v>
      </c>
      <c r="D28" s="38">
        <f t="shared" si="4"/>
        <v>62.218067407407396</v>
      </c>
      <c r="E28" s="38">
        <f t="shared" si="4"/>
        <v>16.678782962962963</v>
      </c>
      <c r="F28" s="38">
        <f t="shared" si="4"/>
        <v>43.182313333333326</v>
      </c>
      <c r="G28" s="38">
        <f t="shared" si="4"/>
        <v>42.634213333333328</v>
      </c>
      <c r="H28" s="38">
        <f t="shared" si="4"/>
        <v>42.302402962962972</v>
      </c>
      <c r="I28" s="38">
        <f t="shared" si="4"/>
        <v>42.253807407407415</v>
      </c>
      <c r="J28" s="38">
        <f t="shared" si="4"/>
        <v>40.381496666666671</v>
      </c>
      <c r="K28" s="38">
        <f t="shared" si="4"/>
        <v>39.527804444444449</v>
      </c>
      <c r="L28" s="38">
        <f t="shared" si="4"/>
        <v>37.244590370370375</v>
      </c>
      <c r="M28" s="38">
        <f t="shared" si="4"/>
        <v>36.992450370370378</v>
      </c>
      <c r="N28" s="38">
        <f t="shared" si="4"/>
        <v>34.290191111111106</v>
      </c>
      <c r="O28" s="38">
        <f t="shared" si="4"/>
        <v>33.886835555555557</v>
      </c>
      <c r="P28" s="37">
        <f t="shared" si="4"/>
        <v>24.611185185185185</v>
      </c>
      <c r="Q28" s="38">
        <f t="shared" si="4"/>
        <v>49.191396296296283</v>
      </c>
      <c r="R28" s="38">
        <f t="shared" si="4"/>
        <v>63.777638888888895</v>
      </c>
      <c r="S28" s="38">
        <f t="shared" si="4"/>
        <v>43.134388888888893</v>
      </c>
      <c r="T28" s="38">
        <f t="shared" si="4"/>
        <v>42.855851851851853</v>
      </c>
      <c r="U28" s="38">
        <f t="shared" si="4"/>
        <v>69.171016666666674</v>
      </c>
      <c r="V28" s="38">
        <f t="shared" si="4"/>
        <v>52.398387037037025</v>
      </c>
      <c r="W28" s="38">
        <f t="shared" si="4"/>
        <v>46.806970370370365</v>
      </c>
      <c r="X28" s="39">
        <f t="shared" si="4"/>
        <v>59.051925925925921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230.09</v>
      </c>
      <c r="C29" s="42">
        <f t="shared" si="5"/>
        <v>361.16500000000002</v>
      </c>
      <c r="D29" s="42">
        <f>((D27*D26)*7)/1000</f>
        <v>443.35199999999998</v>
      </c>
      <c r="E29" s="42">
        <f>((E27*E26)*7)/1000</f>
        <v>118.65349999999999</v>
      </c>
      <c r="F29" s="42">
        <f t="shared" ref="F29:G29" si="6">((F27*F26)*7)/1000</f>
        <v>306.93599999999998</v>
      </c>
      <c r="G29" s="42">
        <f t="shared" si="6"/>
        <v>303.28199999999998</v>
      </c>
      <c r="H29" s="42">
        <f>((H27*H26)*7)/1000</f>
        <v>301.35000000000002</v>
      </c>
      <c r="I29" s="42">
        <f t="shared" ref="I29:L29" si="7">((I27*I26)*7)/1000</f>
        <v>300.77600000000001</v>
      </c>
      <c r="J29" s="42">
        <f t="shared" si="7"/>
        <v>287.01749999999998</v>
      </c>
      <c r="K29" s="42">
        <f t="shared" si="7"/>
        <v>281.23200000000003</v>
      </c>
      <c r="L29" s="42">
        <f t="shared" si="7"/>
        <v>264.14150000000001</v>
      </c>
      <c r="M29" s="42">
        <f>((M27*M26)*7)/1000</f>
        <v>263.08800000000002</v>
      </c>
      <c r="N29" s="42">
        <f>((N27*N26)*7)/1000</f>
        <v>243.24299999999999</v>
      </c>
      <c r="O29" s="42">
        <f t="shared" ref="O29" si="8">((O27*O26)*7)/1000</f>
        <v>241.178</v>
      </c>
      <c r="P29" s="41">
        <f>((P27*P26)*7)/1000</f>
        <v>171.5</v>
      </c>
      <c r="Q29" s="42">
        <f>((Q27*Q26)*7)/1000</f>
        <v>343.31849999999997</v>
      </c>
      <c r="R29" s="42">
        <f t="shared" ref="R29:X29" si="9">((R27*R26)*7)/1000</f>
        <v>445.65499999999997</v>
      </c>
      <c r="S29" s="42">
        <f t="shared" si="9"/>
        <v>301.01749999999998</v>
      </c>
      <c r="T29" s="43">
        <f t="shared" si="9"/>
        <v>299.79599999999999</v>
      </c>
      <c r="U29" s="43">
        <f t="shared" si="9"/>
        <v>483.97300000000001</v>
      </c>
      <c r="V29" s="43">
        <f t="shared" si="9"/>
        <v>366.786</v>
      </c>
      <c r="W29" s="43">
        <f t="shared" si="9"/>
        <v>327.39350000000002</v>
      </c>
      <c r="X29" s="44">
        <f t="shared" si="9"/>
        <v>413.60899999999998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86.5</v>
      </c>
      <c r="C30" s="47">
        <f t="shared" si="10"/>
        <v>85</v>
      </c>
      <c r="D30" s="47">
        <f>+(D25/D27)/7*1000</f>
        <v>83.999999999999972</v>
      </c>
      <c r="E30" s="47">
        <f t="shared" ref="E30:G30" si="11">+(E25/E27)/7*1000</f>
        <v>83.5</v>
      </c>
      <c r="F30" s="47">
        <f t="shared" si="11"/>
        <v>84</v>
      </c>
      <c r="G30" s="47">
        <f t="shared" si="11"/>
        <v>82.999999999999986</v>
      </c>
      <c r="H30" s="47">
        <f>+(H25/H27)/7*1000</f>
        <v>81.999999999999986</v>
      </c>
      <c r="I30" s="47">
        <f t="shared" ref="I30:O30" si="12">+(I25/I27)/7*1000</f>
        <v>82</v>
      </c>
      <c r="J30" s="47">
        <f t="shared" si="12"/>
        <v>82.5</v>
      </c>
      <c r="K30" s="47">
        <f t="shared" si="12"/>
        <v>81</v>
      </c>
      <c r="L30" s="47">
        <f t="shared" si="12"/>
        <v>81.5</v>
      </c>
      <c r="M30" s="47">
        <f t="shared" si="12"/>
        <v>81</v>
      </c>
      <c r="N30" s="47">
        <f t="shared" si="12"/>
        <v>80.999999999999986</v>
      </c>
      <c r="O30" s="47">
        <f t="shared" si="12"/>
        <v>80.500000000000014</v>
      </c>
      <c r="P30" s="46">
        <f>+(P25/P27)/7*1000</f>
        <v>87.5</v>
      </c>
      <c r="Q30" s="47">
        <f t="shared" ref="Q30:X30" si="13">+(Q25/Q27)/7*1000</f>
        <v>86.499999999999986</v>
      </c>
      <c r="R30" s="47">
        <f t="shared" si="13"/>
        <v>84.999999999999986</v>
      </c>
      <c r="S30" s="47">
        <f t="shared" si="13"/>
        <v>83.500000000000028</v>
      </c>
      <c r="T30" s="47">
        <f t="shared" si="13"/>
        <v>83</v>
      </c>
      <c r="U30" s="47">
        <f t="shared" si="13"/>
        <v>82.999999999999986</v>
      </c>
      <c r="V30" s="47">
        <f t="shared" si="13"/>
        <v>81.999999999999986</v>
      </c>
      <c r="W30" s="47">
        <f t="shared" si="13"/>
        <v>80.500000000000014</v>
      </c>
      <c r="X30" s="48">
        <f t="shared" si="13"/>
        <v>80.5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5" t="s">
        <v>8</v>
      </c>
      <c r="C36" s="346"/>
      <c r="D36" s="346"/>
      <c r="E36" s="346"/>
      <c r="F36" s="346"/>
      <c r="G36" s="346"/>
      <c r="H36" s="340"/>
      <c r="I36" s="99"/>
      <c r="J36" s="53" t="s">
        <v>26</v>
      </c>
      <c r="K36" s="107"/>
      <c r="L36" s="346" t="s">
        <v>8</v>
      </c>
      <c r="M36" s="346"/>
      <c r="N36" s="346"/>
      <c r="O36" s="346"/>
      <c r="P36" s="340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23.410925925925923</v>
      </c>
      <c r="C39" s="79">
        <v>48.486444444444459</v>
      </c>
      <c r="D39" s="79">
        <v>41.79298148148149</v>
      </c>
      <c r="E39" s="79">
        <v>55.385305555555561</v>
      </c>
      <c r="F39" s="79">
        <v>56.972763888888878</v>
      </c>
      <c r="G39" s="79">
        <v>41.134546296296307</v>
      </c>
      <c r="H39" s="79">
        <v>47.570268518518503</v>
      </c>
      <c r="I39" s="101">
        <f t="shared" ref="I39:I46" si="14">SUM(B39:H39)</f>
        <v>314.75323611111116</v>
      </c>
      <c r="J39" s="138"/>
      <c r="K39" s="91" t="s">
        <v>12</v>
      </c>
      <c r="L39" s="79">
        <v>6.4</v>
      </c>
      <c r="M39" s="79">
        <v>9.6999999999999993</v>
      </c>
      <c r="N39" s="79">
        <v>18.2</v>
      </c>
      <c r="O39" s="79"/>
      <c r="P39" s="79"/>
      <c r="Q39" s="101">
        <f t="shared" ref="Q39:Q46" si="15">SUM(L39:P39)</f>
        <v>34.299999999999997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23.410925925925923</v>
      </c>
      <c r="C40" s="79">
        <v>48.486444444444459</v>
      </c>
      <c r="D40" s="79">
        <v>41.79298148148149</v>
      </c>
      <c r="E40" s="79">
        <v>55.385305555555561</v>
      </c>
      <c r="F40" s="79">
        <v>56.972763888888878</v>
      </c>
      <c r="G40" s="79">
        <v>41.134546296296307</v>
      </c>
      <c r="H40" s="79">
        <v>47.570268518518503</v>
      </c>
      <c r="I40" s="101">
        <f t="shared" si="14"/>
        <v>314.75323611111116</v>
      </c>
      <c r="J40" s="2"/>
      <c r="K40" s="92" t="s">
        <v>13</v>
      </c>
      <c r="L40" s="79">
        <v>6.4</v>
      </c>
      <c r="M40" s="79">
        <v>9.6999999999999993</v>
      </c>
      <c r="N40" s="79">
        <v>18.2</v>
      </c>
      <c r="O40" s="79"/>
      <c r="P40" s="79"/>
      <c r="Q40" s="101">
        <f t="shared" si="15"/>
        <v>34.299999999999997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23.654629629629632</v>
      </c>
      <c r="C41" s="23">
        <v>48.488622222222219</v>
      </c>
      <c r="D41" s="23">
        <v>41.746807407407402</v>
      </c>
      <c r="E41" s="23">
        <v>55.624277777777777</v>
      </c>
      <c r="F41" s="23">
        <v>56.571994444444442</v>
      </c>
      <c r="G41" s="23">
        <v>40.803381481481473</v>
      </c>
      <c r="H41" s="23">
        <v>47.089692592592598</v>
      </c>
      <c r="I41" s="101">
        <f t="shared" si="14"/>
        <v>313.97940555555556</v>
      </c>
      <c r="J41" s="2"/>
      <c r="K41" s="91" t="s">
        <v>14</v>
      </c>
      <c r="L41" s="79">
        <v>6.2</v>
      </c>
      <c r="M41" s="79">
        <v>9.5</v>
      </c>
      <c r="N41" s="79">
        <v>17.899999999999999</v>
      </c>
      <c r="O41" s="79"/>
      <c r="P41" s="23"/>
      <c r="Q41" s="101">
        <f t="shared" si="15"/>
        <v>33.599999999999994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23.654629629629632</v>
      </c>
      <c r="C42" s="79">
        <v>48.488622222222219</v>
      </c>
      <c r="D42" s="79">
        <v>41.746807407407402</v>
      </c>
      <c r="E42" s="79">
        <v>55.624277777777777</v>
      </c>
      <c r="F42" s="79">
        <v>56.571994444444442</v>
      </c>
      <c r="G42" s="79">
        <v>40.803381481481473</v>
      </c>
      <c r="H42" s="79">
        <v>47.089692592592598</v>
      </c>
      <c r="I42" s="101">
        <f t="shared" si="14"/>
        <v>313.97940555555556</v>
      </c>
      <c r="J42" s="2"/>
      <c r="K42" s="92" t="s">
        <v>15</v>
      </c>
      <c r="L42" s="79">
        <v>6.3</v>
      </c>
      <c r="M42" s="79">
        <v>9.6</v>
      </c>
      <c r="N42" s="79">
        <v>17.899999999999999</v>
      </c>
      <c r="O42" s="79"/>
      <c r="P42" s="79"/>
      <c r="Q42" s="101">
        <f t="shared" si="15"/>
        <v>33.799999999999997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23.654629629629632</v>
      </c>
      <c r="C43" s="79">
        <v>48.488622222222219</v>
      </c>
      <c r="D43" s="79">
        <v>41.746807407407402</v>
      </c>
      <c r="E43" s="79">
        <v>55.624277777777777</v>
      </c>
      <c r="F43" s="79">
        <v>56.571994444444442</v>
      </c>
      <c r="G43" s="79">
        <v>40.803381481481473</v>
      </c>
      <c r="H43" s="79">
        <v>47.089692592592598</v>
      </c>
      <c r="I43" s="101">
        <f t="shared" si="14"/>
        <v>313.97940555555556</v>
      </c>
      <c r="J43" s="2"/>
      <c r="K43" s="91" t="s">
        <v>16</v>
      </c>
      <c r="L43" s="79">
        <v>6.3</v>
      </c>
      <c r="M43" s="79">
        <v>9.6</v>
      </c>
      <c r="N43" s="79">
        <v>17.899999999999999</v>
      </c>
      <c r="O43" s="79"/>
      <c r="P43" s="79"/>
      <c r="Q43" s="101">
        <f t="shared" si="15"/>
        <v>33.799999999999997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23.654629629629632</v>
      </c>
      <c r="C44" s="79">
        <v>48.488622222222219</v>
      </c>
      <c r="D44" s="79">
        <v>41.746807407407402</v>
      </c>
      <c r="E44" s="79">
        <v>55.624277777777777</v>
      </c>
      <c r="F44" s="79">
        <v>56.571994444444442</v>
      </c>
      <c r="G44" s="79">
        <v>40.803381481481473</v>
      </c>
      <c r="H44" s="79">
        <v>47.089692592592598</v>
      </c>
      <c r="I44" s="101">
        <f t="shared" si="14"/>
        <v>313.97940555555556</v>
      </c>
      <c r="J44" s="2"/>
      <c r="K44" s="92" t="s">
        <v>17</v>
      </c>
      <c r="L44" s="79">
        <v>6.3</v>
      </c>
      <c r="M44" s="79">
        <v>9.6</v>
      </c>
      <c r="N44" s="79">
        <v>17.899999999999999</v>
      </c>
      <c r="O44" s="79"/>
      <c r="P44" s="79"/>
      <c r="Q44" s="101">
        <f t="shared" si="15"/>
        <v>33.799999999999997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23.654629629629632</v>
      </c>
      <c r="C45" s="79">
        <v>48.488622222222219</v>
      </c>
      <c r="D45" s="79">
        <v>41.746807407407402</v>
      </c>
      <c r="E45" s="79">
        <v>55.624277777777777</v>
      </c>
      <c r="F45" s="79">
        <v>56.571994444444442</v>
      </c>
      <c r="G45" s="79">
        <v>40.803381481481473</v>
      </c>
      <c r="H45" s="79">
        <v>47.089692592592598</v>
      </c>
      <c r="I45" s="101">
        <f t="shared" si="14"/>
        <v>313.97940555555556</v>
      </c>
      <c r="J45" s="2"/>
      <c r="K45" s="91" t="s">
        <v>18</v>
      </c>
      <c r="L45" s="79">
        <v>6.3</v>
      </c>
      <c r="M45" s="79">
        <v>9.6</v>
      </c>
      <c r="N45" s="79">
        <v>17.899999999999999</v>
      </c>
      <c r="O45" s="79"/>
      <c r="P45" s="79"/>
      <c r="Q45" s="101">
        <f t="shared" si="15"/>
        <v>33.799999999999997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165.09499999999997</v>
      </c>
      <c r="C46" s="27">
        <f t="shared" si="16"/>
        <v>339.41599999999994</v>
      </c>
      <c r="D46" s="27">
        <f t="shared" si="16"/>
        <v>292.32</v>
      </c>
      <c r="E46" s="27">
        <f t="shared" si="16"/>
        <v>388.89199999999994</v>
      </c>
      <c r="F46" s="27">
        <f t="shared" si="16"/>
        <v>396.80549999999994</v>
      </c>
      <c r="G46" s="27">
        <f t="shared" si="16"/>
        <v>286.28599999999994</v>
      </c>
      <c r="H46" s="27">
        <f t="shared" si="16"/>
        <v>330.589</v>
      </c>
      <c r="I46" s="101">
        <f t="shared" si="14"/>
        <v>2199.4034999999999</v>
      </c>
      <c r="K46" s="77" t="s">
        <v>10</v>
      </c>
      <c r="L46" s="81">
        <f>SUM(L39:L45)</f>
        <v>44.199999999999996</v>
      </c>
      <c r="M46" s="27">
        <f>SUM(M39:M45)</f>
        <v>67.3</v>
      </c>
      <c r="N46" s="27">
        <f>SUM(N39:N45)</f>
        <v>125.9</v>
      </c>
      <c r="O46" s="27">
        <f>SUM(O39:O45)</f>
        <v>0</v>
      </c>
      <c r="P46" s="27">
        <f>SUM(P39:P45)</f>
        <v>0</v>
      </c>
      <c r="Q46" s="101">
        <f t="shared" si="15"/>
        <v>237.4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89</v>
      </c>
      <c r="C47" s="30">
        <v>88</v>
      </c>
      <c r="D47" s="30">
        <v>87</v>
      </c>
      <c r="E47" s="30">
        <v>86</v>
      </c>
      <c r="F47" s="30">
        <v>85.5</v>
      </c>
      <c r="G47" s="30">
        <v>84.5</v>
      </c>
      <c r="H47" s="30">
        <v>83</v>
      </c>
      <c r="I47" s="102">
        <f>+((I46/I48)/7)*1000</f>
        <v>85.894067796610159</v>
      </c>
      <c r="K47" s="110" t="s">
        <v>19</v>
      </c>
      <c r="L47" s="82">
        <v>89</v>
      </c>
      <c r="M47" s="30">
        <v>89</v>
      </c>
      <c r="N47" s="30">
        <v>89</v>
      </c>
      <c r="O47" s="30"/>
      <c r="P47" s="30"/>
      <c r="Q47" s="102">
        <f>+((Q46/Q48)/7)*1000</f>
        <v>89.013873265841767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551</v>
      </c>
      <c r="D48" s="34">
        <v>480</v>
      </c>
      <c r="E48" s="34">
        <v>646</v>
      </c>
      <c r="F48" s="34">
        <v>663</v>
      </c>
      <c r="G48" s="34">
        <v>484</v>
      </c>
      <c r="H48" s="34">
        <v>569</v>
      </c>
      <c r="I48" s="103">
        <f>SUM(B48:H48)</f>
        <v>3658</v>
      </c>
      <c r="J48" s="64"/>
      <c r="K48" s="94" t="s">
        <v>20</v>
      </c>
      <c r="L48" s="106">
        <v>71</v>
      </c>
      <c r="M48" s="65">
        <v>108</v>
      </c>
      <c r="N48" s="65">
        <v>202</v>
      </c>
      <c r="O48" s="65"/>
      <c r="P48" s="65"/>
      <c r="Q48" s="112">
        <f>SUM(L48:P48)</f>
        <v>381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((B48*B47)*7/1000-B39-B40)/5</f>
        <v>23.654629629629632</v>
      </c>
      <c r="C49" s="38">
        <f t="shared" si="17"/>
        <v>48.488622222222219</v>
      </c>
      <c r="D49" s="38">
        <f t="shared" si="17"/>
        <v>41.746807407407402</v>
      </c>
      <c r="E49" s="38">
        <f t="shared" si="17"/>
        <v>55.624277777777777</v>
      </c>
      <c r="F49" s="38">
        <f t="shared" si="17"/>
        <v>56.571994444444442</v>
      </c>
      <c r="G49" s="38">
        <f t="shared" si="17"/>
        <v>40.803381481481473</v>
      </c>
      <c r="H49" s="38">
        <f t="shared" si="17"/>
        <v>47.089692592592598</v>
      </c>
      <c r="I49" s="104">
        <f>((I46*1000)/I48)/7</f>
        <v>85.894067796610173</v>
      </c>
      <c r="K49" s="95" t="s">
        <v>21</v>
      </c>
      <c r="L49" s="84">
        <f t="shared" ref="L49:P49" si="18">((L48*L47)*7/1000-L39-L40)/5</f>
        <v>6.2866</v>
      </c>
      <c r="M49" s="38">
        <f t="shared" si="18"/>
        <v>9.5768000000000004</v>
      </c>
      <c r="N49" s="38">
        <f t="shared" si="18"/>
        <v>17.889199999999999</v>
      </c>
      <c r="O49" s="38">
        <f t="shared" si="18"/>
        <v>0</v>
      </c>
      <c r="P49" s="38">
        <f t="shared" si="18"/>
        <v>0</v>
      </c>
      <c r="Q49" s="113">
        <f>((Q46*1000)/Q48)/7</f>
        <v>89.013873265841767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165.095</v>
      </c>
      <c r="C50" s="42">
        <f t="shared" si="19"/>
        <v>339.416</v>
      </c>
      <c r="D50" s="42">
        <f t="shared" si="19"/>
        <v>292.32</v>
      </c>
      <c r="E50" s="42">
        <f t="shared" si="19"/>
        <v>388.892</v>
      </c>
      <c r="F50" s="42">
        <f t="shared" si="19"/>
        <v>396.80549999999999</v>
      </c>
      <c r="G50" s="42">
        <f t="shared" si="19"/>
        <v>286.286</v>
      </c>
      <c r="H50" s="42">
        <f t="shared" si="19"/>
        <v>330.589</v>
      </c>
      <c r="I50" s="87"/>
      <c r="K50" s="96" t="s">
        <v>22</v>
      </c>
      <c r="L50" s="85">
        <f>((L48*L47)*7)/1000</f>
        <v>44.232999999999997</v>
      </c>
      <c r="M50" s="42">
        <f>((M48*M47)*7)/1000</f>
        <v>67.284000000000006</v>
      </c>
      <c r="N50" s="42">
        <f>((N48*N47)*7)/1000</f>
        <v>125.846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88.999999999999986</v>
      </c>
      <c r="C51" s="47">
        <f t="shared" si="20"/>
        <v>87.999999999999986</v>
      </c>
      <c r="D51" s="47">
        <f t="shared" si="20"/>
        <v>87</v>
      </c>
      <c r="E51" s="47">
        <f t="shared" si="20"/>
        <v>85.999999999999986</v>
      </c>
      <c r="F51" s="47">
        <f t="shared" si="20"/>
        <v>85.499999999999986</v>
      </c>
      <c r="G51" s="47">
        <f t="shared" si="20"/>
        <v>84.499999999999986</v>
      </c>
      <c r="H51" s="47">
        <f t="shared" si="20"/>
        <v>82.999999999999986</v>
      </c>
      <c r="I51" s="105"/>
      <c r="J51" s="50"/>
      <c r="K51" s="97" t="s">
        <v>23</v>
      </c>
      <c r="L51" s="86">
        <f>+(L46/L48)/7*1000</f>
        <v>88.933601609657941</v>
      </c>
      <c r="M51" s="47">
        <f>+(M46/M48)/7*1000</f>
        <v>89.021164021164012</v>
      </c>
      <c r="N51" s="47">
        <f>+(N46/N48)/7*1000</f>
        <v>89.038189533239034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7"/>
      <c r="K54" s="34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5" t="s">
        <v>25</v>
      </c>
      <c r="C55" s="346"/>
      <c r="D55" s="346"/>
      <c r="E55" s="346"/>
      <c r="F55" s="34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42.6</v>
      </c>
      <c r="C58" s="79">
        <v>42.7</v>
      </c>
      <c r="D58" s="79">
        <v>42.2</v>
      </c>
      <c r="E58" s="79"/>
      <c r="F58" s="79"/>
      <c r="G58" s="101">
        <f t="shared" ref="G58:G65" si="21">SUM(B58:F58)</f>
        <v>127.50000000000001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42.6</v>
      </c>
      <c r="C59" s="79">
        <v>42.7</v>
      </c>
      <c r="D59" s="79">
        <v>42.2</v>
      </c>
      <c r="E59" s="79"/>
      <c r="F59" s="79"/>
      <c r="G59" s="101">
        <f t="shared" si="21"/>
        <v>127.50000000000001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38.799999999999997</v>
      </c>
      <c r="C60" s="23">
        <v>39.700000000000003</v>
      </c>
      <c r="D60" s="23">
        <v>38.299999999999997</v>
      </c>
      <c r="E60" s="23"/>
      <c r="F60" s="23"/>
      <c r="G60" s="101">
        <f t="shared" si="21"/>
        <v>116.8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38.9</v>
      </c>
      <c r="C61" s="23">
        <v>39.700000000000003</v>
      </c>
      <c r="D61" s="23">
        <v>38.4</v>
      </c>
      <c r="E61" s="79"/>
      <c r="F61" s="79"/>
      <c r="G61" s="101">
        <f t="shared" si="21"/>
        <v>117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38.9</v>
      </c>
      <c r="C62" s="23">
        <v>39.700000000000003</v>
      </c>
      <c r="D62" s="23">
        <v>38.4</v>
      </c>
      <c r="E62" s="79"/>
      <c r="F62" s="79"/>
      <c r="G62" s="101">
        <f t="shared" si="21"/>
        <v>117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38.9</v>
      </c>
      <c r="C63" s="23">
        <v>39.700000000000003</v>
      </c>
      <c r="D63" s="23">
        <v>38.4</v>
      </c>
      <c r="E63" s="79"/>
      <c r="F63" s="79"/>
      <c r="G63" s="101">
        <f t="shared" si="21"/>
        <v>117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38.9</v>
      </c>
      <c r="C64" s="23">
        <v>39.799999999999997</v>
      </c>
      <c r="D64" s="23">
        <v>38.4</v>
      </c>
      <c r="E64" s="79"/>
      <c r="F64" s="79"/>
      <c r="G64" s="101">
        <f t="shared" si="21"/>
        <v>117.1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279.60000000000002</v>
      </c>
      <c r="C65" s="27">
        <f t="shared" ref="C65:F65" si="22">SUM(C58:C64)</f>
        <v>284</v>
      </c>
      <c r="D65" s="27">
        <f t="shared" si="22"/>
        <v>276.3</v>
      </c>
      <c r="E65" s="27">
        <f t="shared" si="22"/>
        <v>0</v>
      </c>
      <c r="F65" s="27">
        <f t="shared" si="22"/>
        <v>0</v>
      </c>
      <c r="G65" s="101">
        <f t="shared" si="21"/>
        <v>839.90000000000009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93.5</v>
      </c>
      <c r="C66" s="30">
        <v>93.5</v>
      </c>
      <c r="D66" s="30">
        <v>93.5</v>
      </c>
      <c r="E66" s="30"/>
      <c r="F66" s="30"/>
      <c r="G66" s="102">
        <f>+((G65/G67)/7)*1000</f>
        <v>93.51965259993321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427</v>
      </c>
      <c r="C67" s="65">
        <v>434</v>
      </c>
      <c r="D67" s="65">
        <v>422</v>
      </c>
      <c r="E67" s="65"/>
      <c r="F67" s="65"/>
      <c r="G67" s="112">
        <f>SUM(B67:F67)</f>
        <v>1283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((B67*B66)*7/1000-B58-B59)/5</f>
        <v>38.854300000000002</v>
      </c>
      <c r="C68" s="38">
        <f t="shared" si="23"/>
        <v>39.730600000000003</v>
      </c>
      <c r="D68" s="38">
        <f t="shared" si="23"/>
        <v>38.359800000000007</v>
      </c>
      <c r="E68" s="38">
        <f t="shared" si="23"/>
        <v>0</v>
      </c>
      <c r="F68" s="38">
        <f t="shared" si="23"/>
        <v>0</v>
      </c>
      <c r="G68" s="116">
        <f>((G65*1000)/G67)/7</f>
        <v>93.51965259993321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279.47149999999999</v>
      </c>
      <c r="C69" s="42">
        <f>((C67*C66)*7)/1000</f>
        <v>284.053</v>
      </c>
      <c r="D69" s="42">
        <f>((D67*D66)*7)/1000</f>
        <v>276.19900000000001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93.542990966878563</v>
      </c>
      <c r="C70" s="47">
        <f>+(C65/C67)/7*1000</f>
        <v>93.482554312047412</v>
      </c>
      <c r="D70" s="47">
        <f>+(D65/D67)/7*1000</f>
        <v>93.534190927555869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view="pageBreakPreview" topLeftCell="A10" zoomScale="30" zoomScaleNormal="30" zoomScaleSheetLayoutView="30" workbookViewId="0">
      <selection activeCell="O24" sqref="O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51" t="s">
        <v>0</v>
      </c>
      <c r="B3" s="351"/>
      <c r="C3" s="351"/>
      <c r="D3" s="298"/>
      <c r="E3" s="298"/>
      <c r="F3" s="298"/>
      <c r="G3" s="298"/>
      <c r="H3" s="298"/>
      <c r="I3" s="298"/>
      <c r="J3" s="298"/>
      <c r="K3" s="298"/>
      <c r="L3" s="298"/>
      <c r="M3" s="298"/>
      <c r="N3" s="298"/>
      <c r="O3" s="298"/>
      <c r="P3" s="298"/>
      <c r="Q3" s="298"/>
      <c r="R3" s="298"/>
      <c r="S3" s="298"/>
      <c r="T3" s="298"/>
      <c r="U3" s="298"/>
      <c r="V3" s="298"/>
      <c r="W3" s="298"/>
      <c r="X3" s="298"/>
      <c r="Y3" s="2"/>
      <c r="Z3" s="2"/>
      <c r="AA3" s="2"/>
      <c r="AB3" s="2"/>
      <c r="AC3" s="2"/>
      <c r="AD3" s="29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8" t="s">
        <v>1</v>
      </c>
      <c r="B9" s="298"/>
      <c r="C9" s="298"/>
      <c r="D9" s="1"/>
      <c r="E9" s="338" t="s">
        <v>2</v>
      </c>
      <c r="F9" s="338"/>
      <c r="G9" s="33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8"/>
      <c r="S9" s="33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8"/>
      <c r="B10" s="298"/>
      <c r="C10" s="29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8" t="s">
        <v>4</v>
      </c>
      <c r="B11" s="298"/>
      <c r="C11" s="298"/>
      <c r="D11" s="1"/>
      <c r="E11" s="299">
        <v>2</v>
      </c>
      <c r="F11" s="1"/>
      <c r="G11" s="1"/>
      <c r="H11" s="1"/>
      <c r="I11" s="1"/>
      <c r="J11" s="1"/>
      <c r="K11" s="339" t="s">
        <v>72</v>
      </c>
      <c r="L11" s="339"/>
      <c r="M11" s="300"/>
      <c r="N11" s="30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8"/>
      <c r="B12" s="298"/>
      <c r="C12" s="298"/>
      <c r="D12" s="1"/>
      <c r="E12" s="5"/>
      <c r="F12" s="1"/>
      <c r="G12" s="1"/>
      <c r="H12" s="1"/>
      <c r="I12" s="1"/>
      <c r="J12" s="1"/>
      <c r="K12" s="300"/>
      <c r="L12" s="300"/>
      <c r="M12" s="300"/>
      <c r="N12" s="30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8"/>
      <c r="B13" s="298"/>
      <c r="C13" s="298"/>
      <c r="D13" s="298"/>
      <c r="E13" s="298"/>
      <c r="F13" s="298"/>
      <c r="G13" s="298"/>
      <c r="H13" s="298"/>
      <c r="I13" s="298"/>
      <c r="J13" s="298"/>
      <c r="K13" s="298"/>
      <c r="L13" s="300"/>
      <c r="M13" s="300"/>
      <c r="N13" s="300"/>
      <c r="O13" s="300"/>
      <c r="P13" s="300"/>
      <c r="Q13" s="300"/>
      <c r="R13" s="300"/>
      <c r="S13" s="300"/>
      <c r="T13" s="300"/>
      <c r="U13" s="300"/>
      <c r="V13" s="300"/>
      <c r="W13" s="1"/>
      <c r="X13" s="1"/>
      <c r="Y13" s="1"/>
    </row>
    <row r="14" spans="1:30" s="3" customFormat="1" ht="27" thickBot="1" x14ac:dyDescent="0.3">
      <c r="A14" s="29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2" t="s">
        <v>25</v>
      </c>
      <c r="C15" s="353"/>
      <c r="D15" s="353"/>
      <c r="E15" s="353"/>
      <c r="F15" s="353"/>
      <c r="G15" s="353"/>
      <c r="H15" s="353"/>
      <c r="I15" s="353"/>
      <c r="J15" s="353"/>
      <c r="K15" s="353"/>
      <c r="L15" s="353"/>
      <c r="M15" s="353"/>
      <c r="N15" s="353"/>
      <c r="O15" s="354"/>
      <c r="P15" s="355" t="s">
        <v>8</v>
      </c>
      <c r="Q15" s="356"/>
      <c r="R15" s="356"/>
      <c r="S15" s="356"/>
      <c r="T15" s="356"/>
      <c r="U15" s="356"/>
      <c r="V15" s="356"/>
      <c r="W15" s="356"/>
      <c r="X15" s="357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29.9</v>
      </c>
      <c r="C18" s="23">
        <v>50.905994074074073</v>
      </c>
      <c r="D18" s="23">
        <v>62.218067407407396</v>
      </c>
      <c r="E18" s="23">
        <v>16.678782962962963</v>
      </c>
      <c r="F18" s="23">
        <v>43.182313333333326</v>
      </c>
      <c r="G18" s="23">
        <v>42.634213333333328</v>
      </c>
      <c r="H18" s="23">
        <v>42.302402962962972</v>
      </c>
      <c r="I18" s="23">
        <v>42.253807407407415</v>
      </c>
      <c r="J18" s="23">
        <v>40.381496666666671</v>
      </c>
      <c r="K18" s="23">
        <v>39.527804444444449</v>
      </c>
      <c r="L18" s="23">
        <v>37.244590370370375</v>
      </c>
      <c r="M18" s="23">
        <v>36.992450370370378</v>
      </c>
      <c r="N18" s="23">
        <v>34.290191111111106</v>
      </c>
      <c r="O18" s="23">
        <v>33.886835555555557</v>
      </c>
      <c r="P18" s="22">
        <v>20.5</v>
      </c>
      <c r="Q18" s="23">
        <v>49.191396296296283</v>
      </c>
      <c r="R18" s="23">
        <v>63.777638888888895</v>
      </c>
      <c r="S18" s="23">
        <v>43.134388888888893</v>
      </c>
      <c r="T18" s="23">
        <v>42.855851851851853</v>
      </c>
      <c r="U18" s="23">
        <v>69.171016666666674</v>
      </c>
      <c r="V18" s="23">
        <v>52.398387037037025</v>
      </c>
      <c r="W18" s="23">
        <v>46.806970370370365</v>
      </c>
      <c r="X18" s="24">
        <v>59.051925925925921</v>
      </c>
      <c r="Y18" s="25">
        <f t="shared" ref="Y18:Y25" si="0">SUM(B18:X18)</f>
        <v>999.28652592592584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29.9</v>
      </c>
      <c r="C19" s="23">
        <v>50.905994074074073</v>
      </c>
      <c r="D19" s="23">
        <v>62.218067407407396</v>
      </c>
      <c r="E19" s="23">
        <v>16.678782962962963</v>
      </c>
      <c r="F19" s="23">
        <v>43.182313333333326</v>
      </c>
      <c r="G19" s="23">
        <v>42.634213333333328</v>
      </c>
      <c r="H19" s="23">
        <v>42.302402962962972</v>
      </c>
      <c r="I19" s="23">
        <v>42.253807407407415</v>
      </c>
      <c r="J19" s="23">
        <v>40.381496666666671</v>
      </c>
      <c r="K19" s="23">
        <v>39.527804444444449</v>
      </c>
      <c r="L19" s="23">
        <v>37.244590370370375</v>
      </c>
      <c r="M19" s="23">
        <v>36.992450370370378</v>
      </c>
      <c r="N19" s="23">
        <v>34.290191111111106</v>
      </c>
      <c r="O19" s="23">
        <v>33.886835555555557</v>
      </c>
      <c r="P19" s="22">
        <v>20.5</v>
      </c>
      <c r="Q19" s="23">
        <v>49.191396296296283</v>
      </c>
      <c r="R19" s="23">
        <v>63.777638888888895</v>
      </c>
      <c r="S19" s="23">
        <v>43.134388888888893</v>
      </c>
      <c r="T19" s="23">
        <v>42.855851851851853</v>
      </c>
      <c r="U19" s="23">
        <v>69.171016666666674</v>
      </c>
      <c r="V19" s="23">
        <v>52.398387037037025</v>
      </c>
      <c r="W19" s="23">
        <v>46.806970370370365</v>
      </c>
      <c r="X19" s="24">
        <v>59.051925925925921</v>
      </c>
      <c r="Y19" s="25">
        <f t="shared" si="0"/>
        <v>999.28652592592584</v>
      </c>
      <c r="AA19" s="2"/>
      <c r="AB19" s="19"/>
    </row>
    <row r="20" spans="1:32" ht="39.75" customHeight="1" x14ac:dyDescent="0.25">
      <c r="A20" s="91" t="s">
        <v>14</v>
      </c>
      <c r="B20" s="76">
        <v>33.985900000000001</v>
      </c>
      <c r="C20" s="23">
        <v>57.819202370370363</v>
      </c>
      <c r="D20" s="23">
        <v>71.172373037037048</v>
      </c>
      <c r="E20" s="23">
        <v>19.048586814814815</v>
      </c>
      <c r="F20" s="23">
        <v>49.229874666666667</v>
      </c>
      <c r="G20" s="23">
        <v>48.592314666666674</v>
      </c>
      <c r="H20" s="23">
        <v>48.494038814814814</v>
      </c>
      <c r="I20" s="23">
        <v>48.388877037037034</v>
      </c>
      <c r="J20" s="23">
        <v>46.121501333333327</v>
      </c>
      <c r="K20" s="23">
        <v>45.296078222222221</v>
      </c>
      <c r="L20" s="23">
        <v>42.791963851851861</v>
      </c>
      <c r="M20" s="23">
        <v>42.367819851851856</v>
      </c>
      <c r="N20" s="23">
        <v>39.437023555555548</v>
      </c>
      <c r="O20" s="23">
        <v>38.87526577777777</v>
      </c>
      <c r="P20" s="22">
        <v>22.625900000000001</v>
      </c>
      <c r="Q20" s="23">
        <v>54.940641481481499</v>
      </c>
      <c r="R20" s="23">
        <v>70.960144444444452</v>
      </c>
      <c r="S20" s="23">
        <v>48.229844444444439</v>
      </c>
      <c r="T20" s="23">
        <v>48.23485925925926</v>
      </c>
      <c r="U20" s="23">
        <v>77.289593333333329</v>
      </c>
      <c r="V20" s="23">
        <v>58.660045185185183</v>
      </c>
      <c r="W20" s="23">
        <v>52.449711851851852</v>
      </c>
      <c r="X20" s="24">
        <v>66.29422962962964</v>
      </c>
      <c r="Y20" s="25">
        <f t="shared" si="0"/>
        <v>1131.3057896296298</v>
      </c>
      <c r="AA20" s="2"/>
      <c r="AB20" s="19"/>
    </row>
    <row r="21" spans="1:32" ht="39.950000000000003" customHeight="1" x14ac:dyDescent="0.25">
      <c r="A21" s="92" t="s">
        <v>15</v>
      </c>
      <c r="B21" s="22">
        <v>33.985900000000001</v>
      </c>
      <c r="C21" s="23">
        <v>57.819202370370363</v>
      </c>
      <c r="D21" s="23">
        <v>71.172373037037048</v>
      </c>
      <c r="E21" s="23">
        <v>19.048586814814815</v>
      </c>
      <c r="F21" s="23">
        <v>49.229874666666667</v>
      </c>
      <c r="G21" s="23">
        <v>48.592314666666674</v>
      </c>
      <c r="H21" s="23">
        <v>48.494038814814814</v>
      </c>
      <c r="I21" s="23">
        <v>48.388877037037034</v>
      </c>
      <c r="J21" s="23">
        <v>46.121501333333327</v>
      </c>
      <c r="K21" s="23">
        <v>45.296078222222221</v>
      </c>
      <c r="L21" s="23">
        <v>42.791963851851861</v>
      </c>
      <c r="M21" s="23">
        <v>42.367819851851856</v>
      </c>
      <c r="N21" s="23">
        <v>39.437023555555548</v>
      </c>
      <c r="O21" s="23">
        <v>38.87526577777777</v>
      </c>
      <c r="P21" s="22">
        <v>22.625900000000001</v>
      </c>
      <c r="Q21" s="23">
        <v>54.940641481481499</v>
      </c>
      <c r="R21" s="23">
        <v>70.960144444444452</v>
      </c>
      <c r="S21" s="23">
        <v>48.229844444444439</v>
      </c>
      <c r="T21" s="23">
        <v>48.23485925925926</v>
      </c>
      <c r="U21" s="23">
        <v>77.289593333333329</v>
      </c>
      <c r="V21" s="23">
        <v>58.660045185185183</v>
      </c>
      <c r="W21" s="23">
        <v>52.449711851851852</v>
      </c>
      <c r="X21" s="24">
        <v>66.29422962962964</v>
      </c>
      <c r="Y21" s="25">
        <f t="shared" si="0"/>
        <v>1131.3057896296298</v>
      </c>
      <c r="AA21" s="2"/>
      <c r="AB21" s="19"/>
    </row>
    <row r="22" spans="1:32" ht="39.950000000000003" customHeight="1" x14ac:dyDescent="0.25">
      <c r="A22" s="91" t="s">
        <v>16</v>
      </c>
      <c r="B22" s="22">
        <v>33.985900000000001</v>
      </c>
      <c r="C22" s="23">
        <v>57.819202370370363</v>
      </c>
      <c r="D22" s="23">
        <v>71.172373037037048</v>
      </c>
      <c r="E22" s="23">
        <v>19.048586814814815</v>
      </c>
      <c r="F22" s="23">
        <v>49.229874666666667</v>
      </c>
      <c r="G22" s="23">
        <v>48.592314666666674</v>
      </c>
      <c r="H22" s="23">
        <v>48.494038814814814</v>
      </c>
      <c r="I22" s="23">
        <v>48.388877037037034</v>
      </c>
      <c r="J22" s="23">
        <v>46.121501333333327</v>
      </c>
      <c r="K22" s="23">
        <v>45.296078222222221</v>
      </c>
      <c r="L22" s="23">
        <v>42.791963851851861</v>
      </c>
      <c r="M22" s="23">
        <v>42.367819851851856</v>
      </c>
      <c r="N22" s="23">
        <v>39.437023555555548</v>
      </c>
      <c r="O22" s="23">
        <v>38.87526577777777</v>
      </c>
      <c r="P22" s="22">
        <v>22.625900000000001</v>
      </c>
      <c r="Q22" s="23">
        <v>54.940641481481499</v>
      </c>
      <c r="R22" s="23">
        <v>70.960144444444452</v>
      </c>
      <c r="S22" s="23">
        <v>48.229844444444439</v>
      </c>
      <c r="T22" s="23">
        <v>48.23485925925926</v>
      </c>
      <c r="U22" s="23">
        <v>77.289593333333329</v>
      </c>
      <c r="V22" s="23">
        <v>58.660045185185183</v>
      </c>
      <c r="W22" s="23">
        <v>52.449711851851852</v>
      </c>
      <c r="X22" s="24">
        <v>66.29422962962964</v>
      </c>
      <c r="Y22" s="25">
        <f t="shared" si="0"/>
        <v>1131.3057896296298</v>
      </c>
      <c r="AA22" s="2"/>
      <c r="AB22" s="19"/>
    </row>
    <row r="23" spans="1:32" ht="39.950000000000003" customHeight="1" x14ac:dyDescent="0.25">
      <c r="A23" s="92" t="s">
        <v>17</v>
      </c>
      <c r="B23" s="22">
        <v>33.985900000000001</v>
      </c>
      <c r="C23" s="23">
        <v>57.819202370370363</v>
      </c>
      <c r="D23" s="23">
        <v>71.172373037037048</v>
      </c>
      <c r="E23" s="23">
        <v>19.048586814814815</v>
      </c>
      <c r="F23" s="23">
        <v>49.229874666666667</v>
      </c>
      <c r="G23" s="23">
        <v>48.592314666666674</v>
      </c>
      <c r="H23" s="23">
        <v>48.494038814814814</v>
      </c>
      <c r="I23" s="23">
        <v>48.388877037037034</v>
      </c>
      <c r="J23" s="23">
        <v>46.121501333333327</v>
      </c>
      <c r="K23" s="23">
        <v>45.296078222222221</v>
      </c>
      <c r="L23" s="23">
        <v>42.791963851851861</v>
      </c>
      <c r="M23" s="23">
        <v>42.367819851851856</v>
      </c>
      <c r="N23" s="23">
        <v>39.437023555555548</v>
      </c>
      <c r="O23" s="23">
        <v>38.87526577777777</v>
      </c>
      <c r="P23" s="22">
        <v>22.625900000000001</v>
      </c>
      <c r="Q23" s="23">
        <v>54.940641481481499</v>
      </c>
      <c r="R23" s="23">
        <v>70.960144444444452</v>
      </c>
      <c r="S23" s="23">
        <v>48.229844444444439</v>
      </c>
      <c r="T23" s="23">
        <v>48.23485925925926</v>
      </c>
      <c r="U23" s="23">
        <v>77.289593333333329</v>
      </c>
      <c r="V23" s="23">
        <v>58.660045185185183</v>
      </c>
      <c r="W23" s="23">
        <v>52.449711851851852</v>
      </c>
      <c r="X23" s="24">
        <v>66.29422962962964</v>
      </c>
      <c r="Y23" s="25">
        <f t="shared" si="0"/>
        <v>1131.3057896296298</v>
      </c>
      <c r="AA23" s="2"/>
      <c r="AB23" s="19"/>
    </row>
    <row r="24" spans="1:32" ht="39.950000000000003" customHeight="1" x14ac:dyDescent="0.25">
      <c r="A24" s="91" t="s">
        <v>18</v>
      </c>
      <c r="B24" s="22">
        <v>33.985900000000001</v>
      </c>
      <c r="C24" s="23">
        <v>57.819202370370363</v>
      </c>
      <c r="D24" s="23">
        <v>71.172373037037048</v>
      </c>
      <c r="E24" s="23">
        <v>19.048586814814815</v>
      </c>
      <c r="F24" s="23">
        <v>49.229874666666667</v>
      </c>
      <c r="G24" s="23">
        <v>48.592314666666674</v>
      </c>
      <c r="H24" s="23">
        <v>48.494038814814814</v>
      </c>
      <c r="I24" s="23">
        <v>48.388877037037034</v>
      </c>
      <c r="J24" s="23">
        <v>46.121501333333327</v>
      </c>
      <c r="K24" s="23">
        <v>45.296078222222221</v>
      </c>
      <c r="L24" s="23">
        <v>42.791963851851861</v>
      </c>
      <c r="M24" s="23">
        <v>42.367819851851856</v>
      </c>
      <c r="N24" s="23">
        <v>39.437023555555548</v>
      </c>
      <c r="O24" s="23">
        <v>38.87526577777777</v>
      </c>
      <c r="P24" s="22">
        <v>22.625900000000001</v>
      </c>
      <c r="Q24" s="23">
        <v>54.940641481481499</v>
      </c>
      <c r="R24" s="23">
        <v>70.960144444444452</v>
      </c>
      <c r="S24" s="23">
        <v>48.229844444444439</v>
      </c>
      <c r="T24" s="23">
        <v>48.23485925925926</v>
      </c>
      <c r="U24" s="23">
        <v>77.289593333333329</v>
      </c>
      <c r="V24" s="23">
        <v>58.660045185185183</v>
      </c>
      <c r="W24" s="23">
        <v>52.449711851851852</v>
      </c>
      <c r="X24" s="24">
        <v>66.29422962962964</v>
      </c>
      <c r="Y24" s="25">
        <f t="shared" si="0"/>
        <v>1131.3057896296298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229.72950000000003</v>
      </c>
      <c r="C25" s="27">
        <f t="shared" si="1"/>
        <v>390.90799999999996</v>
      </c>
      <c r="D25" s="27">
        <f t="shared" si="1"/>
        <v>480.29800000000006</v>
      </c>
      <c r="E25" s="27">
        <f t="shared" si="1"/>
        <v>128.60049999999998</v>
      </c>
      <c r="F25" s="27">
        <f t="shared" si="1"/>
        <v>332.51399999999995</v>
      </c>
      <c r="G25" s="27">
        <f t="shared" si="1"/>
        <v>328.23</v>
      </c>
      <c r="H25" s="27">
        <f t="shared" si="1"/>
        <v>327.07499999999999</v>
      </c>
      <c r="I25" s="27">
        <f t="shared" si="1"/>
        <v>326.45200000000006</v>
      </c>
      <c r="J25" s="27">
        <f t="shared" si="1"/>
        <v>311.37049999999999</v>
      </c>
      <c r="K25" s="27">
        <f t="shared" si="1"/>
        <v>305.53599999999994</v>
      </c>
      <c r="L25" s="27">
        <f t="shared" si="1"/>
        <v>288.44900000000001</v>
      </c>
      <c r="M25" s="27">
        <f t="shared" si="1"/>
        <v>285.82400000000007</v>
      </c>
      <c r="N25" s="27">
        <f t="shared" si="1"/>
        <v>265.76549999999997</v>
      </c>
      <c r="O25" s="27">
        <f t="shared" si="1"/>
        <v>262.14999999999998</v>
      </c>
      <c r="P25" s="26">
        <f>SUM(P18:P24)</f>
        <v>154.12950000000001</v>
      </c>
      <c r="Q25" s="27">
        <f t="shared" ref="Q25:S25" si="2">SUM(Q18:Q24)</f>
        <v>373.08600000000013</v>
      </c>
      <c r="R25" s="27">
        <f t="shared" si="2"/>
        <v>482.35599999999999</v>
      </c>
      <c r="S25" s="27">
        <f t="shared" si="2"/>
        <v>327.41800000000001</v>
      </c>
      <c r="T25" s="27">
        <f>SUM(T18:T24)</f>
        <v>326.88600000000002</v>
      </c>
      <c r="U25" s="27">
        <f t="shared" ref="U25:X25" si="3">SUM(U18:U24)</f>
        <v>524.79</v>
      </c>
      <c r="V25" s="27">
        <f t="shared" si="3"/>
        <v>398.09700000000004</v>
      </c>
      <c r="W25" s="27">
        <f t="shared" si="3"/>
        <v>355.86250000000001</v>
      </c>
      <c r="X25" s="28">
        <f t="shared" si="3"/>
        <v>449.57499999999999</v>
      </c>
      <c r="Y25" s="25">
        <f t="shared" si="0"/>
        <v>7655.1019999999999</v>
      </c>
    </row>
    <row r="26" spans="1:32" s="2" customFormat="1" ht="36.75" customHeight="1" x14ac:dyDescent="0.25">
      <c r="A26" s="93" t="s">
        <v>19</v>
      </c>
      <c r="B26" s="29">
        <v>93.5</v>
      </c>
      <c r="C26" s="30">
        <v>92</v>
      </c>
      <c r="D26" s="30">
        <v>91</v>
      </c>
      <c r="E26" s="30">
        <v>90.5</v>
      </c>
      <c r="F26" s="30">
        <v>91</v>
      </c>
      <c r="G26" s="30">
        <v>90</v>
      </c>
      <c r="H26" s="30">
        <v>89</v>
      </c>
      <c r="I26" s="30">
        <v>89</v>
      </c>
      <c r="J26" s="30">
        <v>89.5</v>
      </c>
      <c r="K26" s="30">
        <v>88</v>
      </c>
      <c r="L26" s="30">
        <v>89</v>
      </c>
      <c r="M26" s="30">
        <v>88</v>
      </c>
      <c r="N26" s="30">
        <v>88.5</v>
      </c>
      <c r="O26" s="30">
        <v>87.5</v>
      </c>
      <c r="P26" s="29">
        <v>94.5</v>
      </c>
      <c r="Q26" s="30">
        <v>94</v>
      </c>
      <c r="R26" s="30">
        <v>92</v>
      </c>
      <c r="S26" s="30">
        <v>91</v>
      </c>
      <c r="T26" s="30">
        <v>90.5</v>
      </c>
      <c r="U26" s="30">
        <v>90</v>
      </c>
      <c r="V26" s="30">
        <v>89</v>
      </c>
      <c r="W26" s="30">
        <v>87.5</v>
      </c>
      <c r="X26" s="31">
        <v>87.5</v>
      </c>
      <c r="Y26" s="32">
        <f>+((Y25/Y27)/7)*1000</f>
        <v>90.007078189300415</v>
      </c>
    </row>
    <row r="27" spans="1:32" s="2" customFormat="1" ht="33" customHeight="1" x14ac:dyDescent="0.25">
      <c r="A27" s="94" t="s">
        <v>20</v>
      </c>
      <c r="B27" s="33">
        <v>351</v>
      </c>
      <c r="C27" s="34">
        <v>607</v>
      </c>
      <c r="D27" s="34">
        <v>754</v>
      </c>
      <c r="E27" s="34">
        <v>203</v>
      </c>
      <c r="F27" s="34">
        <v>522</v>
      </c>
      <c r="G27" s="34">
        <v>521</v>
      </c>
      <c r="H27" s="34">
        <v>525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233</v>
      </c>
      <c r="Q27" s="34">
        <v>567</v>
      </c>
      <c r="R27" s="34">
        <v>749</v>
      </c>
      <c r="S27" s="34">
        <v>514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12150</v>
      </c>
      <c r="Z27" s="2">
        <f>((Y25*1000)/Y27)/7</f>
        <v>90.007078189300415</v>
      </c>
    </row>
    <row r="28" spans="1:32" s="2" customFormat="1" ht="33" customHeight="1" x14ac:dyDescent="0.25">
      <c r="A28" s="95" t="s">
        <v>21</v>
      </c>
      <c r="B28" s="37">
        <f>((B27*B26)*7/1000-B18-B19)/5</f>
        <v>33.985900000000001</v>
      </c>
      <c r="C28" s="38">
        <f t="shared" ref="C28:X28" si="4">((C27*C26)*7/1000-C18-C19)/5</f>
        <v>57.819202370370363</v>
      </c>
      <c r="D28" s="38">
        <f t="shared" si="4"/>
        <v>71.172373037037048</v>
      </c>
      <c r="E28" s="38">
        <f t="shared" si="4"/>
        <v>19.048586814814815</v>
      </c>
      <c r="F28" s="38">
        <f t="shared" si="4"/>
        <v>49.229874666666667</v>
      </c>
      <c r="G28" s="38">
        <f t="shared" si="4"/>
        <v>48.592314666666674</v>
      </c>
      <c r="H28" s="38">
        <f t="shared" si="4"/>
        <v>48.494038814814814</v>
      </c>
      <c r="I28" s="38">
        <f t="shared" si="4"/>
        <v>48.388877037037034</v>
      </c>
      <c r="J28" s="38">
        <f t="shared" si="4"/>
        <v>46.121501333333327</v>
      </c>
      <c r="K28" s="38">
        <f t="shared" si="4"/>
        <v>45.296078222222221</v>
      </c>
      <c r="L28" s="38">
        <f t="shared" si="4"/>
        <v>42.791963851851861</v>
      </c>
      <c r="M28" s="38">
        <f t="shared" si="4"/>
        <v>42.367819851851856</v>
      </c>
      <c r="N28" s="38">
        <f t="shared" si="4"/>
        <v>39.437023555555548</v>
      </c>
      <c r="O28" s="38">
        <f t="shared" si="4"/>
        <v>38.87526577777777</v>
      </c>
      <c r="P28" s="37">
        <f t="shared" si="4"/>
        <v>22.625900000000001</v>
      </c>
      <c r="Q28" s="38">
        <f t="shared" si="4"/>
        <v>54.940641481481499</v>
      </c>
      <c r="R28" s="38">
        <f t="shared" si="4"/>
        <v>70.960144444444452</v>
      </c>
      <c r="S28" s="38">
        <f t="shared" si="4"/>
        <v>48.229844444444439</v>
      </c>
      <c r="T28" s="38">
        <f t="shared" si="4"/>
        <v>48.23485925925926</v>
      </c>
      <c r="U28" s="38">
        <f t="shared" si="4"/>
        <v>77.289593333333329</v>
      </c>
      <c r="V28" s="38">
        <f t="shared" si="4"/>
        <v>58.660045185185183</v>
      </c>
      <c r="W28" s="38">
        <f t="shared" si="4"/>
        <v>52.449711851851852</v>
      </c>
      <c r="X28" s="39">
        <f t="shared" si="4"/>
        <v>66.29422962962964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229.7295</v>
      </c>
      <c r="C29" s="42">
        <f t="shared" si="5"/>
        <v>390.90800000000002</v>
      </c>
      <c r="D29" s="42">
        <f>((D27*D26)*7)/1000</f>
        <v>480.298</v>
      </c>
      <c r="E29" s="42">
        <f>((E27*E26)*7)/1000</f>
        <v>128.60050000000001</v>
      </c>
      <c r="F29" s="42">
        <f t="shared" ref="F29:G29" si="6">((F27*F26)*7)/1000</f>
        <v>332.51400000000001</v>
      </c>
      <c r="G29" s="42">
        <f t="shared" si="6"/>
        <v>328.23</v>
      </c>
      <c r="H29" s="42">
        <f>((H27*H26)*7)/1000</f>
        <v>327.07499999999999</v>
      </c>
      <c r="I29" s="42">
        <f t="shared" ref="I29:L29" si="7">((I27*I26)*7)/1000</f>
        <v>326.452</v>
      </c>
      <c r="J29" s="42">
        <f t="shared" si="7"/>
        <v>311.37049999999999</v>
      </c>
      <c r="K29" s="42">
        <f t="shared" si="7"/>
        <v>305.536</v>
      </c>
      <c r="L29" s="42">
        <f t="shared" si="7"/>
        <v>288.44900000000001</v>
      </c>
      <c r="M29" s="42">
        <f>((M27*M26)*7)/1000</f>
        <v>285.82400000000001</v>
      </c>
      <c r="N29" s="42">
        <f>((N27*N26)*7)/1000</f>
        <v>265.76549999999997</v>
      </c>
      <c r="O29" s="42">
        <f t="shared" ref="O29" si="8">((O27*O26)*7)/1000</f>
        <v>262.14999999999998</v>
      </c>
      <c r="P29" s="41">
        <f>((P27*P26)*7)/1000</f>
        <v>154.12950000000001</v>
      </c>
      <c r="Q29" s="42">
        <f>((Q27*Q26)*7)/1000</f>
        <v>373.08600000000001</v>
      </c>
      <c r="R29" s="42">
        <f t="shared" ref="R29:X29" si="9">((R27*R26)*7)/1000</f>
        <v>482.35599999999999</v>
      </c>
      <c r="S29" s="42">
        <f t="shared" si="9"/>
        <v>327.41800000000001</v>
      </c>
      <c r="T29" s="43">
        <f t="shared" si="9"/>
        <v>326.88600000000002</v>
      </c>
      <c r="U29" s="43">
        <f t="shared" si="9"/>
        <v>524.79</v>
      </c>
      <c r="V29" s="43">
        <f t="shared" si="9"/>
        <v>398.09699999999998</v>
      </c>
      <c r="W29" s="43">
        <f t="shared" si="9"/>
        <v>355.86250000000001</v>
      </c>
      <c r="X29" s="44">
        <f t="shared" si="9"/>
        <v>449.57499999999999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93.500000000000014</v>
      </c>
      <c r="C30" s="47">
        <f t="shared" si="10"/>
        <v>91.999999999999986</v>
      </c>
      <c r="D30" s="47">
        <f>+(D25/D27)/7*1000</f>
        <v>91.000000000000014</v>
      </c>
      <c r="E30" s="47">
        <f t="shared" ref="E30:G30" si="11">+(E25/E27)/7*1000</f>
        <v>90.5</v>
      </c>
      <c r="F30" s="47">
        <f t="shared" si="11"/>
        <v>90.999999999999986</v>
      </c>
      <c r="G30" s="47">
        <f t="shared" si="11"/>
        <v>90</v>
      </c>
      <c r="H30" s="47">
        <f>+(H25/H27)/7*1000</f>
        <v>89</v>
      </c>
      <c r="I30" s="47">
        <f t="shared" ref="I30:O30" si="12">+(I25/I27)/7*1000</f>
        <v>89.000000000000014</v>
      </c>
      <c r="J30" s="47">
        <f t="shared" si="12"/>
        <v>89.5</v>
      </c>
      <c r="K30" s="47">
        <f t="shared" si="12"/>
        <v>87.999999999999986</v>
      </c>
      <c r="L30" s="47">
        <f t="shared" si="12"/>
        <v>89</v>
      </c>
      <c r="M30" s="47">
        <f t="shared" si="12"/>
        <v>88.000000000000014</v>
      </c>
      <c r="N30" s="47">
        <f t="shared" si="12"/>
        <v>88.5</v>
      </c>
      <c r="O30" s="47">
        <f t="shared" si="12"/>
        <v>87.5</v>
      </c>
      <c r="P30" s="46">
        <f>+(P25/P27)/7*1000</f>
        <v>94.5</v>
      </c>
      <c r="Q30" s="47">
        <f t="shared" ref="Q30:X30" si="13">+(Q25/Q27)/7*1000</f>
        <v>94.000000000000043</v>
      </c>
      <c r="R30" s="47">
        <f t="shared" si="13"/>
        <v>92</v>
      </c>
      <c r="S30" s="47">
        <f t="shared" si="13"/>
        <v>91</v>
      </c>
      <c r="T30" s="47">
        <f t="shared" si="13"/>
        <v>90.500000000000014</v>
      </c>
      <c r="U30" s="47">
        <f t="shared" si="13"/>
        <v>90</v>
      </c>
      <c r="V30" s="47">
        <f t="shared" si="13"/>
        <v>89.000000000000014</v>
      </c>
      <c r="W30" s="47">
        <f t="shared" si="13"/>
        <v>87.500000000000014</v>
      </c>
      <c r="X30" s="48">
        <f t="shared" si="13"/>
        <v>87.5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5" t="s">
        <v>8</v>
      </c>
      <c r="C36" s="346"/>
      <c r="D36" s="346"/>
      <c r="E36" s="346"/>
      <c r="F36" s="346"/>
      <c r="G36" s="346"/>
      <c r="H36" s="340"/>
      <c r="I36" s="99"/>
      <c r="J36" s="53" t="s">
        <v>26</v>
      </c>
      <c r="K36" s="107"/>
      <c r="L36" s="346" t="s">
        <v>8</v>
      </c>
      <c r="M36" s="346"/>
      <c r="N36" s="346"/>
      <c r="O36" s="346"/>
      <c r="P36" s="340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22.3</v>
      </c>
      <c r="C39" s="79">
        <v>48.488622222222219</v>
      </c>
      <c r="D39" s="79">
        <v>41.746807407407402</v>
      </c>
      <c r="E39" s="79">
        <v>55.624277777777777</v>
      </c>
      <c r="F39" s="79">
        <v>56.571994444444442</v>
      </c>
      <c r="G39" s="79">
        <v>40.803381481481473</v>
      </c>
      <c r="H39" s="79">
        <v>47.089692592592598</v>
      </c>
      <c r="I39" s="101">
        <f t="shared" ref="I39:I46" si="14">SUM(B39:H39)</f>
        <v>312.62477592592592</v>
      </c>
      <c r="J39" s="138"/>
      <c r="K39" s="91" t="s">
        <v>12</v>
      </c>
      <c r="L39" s="79">
        <v>6.3</v>
      </c>
      <c r="M39" s="79">
        <v>9.6</v>
      </c>
      <c r="N39" s="79">
        <v>17.899999999999999</v>
      </c>
      <c r="O39" s="79"/>
      <c r="P39" s="79"/>
      <c r="Q39" s="101">
        <f t="shared" ref="Q39:Q46" si="15">SUM(L39:P39)</f>
        <v>33.799999999999997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22.3</v>
      </c>
      <c r="C40" s="79">
        <v>48.488622222222219</v>
      </c>
      <c r="D40" s="79">
        <v>41.746807407407402</v>
      </c>
      <c r="E40" s="79">
        <v>55.624277777777777</v>
      </c>
      <c r="F40" s="79">
        <v>56.571994444444442</v>
      </c>
      <c r="G40" s="79">
        <v>40.803381481481473</v>
      </c>
      <c r="H40" s="79">
        <v>47.089692592592598</v>
      </c>
      <c r="I40" s="101">
        <f t="shared" si="14"/>
        <v>312.62477592592592</v>
      </c>
      <c r="J40" s="2"/>
      <c r="K40" s="92" t="s">
        <v>13</v>
      </c>
      <c r="L40" s="79">
        <v>6.3</v>
      </c>
      <c r="M40" s="79">
        <v>9.6</v>
      </c>
      <c r="N40" s="79">
        <v>17.899999999999999</v>
      </c>
      <c r="O40" s="79"/>
      <c r="P40" s="79"/>
      <c r="Q40" s="101">
        <f t="shared" si="15"/>
        <v>33.799999999999997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23.930999999999997</v>
      </c>
      <c r="C41" s="23">
        <v>53.116151111111115</v>
      </c>
      <c r="D41" s="23">
        <v>45.797277037037041</v>
      </c>
      <c r="E41" s="23">
        <v>60.955088888888895</v>
      </c>
      <c r="F41" s="23">
        <v>62.301502222222226</v>
      </c>
      <c r="G41" s="23">
        <v>45.001447407407404</v>
      </c>
      <c r="H41" s="23">
        <v>52.334522962962957</v>
      </c>
      <c r="I41" s="101">
        <f t="shared" si="14"/>
        <v>343.43698962962964</v>
      </c>
      <c r="J41" s="2"/>
      <c r="K41" s="91" t="s">
        <v>14</v>
      </c>
      <c r="L41" s="79">
        <v>6.9</v>
      </c>
      <c r="M41" s="79">
        <v>10.5</v>
      </c>
      <c r="N41" s="79">
        <v>19.5</v>
      </c>
      <c r="O41" s="79"/>
      <c r="P41" s="23"/>
      <c r="Q41" s="101">
        <f t="shared" si="15"/>
        <v>36.9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23.930999999999997</v>
      </c>
      <c r="C42" s="79">
        <v>53.116151111111115</v>
      </c>
      <c r="D42" s="79">
        <v>45.797277037037041</v>
      </c>
      <c r="E42" s="79">
        <v>60.955088888888895</v>
      </c>
      <c r="F42" s="79">
        <v>62.301502222222226</v>
      </c>
      <c r="G42" s="79">
        <v>45.001447407407404</v>
      </c>
      <c r="H42" s="79">
        <v>52.334522962962957</v>
      </c>
      <c r="I42" s="101">
        <f t="shared" si="14"/>
        <v>343.43698962962964</v>
      </c>
      <c r="J42" s="2"/>
      <c r="K42" s="92" t="s">
        <v>15</v>
      </c>
      <c r="L42" s="79">
        <v>6.9</v>
      </c>
      <c r="M42" s="79">
        <v>10.5</v>
      </c>
      <c r="N42" s="79">
        <v>19.600000000000001</v>
      </c>
      <c r="O42" s="79"/>
      <c r="P42" s="79"/>
      <c r="Q42" s="101">
        <f t="shared" si="15"/>
        <v>37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16</v>
      </c>
      <c r="C43" s="79">
        <v>54.5</v>
      </c>
      <c r="D43" s="79">
        <v>72.3</v>
      </c>
      <c r="E43" s="79">
        <v>57.5</v>
      </c>
      <c r="F43" s="79">
        <v>78.099999999999994</v>
      </c>
      <c r="G43" s="79">
        <v>65</v>
      </c>
      <c r="H43" s="79"/>
      <c r="I43" s="101">
        <f t="shared" si="14"/>
        <v>343.4</v>
      </c>
      <c r="J43" s="2"/>
      <c r="K43" s="91" t="s">
        <v>16</v>
      </c>
      <c r="L43" s="79">
        <v>6.9</v>
      </c>
      <c r="M43" s="79">
        <v>10.5</v>
      </c>
      <c r="N43" s="79">
        <v>19.600000000000001</v>
      </c>
      <c r="O43" s="79"/>
      <c r="P43" s="79"/>
      <c r="Q43" s="101">
        <f t="shared" si="15"/>
        <v>37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16</v>
      </c>
      <c r="C44" s="79">
        <v>54.5</v>
      </c>
      <c r="D44" s="79">
        <v>72.3</v>
      </c>
      <c r="E44" s="79">
        <v>57.5</v>
      </c>
      <c r="F44" s="79">
        <v>78.099999999999994</v>
      </c>
      <c r="G44" s="79">
        <v>65</v>
      </c>
      <c r="H44" s="79"/>
      <c r="I44" s="101">
        <f t="shared" si="14"/>
        <v>343.4</v>
      </c>
      <c r="J44" s="2"/>
      <c r="K44" s="92" t="s">
        <v>17</v>
      </c>
      <c r="L44" s="79">
        <v>6.9</v>
      </c>
      <c r="M44" s="79">
        <v>10.5</v>
      </c>
      <c r="N44" s="79">
        <v>19.600000000000001</v>
      </c>
      <c r="O44" s="79"/>
      <c r="P44" s="79"/>
      <c r="Q44" s="101">
        <f t="shared" si="15"/>
        <v>37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16</v>
      </c>
      <c r="C45" s="79">
        <v>54.5</v>
      </c>
      <c r="D45" s="79">
        <v>72.3</v>
      </c>
      <c r="E45" s="79">
        <v>57.5</v>
      </c>
      <c r="F45" s="79">
        <v>78.099999999999994</v>
      </c>
      <c r="G45" s="79">
        <v>65</v>
      </c>
      <c r="H45" s="79"/>
      <c r="I45" s="101">
        <f t="shared" si="14"/>
        <v>343.4</v>
      </c>
      <c r="J45" s="2"/>
      <c r="K45" s="91" t="s">
        <v>18</v>
      </c>
      <c r="L45" s="79">
        <v>6.9</v>
      </c>
      <c r="M45" s="79">
        <v>10.6</v>
      </c>
      <c r="N45" s="79">
        <v>19.600000000000001</v>
      </c>
      <c r="O45" s="79"/>
      <c r="P45" s="79"/>
      <c r="Q45" s="101">
        <f t="shared" si="15"/>
        <v>37.1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140.46199999999999</v>
      </c>
      <c r="C46" s="27">
        <f t="shared" si="16"/>
        <v>366.70954666666671</v>
      </c>
      <c r="D46" s="27">
        <f t="shared" si="16"/>
        <v>391.98816888888894</v>
      </c>
      <c r="E46" s="27">
        <f t="shared" si="16"/>
        <v>405.65873333333332</v>
      </c>
      <c r="F46" s="27">
        <f t="shared" si="16"/>
        <v>472.04699333333338</v>
      </c>
      <c r="G46" s="27">
        <f t="shared" si="16"/>
        <v>366.60965777777778</v>
      </c>
      <c r="H46" s="27">
        <f t="shared" si="16"/>
        <v>198.8484311111111</v>
      </c>
      <c r="I46" s="101">
        <f t="shared" si="14"/>
        <v>2342.3235311111112</v>
      </c>
      <c r="K46" s="77" t="s">
        <v>10</v>
      </c>
      <c r="L46" s="81">
        <f>SUM(L39:L45)</f>
        <v>47.099999999999994</v>
      </c>
      <c r="M46" s="27">
        <f>SUM(M39:M45)</f>
        <v>71.8</v>
      </c>
      <c r="N46" s="27">
        <f>SUM(N39:N45)</f>
        <v>133.69999999999999</v>
      </c>
      <c r="O46" s="27">
        <f>SUM(O39:O45)</f>
        <v>0</v>
      </c>
      <c r="P46" s="27">
        <f>SUM(P39:P45)</f>
        <v>0</v>
      </c>
      <c r="Q46" s="101">
        <f t="shared" si="15"/>
        <v>252.59999999999997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/>
      <c r="C47" s="30"/>
      <c r="D47" s="30"/>
      <c r="E47" s="30"/>
      <c r="F47" s="30"/>
      <c r="G47" s="30"/>
      <c r="H47" s="30"/>
      <c r="I47" s="102">
        <f>+((I46/I48)/7)*1000</f>
        <v>92.02905591352787</v>
      </c>
      <c r="K47" s="110" t="s">
        <v>19</v>
      </c>
      <c r="L47" s="82">
        <v>96</v>
      </c>
      <c r="M47" s="30">
        <v>95</v>
      </c>
      <c r="N47" s="30">
        <v>95</v>
      </c>
      <c r="O47" s="30"/>
      <c r="P47" s="30"/>
      <c r="Q47" s="102">
        <f>+((Q46/Q48)/7)*1000</f>
        <v>95.212966453071985</v>
      </c>
      <c r="R47" s="63"/>
      <c r="S47" s="63"/>
    </row>
    <row r="48" spans="1:30" ht="33.75" customHeight="1" x14ac:dyDescent="0.25">
      <c r="A48" s="94" t="s">
        <v>20</v>
      </c>
      <c r="B48" s="83">
        <v>169</v>
      </c>
      <c r="C48" s="34">
        <v>577</v>
      </c>
      <c r="D48" s="34">
        <v>766</v>
      </c>
      <c r="E48" s="34">
        <v>609</v>
      </c>
      <c r="F48" s="34">
        <v>827</v>
      </c>
      <c r="G48" s="34">
        <v>688</v>
      </c>
      <c r="H48" s="34"/>
      <c r="I48" s="103">
        <f>SUM(B48:H48)</f>
        <v>3636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((B48*B47)*7/1000-B39-B40)/5</f>
        <v>-8.92</v>
      </c>
      <c r="C49" s="38">
        <f t="shared" si="17"/>
        <v>-19.395448888888886</v>
      </c>
      <c r="D49" s="38">
        <f t="shared" si="17"/>
        <v>-16.698722962962961</v>
      </c>
      <c r="E49" s="38">
        <f t="shared" si="17"/>
        <v>-22.249711111111111</v>
      </c>
      <c r="F49" s="38">
        <f t="shared" si="17"/>
        <v>-22.628797777777777</v>
      </c>
      <c r="G49" s="38">
        <f t="shared" si="17"/>
        <v>-16.321352592592589</v>
      </c>
      <c r="H49" s="38">
        <f t="shared" si="17"/>
        <v>-18.83587703703704</v>
      </c>
      <c r="I49" s="104">
        <f>((I46*1000)/I48)/7</f>
        <v>92.029055913527856</v>
      </c>
      <c r="K49" s="95" t="s">
        <v>21</v>
      </c>
      <c r="L49" s="84">
        <f t="shared" ref="L49:P49" si="18">((L48*L47)*7/1000-L39-L40)/5</f>
        <v>6.8880000000000008</v>
      </c>
      <c r="M49" s="38">
        <f t="shared" si="18"/>
        <v>10.523999999999997</v>
      </c>
      <c r="N49" s="38">
        <f t="shared" si="18"/>
        <v>19.572999999999997</v>
      </c>
      <c r="O49" s="38">
        <f t="shared" si="18"/>
        <v>0</v>
      </c>
      <c r="P49" s="38">
        <f t="shared" si="18"/>
        <v>0</v>
      </c>
      <c r="Q49" s="113">
        <f>((Q46*1000)/Q48)/7</f>
        <v>95.212966453071985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0</v>
      </c>
      <c r="C50" s="42">
        <f t="shared" si="19"/>
        <v>0</v>
      </c>
      <c r="D50" s="42">
        <f t="shared" si="19"/>
        <v>0</v>
      </c>
      <c r="E50" s="42">
        <f t="shared" si="19"/>
        <v>0</v>
      </c>
      <c r="F50" s="42">
        <f t="shared" si="19"/>
        <v>0</v>
      </c>
      <c r="G50" s="42">
        <f t="shared" si="19"/>
        <v>0</v>
      </c>
      <c r="H50" s="42">
        <f t="shared" si="19"/>
        <v>0</v>
      </c>
      <c r="I50" s="87"/>
      <c r="K50" s="96" t="s">
        <v>22</v>
      </c>
      <c r="L50" s="85">
        <f>((L48*L47)*7)/1000</f>
        <v>47.04</v>
      </c>
      <c r="M50" s="42">
        <f>((M48*M47)*7)/1000</f>
        <v>71.819999999999993</v>
      </c>
      <c r="N50" s="42">
        <f>((N48*N47)*7)/1000</f>
        <v>133.66499999999999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118.73372781065088</v>
      </c>
      <c r="C51" s="47">
        <f t="shared" si="20"/>
        <v>90.792163076669155</v>
      </c>
      <c r="D51" s="47">
        <f t="shared" si="20"/>
        <v>73.104843134817031</v>
      </c>
      <c r="E51" s="47">
        <f t="shared" si="20"/>
        <v>95.158042067401666</v>
      </c>
      <c r="F51" s="47">
        <f t="shared" si="20"/>
        <v>81.542061380779657</v>
      </c>
      <c r="G51" s="47">
        <f t="shared" si="20"/>
        <v>76.12326781100036</v>
      </c>
      <c r="H51" s="47" t="e">
        <f t="shared" si="20"/>
        <v>#DIV/0!</v>
      </c>
      <c r="I51" s="105"/>
      <c r="J51" s="50"/>
      <c r="K51" s="97" t="s">
        <v>23</v>
      </c>
      <c r="L51" s="86">
        <f>+(L46/L48)/7*1000</f>
        <v>96.122448979591837</v>
      </c>
      <c r="M51" s="47">
        <f>+(M46/M48)/7*1000</f>
        <v>94.973544973544961</v>
      </c>
      <c r="N51" s="47">
        <f>+(N46/N48)/7*1000</f>
        <v>95.02487562189053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7"/>
      <c r="K54" s="34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5" t="s">
        <v>25</v>
      </c>
      <c r="C55" s="346"/>
      <c r="D55" s="346"/>
      <c r="E55" s="346"/>
      <c r="F55" s="34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38.9</v>
      </c>
      <c r="C58" s="79">
        <v>39.799999999999997</v>
      </c>
      <c r="D58" s="79">
        <v>38.4</v>
      </c>
      <c r="E58" s="79"/>
      <c r="F58" s="79"/>
      <c r="G58" s="101">
        <f t="shared" ref="G58:G65" si="21">SUM(B58:F58)</f>
        <v>117.1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38.9</v>
      </c>
      <c r="C59" s="79">
        <v>39.799999999999997</v>
      </c>
      <c r="D59" s="79">
        <v>38.4</v>
      </c>
      <c r="E59" s="79"/>
      <c r="F59" s="79"/>
      <c r="G59" s="101">
        <f t="shared" si="21"/>
        <v>117.1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44.2</v>
      </c>
      <c r="C60" s="23">
        <v>44.7</v>
      </c>
      <c r="D60" s="23">
        <v>43.6</v>
      </c>
      <c r="E60" s="23"/>
      <c r="F60" s="23"/>
      <c r="G60" s="101">
        <f t="shared" si="21"/>
        <v>132.5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44.2</v>
      </c>
      <c r="C61" s="23">
        <v>44.7</v>
      </c>
      <c r="D61" s="23">
        <v>43.6</v>
      </c>
      <c r="E61" s="79"/>
      <c r="F61" s="79"/>
      <c r="G61" s="101">
        <f t="shared" si="21"/>
        <v>132.5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44.2</v>
      </c>
      <c r="C62" s="23">
        <v>44.7</v>
      </c>
      <c r="D62" s="23">
        <v>43.6</v>
      </c>
      <c r="E62" s="79"/>
      <c r="F62" s="79"/>
      <c r="G62" s="101">
        <f t="shared" si="21"/>
        <v>132.5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44.2</v>
      </c>
      <c r="C63" s="23">
        <v>44.7</v>
      </c>
      <c r="D63" s="23">
        <v>43.6</v>
      </c>
      <c r="E63" s="79"/>
      <c r="F63" s="79"/>
      <c r="G63" s="101">
        <f t="shared" si="21"/>
        <v>132.5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44.2</v>
      </c>
      <c r="C64" s="23">
        <v>44.7</v>
      </c>
      <c r="D64" s="23">
        <v>43.6</v>
      </c>
      <c r="E64" s="79"/>
      <c r="F64" s="79"/>
      <c r="G64" s="101">
        <f t="shared" si="21"/>
        <v>132.5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298.79999999999995</v>
      </c>
      <c r="C65" s="27">
        <f t="shared" ref="C65:F65" si="22">SUM(C58:C64)</f>
        <v>303.09999999999997</v>
      </c>
      <c r="D65" s="27">
        <f t="shared" si="22"/>
        <v>294.8</v>
      </c>
      <c r="E65" s="27">
        <f t="shared" si="22"/>
        <v>0</v>
      </c>
      <c r="F65" s="27">
        <f t="shared" si="22"/>
        <v>0</v>
      </c>
      <c r="G65" s="101">
        <f t="shared" si="21"/>
        <v>896.69999999999982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100</v>
      </c>
      <c r="C66" s="30">
        <v>100</v>
      </c>
      <c r="D66" s="30">
        <v>100</v>
      </c>
      <c r="E66" s="30"/>
      <c r="F66" s="30"/>
      <c r="G66" s="102">
        <f>+((G65/G67)/7)*1000</f>
        <v>99.999999999999972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427</v>
      </c>
      <c r="C67" s="65">
        <v>433</v>
      </c>
      <c r="D67" s="65">
        <v>421</v>
      </c>
      <c r="E67" s="65"/>
      <c r="F67" s="65"/>
      <c r="G67" s="112">
        <f>SUM(B67:F67)</f>
        <v>1281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((B67*B66)*7/1000-B58-B59)/5</f>
        <v>44.22</v>
      </c>
      <c r="C68" s="38">
        <f t="shared" si="23"/>
        <v>44.7</v>
      </c>
      <c r="D68" s="38">
        <f t="shared" si="23"/>
        <v>43.58</v>
      </c>
      <c r="E68" s="38">
        <f t="shared" si="23"/>
        <v>0</v>
      </c>
      <c r="F68" s="38">
        <f t="shared" si="23"/>
        <v>0</v>
      </c>
      <c r="G68" s="116">
        <f>((G65*1000)/G67)/7</f>
        <v>99.999999999999972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298.89999999999998</v>
      </c>
      <c r="C69" s="42">
        <f>((C67*C66)*7)/1000</f>
        <v>303.10000000000002</v>
      </c>
      <c r="D69" s="42">
        <f>((D67*D66)*7)/1000</f>
        <v>294.7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99.966543994647026</v>
      </c>
      <c r="C70" s="47">
        <f>+(C65/C67)/7*1000</f>
        <v>99.999999999999986</v>
      </c>
      <c r="D70" s="47">
        <f>+(D65/D67)/7*1000</f>
        <v>100.03393281303021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scale="1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1" zoomScale="30" zoomScaleNormal="30" workbookViewId="0">
      <selection activeCell="B24" sqref="B24:Q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51" t="s">
        <v>0</v>
      </c>
      <c r="B3" s="351"/>
      <c r="C3" s="351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4" t="s">
        <v>1</v>
      </c>
      <c r="B9" s="134"/>
      <c r="C9" s="134"/>
      <c r="D9" s="1"/>
      <c r="E9" s="338" t="s">
        <v>2</v>
      </c>
      <c r="F9" s="338"/>
      <c r="G9" s="33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8"/>
      <c r="S9" s="33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4" t="s">
        <v>4</v>
      </c>
      <c r="B11" s="134"/>
      <c r="C11" s="134"/>
      <c r="D11" s="1"/>
      <c r="E11" s="132">
        <v>2</v>
      </c>
      <c r="F11" s="1"/>
      <c r="G11" s="1"/>
      <c r="H11" s="1"/>
      <c r="I11" s="1"/>
      <c r="J11" s="1"/>
      <c r="K11" s="339" t="s">
        <v>54</v>
      </c>
      <c r="L11" s="339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7" thickBot="1" x14ac:dyDescent="0.3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2" t="s">
        <v>25</v>
      </c>
      <c r="C15" s="353"/>
      <c r="D15" s="353"/>
      <c r="E15" s="353"/>
      <c r="F15" s="353"/>
      <c r="G15" s="353"/>
      <c r="H15" s="353"/>
      <c r="I15" s="353"/>
      <c r="J15" s="354"/>
      <c r="K15" s="355" t="s">
        <v>8</v>
      </c>
      <c r="L15" s="356"/>
      <c r="M15" s="356"/>
      <c r="N15" s="356"/>
      <c r="O15" s="356"/>
      <c r="P15" s="356"/>
      <c r="Q15" s="357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f>B27*$S$18/1000</f>
        <v>16.704000000000001</v>
      </c>
      <c r="C18" s="23">
        <f t="shared" ref="C18:Q18" si="0">C27*$S$18/1000</f>
        <v>25.984000000000002</v>
      </c>
      <c r="D18" s="23">
        <f t="shared" si="0"/>
        <v>25.984000000000002</v>
      </c>
      <c r="E18" s="23">
        <f t="shared" si="0"/>
        <v>21.895</v>
      </c>
      <c r="F18" s="23">
        <f t="shared" si="0"/>
        <v>21.895</v>
      </c>
      <c r="G18" s="23">
        <f t="shared" si="0"/>
        <v>17.370999999999999</v>
      </c>
      <c r="H18" s="23">
        <f t="shared" si="0"/>
        <v>17.370999999999999</v>
      </c>
      <c r="I18" s="23">
        <f t="shared" si="0"/>
        <v>29.58</v>
      </c>
      <c r="J18" s="23">
        <f t="shared" si="0"/>
        <v>24.041</v>
      </c>
      <c r="K18" s="22">
        <f t="shared" si="0"/>
        <v>19.227</v>
      </c>
      <c r="L18" s="23">
        <f t="shared" si="0"/>
        <v>23.606000000000002</v>
      </c>
      <c r="M18" s="23">
        <f t="shared" si="0"/>
        <v>23.577000000000002</v>
      </c>
      <c r="N18" s="23">
        <f t="shared" si="0"/>
        <v>20.358000000000001</v>
      </c>
      <c r="O18" s="23">
        <f t="shared" si="0"/>
        <v>20.358000000000001</v>
      </c>
      <c r="P18" s="23">
        <f t="shared" si="0"/>
        <v>31.117000000000001</v>
      </c>
      <c r="Q18" s="23">
        <f t="shared" si="0"/>
        <v>21.257000000000001</v>
      </c>
      <c r="R18" s="25">
        <f t="shared" ref="R18:R25" si="1">SUM(B18:Q18)</f>
        <v>360.32500000000005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18.048000000000002</v>
      </c>
      <c r="C19" s="23">
        <v>26.506666666666664</v>
      </c>
      <c r="D19" s="23">
        <v>26.506666666666664</v>
      </c>
      <c r="E19" s="23">
        <v>21.894999999999996</v>
      </c>
      <c r="F19" s="23">
        <v>21.894999999999996</v>
      </c>
      <c r="G19" s="23">
        <v>16.672166666666666</v>
      </c>
      <c r="H19" s="23">
        <v>16.672166666666666</v>
      </c>
      <c r="I19" s="23">
        <v>27.794999999999998</v>
      </c>
      <c r="J19" s="23">
        <v>22.590250000000001</v>
      </c>
      <c r="K19" s="22">
        <v>21.160749999999997</v>
      </c>
      <c r="L19" s="23">
        <v>25.0305</v>
      </c>
      <c r="M19" s="23">
        <v>24.999750000000002</v>
      </c>
      <c r="N19" s="23">
        <v>20.767499999999998</v>
      </c>
      <c r="O19" s="23">
        <v>20.767499999999998</v>
      </c>
      <c r="P19" s="23">
        <v>31.117000000000001</v>
      </c>
      <c r="Q19" s="23">
        <v>20.401833333333332</v>
      </c>
      <c r="R19" s="25">
        <f t="shared" si="1"/>
        <v>362.82574999999997</v>
      </c>
      <c r="T19" s="2"/>
      <c r="U19" s="19"/>
    </row>
    <row r="20" spans="1:30" ht="39.75" customHeight="1" x14ac:dyDescent="0.25">
      <c r="A20" s="91" t="s">
        <v>14</v>
      </c>
      <c r="B20" s="76">
        <v>18.048000000000002</v>
      </c>
      <c r="C20" s="23">
        <v>27.133866666666666</v>
      </c>
      <c r="D20" s="23">
        <v>27.133866666666666</v>
      </c>
      <c r="E20" s="23">
        <v>21.894999999999996</v>
      </c>
      <c r="F20" s="23">
        <v>21.894999999999996</v>
      </c>
      <c r="G20" s="23">
        <v>16.672166666666666</v>
      </c>
      <c r="H20" s="23">
        <v>16.672166666666666</v>
      </c>
      <c r="I20" s="23">
        <v>27.794999999999998</v>
      </c>
      <c r="J20" s="23">
        <v>22.590250000000001</v>
      </c>
      <c r="K20" s="22">
        <v>21.160749999999997</v>
      </c>
      <c r="L20" s="23">
        <v>25.0305</v>
      </c>
      <c r="M20" s="23">
        <v>24.999750000000002</v>
      </c>
      <c r="N20" s="23">
        <v>20.767499999999998</v>
      </c>
      <c r="O20" s="23">
        <v>20.767499999999998</v>
      </c>
      <c r="P20" s="23">
        <v>31.117000000000001</v>
      </c>
      <c r="Q20" s="23">
        <v>20.401833333333332</v>
      </c>
      <c r="R20" s="25">
        <f t="shared" si="1"/>
        <v>364.08014999999995</v>
      </c>
      <c r="T20" s="2"/>
      <c r="U20" s="19"/>
    </row>
    <row r="21" spans="1:30" ht="39.950000000000003" customHeight="1" x14ac:dyDescent="0.25">
      <c r="A21" s="92" t="s">
        <v>15</v>
      </c>
      <c r="B21" s="22">
        <v>18.048000000000002</v>
      </c>
      <c r="C21" s="23">
        <v>27.133866666666666</v>
      </c>
      <c r="D21" s="23">
        <v>27.133866666666666</v>
      </c>
      <c r="E21" s="23">
        <v>21.894999999999996</v>
      </c>
      <c r="F21" s="23">
        <v>21.894999999999996</v>
      </c>
      <c r="G21" s="23">
        <v>16.672166666666666</v>
      </c>
      <c r="H21" s="23">
        <v>16.672166666666666</v>
      </c>
      <c r="I21" s="23">
        <v>27.794999999999998</v>
      </c>
      <c r="J21" s="23">
        <v>22.590250000000001</v>
      </c>
      <c r="K21" s="22">
        <v>21.160749999999997</v>
      </c>
      <c r="L21" s="23">
        <v>25.0305</v>
      </c>
      <c r="M21" s="23">
        <v>24.999750000000002</v>
      </c>
      <c r="N21" s="23">
        <v>20.767499999999998</v>
      </c>
      <c r="O21" s="23">
        <v>20.767499999999998</v>
      </c>
      <c r="P21" s="23">
        <v>31.117000000000001</v>
      </c>
      <c r="Q21" s="23">
        <v>20.401833333333332</v>
      </c>
      <c r="R21" s="25">
        <f t="shared" si="1"/>
        <v>364.08014999999995</v>
      </c>
      <c r="T21" s="2"/>
      <c r="U21" s="19"/>
    </row>
    <row r="22" spans="1:30" ht="39.950000000000003" customHeight="1" x14ac:dyDescent="0.25">
      <c r="A22" s="91" t="s">
        <v>16</v>
      </c>
      <c r="B22" s="22">
        <v>18.048000000000002</v>
      </c>
      <c r="C22" s="23">
        <v>27.133866666666666</v>
      </c>
      <c r="D22" s="23">
        <v>27.133866666666666</v>
      </c>
      <c r="E22" s="23">
        <v>21.894999999999996</v>
      </c>
      <c r="F22" s="23">
        <v>21.894999999999996</v>
      </c>
      <c r="G22" s="23">
        <v>16.672166666666666</v>
      </c>
      <c r="H22" s="23">
        <v>16.672166666666666</v>
      </c>
      <c r="I22" s="23">
        <v>27.794999999999998</v>
      </c>
      <c r="J22" s="23">
        <v>22.590250000000001</v>
      </c>
      <c r="K22" s="22">
        <v>21.160749999999997</v>
      </c>
      <c r="L22" s="23">
        <v>25.0305</v>
      </c>
      <c r="M22" s="23">
        <v>24.999750000000002</v>
      </c>
      <c r="N22" s="23">
        <v>20.767499999999998</v>
      </c>
      <c r="O22" s="23">
        <v>20.767499999999998</v>
      </c>
      <c r="P22" s="23">
        <v>31.117000000000001</v>
      </c>
      <c r="Q22" s="23">
        <v>20.401833333333332</v>
      </c>
      <c r="R22" s="25">
        <f t="shared" si="1"/>
        <v>364.08014999999995</v>
      </c>
      <c r="T22" s="2"/>
      <c r="U22" s="19"/>
    </row>
    <row r="23" spans="1:30" ht="39.950000000000003" customHeight="1" x14ac:dyDescent="0.25">
      <c r="A23" s="92" t="s">
        <v>17</v>
      </c>
      <c r="B23" s="22">
        <v>18.048000000000002</v>
      </c>
      <c r="C23" s="23">
        <v>27.133866666666666</v>
      </c>
      <c r="D23" s="23">
        <v>27.133866666666666</v>
      </c>
      <c r="E23" s="23">
        <v>21.894999999999996</v>
      </c>
      <c r="F23" s="23">
        <v>21.894999999999996</v>
      </c>
      <c r="G23" s="23">
        <v>16.672166666666666</v>
      </c>
      <c r="H23" s="23">
        <v>16.672166666666666</v>
      </c>
      <c r="I23" s="23">
        <v>27.794999999999998</v>
      </c>
      <c r="J23" s="23">
        <v>22.590250000000001</v>
      </c>
      <c r="K23" s="22">
        <v>21.160749999999997</v>
      </c>
      <c r="L23" s="23">
        <v>25.0305</v>
      </c>
      <c r="M23" s="23">
        <v>24.999750000000002</v>
      </c>
      <c r="N23" s="23">
        <v>20.767499999999998</v>
      </c>
      <c r="O23" s="23">
        <v>20.767499999999998</v>
      </c>
      <c r="P23" s="23">
        <v>31.117000000000001</v>
      </c>
      <c r="Q23" s="23">
        <v>20.401833333333332</v>
      </c>
      <c r="R23" s="25">
        <f t="shared" si="1"/>
        <v>364.08014999999995</v>
      </c>
      <c r="T23" s="2"/>
      <c r="U23" s="19"/>
    </row>
    <row r="24" spans="1:30" ht="39.950000000000003" customHeight="1" x14ac:dyDescent="0.25">
      <c r="A24" s="91" t="s">
        <v>18</v>
      </c>
      <c r="B24" s="22">
        <v>18.048000000000002</v>
      </c>
      <c r="C24" s="23">
        <v>27.133866666666666</v>
      </c>
      <c r="D24" s="23">
        <v>27.133866666666666</v>
      </c>
      <c r="E24" s="23">
        <v>21.894999999999996</v>
      </c>
      <c r="F24" s="23">
        <v>21.894999999999996</v>
      </c>
      <c r="G24" s="23">
        <v>16.672166666666666</v>
      </c>
      <c r="H24" s="23">
        <v>16.672166666666666</v>
      </c>
      <c r="I24" s="23">
        <v>27.794999999999998</v>
      </c>
      <c r="J24" s="23">
        <v>22.590250000000001</v>
      </c>
      <c r="K24" s="22">
        <v>21.160749999999997</v>
      </c>
      <c r="L24" s="23">
        <v>25.0305</v>
      </c>
      <c r="M24" s="23">
        <v>24.999750000000002</v>
      </c>
      <c r="N24" s="23">
        <v>20.767499999999998</v>
      </c>
      <c r="O24" s="23">
        <v>20.767499999999998</v>
      </c>
      <c r="P24" s="23">
        <v>31.117000000000001</v>
      </c>
      <c r="Q24" s="23">
        <v>20.401833333333332</v>
      </c>
      <c r="R24" s="25">
        <f t="shared" si="1"/>
        <v>364.08014999999995</v>
      </c>
      <c r="T24" s="2"/>
    </row>
    <row r="25" spans="1:30" ht="41.45" customHeight="1" x14ac:dyDescent="0.25">
      <c r="A25" s="92" t="s">
        <v>10</v>
      </c>
      <c r="B25" s="26">
        <f t="shared" ref="B25:C25" si="2">SUM(B18:B24)</f>
        <v>124.99200000000002</v>
      </c>
      <c r="C25" s="27">
        <f t="shared" si="2"/>
        <v>188.16000000000003</v>
      </c>
      <c r="D25" s="27">
        <f>SUM(D18:D24)</f>
        <v>188.16000000000003</v>
      </c>
      <c r="E25" s="27">
        <f t="shared" ref="E25:G25" si="3">SUM(E18:E24)</f>
        <v>153.26499999999999</v>
      </c>
      <c r="F25" s="27">
        <f t="shared" si="3"/>
        <v>153.26499999999999</v>
      </c>
      <c r="G25" s="27">
        <f t="shared" si="3"/>
        <v>117.40400000000001</v>
      </c>
      <c r="H25" s="27">
        <f>SUM(H18:H24)</f>
        <v>117.40400000000001</v>
      </c>
      <c r="I25" s="27">
        <f t="shared" ref="I25:J25" si="4">SUM(I18:I24)</f>
        <v>196.34999999999997</v>
      </c>
      <c r="J25" s="27">
        <f t="shared" si="4"/>
        <v>159.58250000000001</v>
      </c>
      <c r="K25" s="26">
        <f>SUM(K18:K24)</f>
        <v>146.19149999999996</v>
      </c>
      <c r="L25" s="27">
        <f t="shared" ref="L25:N25" si="5">SUM(L18:L24)</f>
        <v>173.78899999999999</v>
      </c>
      <c r="M25" s="27">
        <f t="shared" si="5"/>
        <v>173.57550000000003</v>
      </c>
      <c r="N25" s="27">
        <f t="shared" si="5"/>
        <v>144.96299999999999</v>
      </c>
      <c r="O25" s="27">
        <f>SUM(O18:O24)</f>
        <v>144.96299999999999</v>
      </c>
      <c r="P25" s="27">
        <f t="shared" ref="P25:Q25" si="6">SUM(P18:P24)</f>
        <v>217.81899999999999</v>
      </c>
      <c r="Q25" s="27">
        <f t="shared" si="6"/>
        <v>143.66799999999998</v>
      </c>
      <c r="R25" s="25">
        <f t="shared" si="1"/>
        <v>2543.5515</v>
      </c>
    </row>
    <row r="26" spans="1:30" s="2" customFormat="1" ht="36.75" customHeight="1" x14ac:dyDescent="0.25">
      <c r="A26" s="93" t="s">
        <v>19</v>
      </c>
      <c r="B26" s="29">
        <v>31</v>
      </c>
      <c r="C26" s="30">
        <v>30</v>
      </c>
      <c r="D26" s="30">
        <v>30</v>
      </c>
      <c r="E26" s="30">
        <v>29</v>
      </c>
      <c r="F26" s="30">
        <v>29</v>
      </c>
      <c r="G26" s="30">
        <v>28</v>
      </c>
      <c r="H26" s="30">
        <v>28</v>
      </c>
      <c r="I26" s="30">
        <v>27.5</v>
      </c>
      <c r="J26" s="30">
        <v>27.5</v>
      </c>
      <c r="K26" s="29">
        <v>31.5</v>
      </c>
      <c r="L26" s="30">
        <v>30.5</v>
      </c>
      <c r="M26" s="30">
        <v>30.5</v>
      </c>
      <c r="N26" s="30">
        <v>29.5</v>
      </c>
      <c r="O26" s="30">
        <v>29.5</v>
      </c>
      <c r="P26" s="30">
        <v>29</v>
      </c>
      <c r="Q26" s="30">
        <v>28</v>
      </c>
      <c r="R26" s="32">
        <f>+((R25/R27)/7)*1000</f>
        <v>29.244627766599596</v>
      </c>
    </row>
    <row r="27" spans="1:30" s="2" customFormat="1" ht="33" customHeight="1" x14ac:dyDescent="0.25">
      <c r="A27" s="94" t="s">
        <v>20</v>
      </c>
      <c r="B27" s="33">
        <v>576</v>
      </c>
      <c r="C27" s="34">
        <v>896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1020</v>
      </c>
      <c r="J27" s="34">
        <v>829</v>
      </c>
      <c r="K27" s="33">
        <v>663</v>
      </c>
      <c r="L27" s="34">
        <v>814</v>
      </c>
      <c r="M27" s="34">
        <v>813</v>
      </c>
      <c r="N27" s="34">
        <v>702</v>
      </c>
      <c r="O27" s="34">
        <v>702</v>
      </c>
      <c r="P27" s="34">
        <v>1073</v>
      </c>
      <c r="Q27" s="34">
        <v>733</v>
      </c>
      <c r="R27" s="36">
        <f>SUM(B27:Q27)</f>
        <v>12425</v>
      </c>
      <c r="S27" s="2">
        <f>((R25*1000)/R27)/7</f>
        <v>29.244627766599596</v>
      </c>
    </row>
    <row r="28" spans="1:30" s="2" customFormat="1" ht="33" customHeight="1" x14ac:dyDescent="0.25">
      <c r="A28" s="95" t="s">
        <v>21</v>
      </c>
      <c r="B28" s="37">
        <f>((B27*B26)*7/1000-B18)/6</f>
        <v>18.048000000000002</v>
      </c>
      <c r="C28" s="38">
        <f>((C27*C26)*7/1000-C18-C19)/5</f>
        <v>27.133866666666666</v>
      </c>
      <c r="D28" s="38">
        <f>((D27*D26)*7/1000-D18-D19)/5</f>
        <v>27.133866666666666</v>
      </c>
      <c r="E28" s="38">
        <f t="shared" ref="E28:Q28" si="7">((E27*E26)*7/1000-E18)/6</f>
        <v>21.894999999999996</v>
      </c>
      <c r="F28" s="38">
        <f t="shared" si="7"/>
        <v>21.894999999999996</v>
      </c>
      <c r="G28" s="38">
        <f t="shared" si="7"/>
        <v>16.672166666666666</v>
      </c>
      <c r="H28" s="38">
        <f t="shared" si="7"/>
        <v>16.672166666666666</v>
      </c>
      <c r="I28" s="38">
        <f t="shared" si="7"/>
        <v>27.794999999999998</v>
      </c>
      <c r="J28" s="38">
        <f t="shared" si="7"/>
        <v>22.590250000000001</v>
      </c>
      <c r="K28" s="37">
        <f t="shared" si="7"/>
        <v>21.160749999999997</v>
      </c>
      <c r="L28" s="38">
        <f t="shared" si="7"/>
        <v>25.0305</v>
      </c>
      <c r="M28" s="38">
        <f t="shared" si="7"/>
        <v>24.999750000000002</v>
      </c>
      <c r="N28" s="38">
        <f t="shared" si="7"/>
        <v>20.767499999999998</v>
      </c>
      <c r="O28" s="38">
        <f t="shared" si="7"/>
        <v>20.767499999999998</v>
      </c>
      <c r="P28" s="38">
        <f t="shared" si="7"/>
        <v>31.117000000000001</v>
      </c>
      <c r="Q28" s="38">
        <f t="shared" si="7"/>
        <v>20.401833333333332</v>
      </c>
      <c r="R28" s="40"/>
    </row>
    <row r="29" spans="1:30" ht="33.75" customHeight="1" x14ac:dyDescent="0.25">
      <c r="A29" s="96" t="s">
        <v>22</v>
      </c>
      <c r="B29" s="41">
        <f t="shared" ref="B29:C29" si="8">((B27*B26)*7)/1000</f>
        <v>124.992</v>
      </c>
      <c r="C29" s="42">
        <f t="shared" si="8"/>
        <v>188.16</v>
      </c>
      <c r="D29" s="42">
        <f>((D27*D26)*7)/1000</f>
        <v>188.16</v>
      </c>
      <c r="E29" s="42">
        <f>((E27*E26)*7)/1000</f>
        <v>153.26499999999999</v>
      </c>
      <c r="F29" s="42">
        <f t="shared" ref="F29:G29" si="9">((F27*F26)*7)/1000</f>
        <v>153.26499999999999</v>
      </c>
      <c r="G29" s="42">
        <f t="shared" si="9"/>
        <v>117.404</v>
      </c>
      <c r="H29" s="42">
        <f>((H27*H26)*7)/1000</f>
        <v>117.404</v>
      </c>
      <c r="I29" s="42">
        <f>((I27*I26)*7)/1000</f>
        <v>196.35</v>
      </c>
      <c r="J29" s="42">
        <f t="shared" ref="J29" si="10">((J27*J26)*7)/1000</f>
        <v>159.58250000000001</v>
      </c>
      <c r="K29" s="41">
        <f>((K27*K26)*7)/1000</f>
        <v>146.19149999999999</v>
      </c>
      <c r="L29" s="42">
        <f>((L27*L26)*7)/1000</f>
        <v>173.78899999999999</v>
      </c>
      <c r="M29" s="42">
        <f t="shared" ref="M29:Q29" si="11">((M27*M26)*7)/1000</f>
        <v>173.57550000000001</v>
      </c>
      <c r="N29" s="42">
        <f t="shared" si="11"/>
        <v>144.96299999999999</v>
      </c>
      <c r="O29" s="43">
        <f t="shared" si="11"/>
        <v>144.96299999999999</v>
      </c>
      <c r="P29" s="43">
        <f t="shared" si="11"/>
        <v>217.81899999999999</v>
      </c>
      <c r="Q29" s="43">
        <f t="shared" si="11"/>
        <v>143.66800000000001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2">+(B25/B27)/7*1000</f>
        <v>31.000000000000004</v>
      </c>
      <c r="C30" s="47">
        <f t="shared" si="12"/>
        <v>30.000000000000004</v>
      </c>
      <c r="D30" s="47">
        <f>+(D25/D27)/7*1000</f>
        <v>30.000000000000004</v>
      </c>
      <c r="E30" s="47">
        <f t="shared" ref="E30:G30" si="13">+(E25/E27)/7*1000</f>
        <v>28.999999999999996</v>
      </c>
      <c r="F30" s="47">
        <f t="shared" si="13"/>
        <v>28.999999999999996</v>
      </c>
      <c r="G30" s="47">
        <f t="shared" si="13"/>
        <v>28</v>
      </c>
      <c r="H30" s="47">
        <f>+(H25/H27)/7*1000</f>
        <v>28</v>
      </c>
      <c r="I30" s="47">
        <f t="shared" ref="I30:J30" si="14">+(I25/I27)/7*1000</f>
        <v>27.499999999999996</v>
      </c>
      <c r="J30" s="47">
        <f t="shared" si="14"/>
        <v>27.5</v>
      </c>
      <c r="K30" s="46">
        <f>+(K25/K27)/7*1000</f>
        <v>31.499999999999993</v>
      </c>
      <c r="L30" s="47">
        <f t="shared" ref="L30:Q30" si="15">+(L25/L27)/7*1000</f>
        <v>30.5</v>
      </c>
      <c r="M30" s="47">
        <f t="shared" si="15"/>
        <v>30.500000000000007</v>
      </c>
      <c r="N30" s="47">
        <f t="shared" si="15"/>
        <v>29.5</v>
      </c>
      <c r="O30" s="47">
        <f t="shared" si="15"/>
        <v>29.5</v>
      </c>
      <c r="P30" s="47">
        <f t="shared" si="15"/>
        <v>28.999999999999996</v>
      </c>
      <c r="Q30" s="47">
        <f t="shared" si="15"/>
        <v>27.999999999999996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0" t="s">
        <v>25</v>
      </c>
      <c r="C36" s="341"/>
      <c r="D36" s="341"/>
      <c r="E36" s="341"/>
      <c r="F36" s="341"/>
      <c r="G36" s="341"/>
      <c r="H36" s="99"/>
      <c r="I36" s="53" t="s">
        <v>26</v>
      </c>
      <c r="J36" s="107"/>
      <c r="K36" s="346" t="s">
        <v>25</v>
      </c>
      <c r="L36" s="346"/>
      <c r="M36" s="346"/>
      <c r="N36" s="346"/>
      <c r="O36" s="340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f>B48*$I$39/1000</f>
        <v>13.103999999999999</v>
      </c>
      <c r="C39" s="79">
        <f t="shared" ref="C39:G39" si="16">C48*$I$39/1000</f>
        <v>16.184000000000001</v>
      </c>
      <c r="D39" s="79">
        <f t="shared" si="16"/>
        <v>16.212</v>
      </c>
      <c r="E39" s="79">
        <f t="shared" si="16"/>
        <v>23.38</v>
      </c>
      <c r="F39" s="79">
        <f t="shared" si="16"/>
        <v>21.7</v>
      </c>
      <c r="G39" s="79">
        <f t="shared" si="16"/>
        <v>13.523999999999999</v>
      </c>
      <c r="H39" s="101">
        <f t="shared" ref="H39:H46" si="17">SUM(B39:G39)</f>
        <v>104.104</v>
      </c>
      <c r="I39" s="138">
        <v>28</v>
      </c>
      <c r="J39" s="91" t="s">
        <v>12</v>
      </c>
      <c r="K39" s="79">
        <f>K48*$Q$39/1000</f>
        <v>33.506999999999998</v>
      </c>
      <c r="L39" s="79">
        <f t="shared" ref="L39:O39" si="18">L48*$Q$39/1000</f>
        <v>33.813000000000002</v>
      </c>
      <c r="M39" s="79">
        <f t="shared" si="18"/>
        <v>33.762</v>
      </c>
      <c r="N39" s="79">
        <f t="shared" si="18"/>
        <v>33.863999999999997</v>
      </c>
      <c r="O39" s="79">
        <f t="shared" si="18"/>
        <v>33.762</v>
      </c>
      <c r="P39" s="101">
        <f t="shared" ref="P39:P46" si="19">SUM(K39:O39)</f>
        <v>168.708</v>
      </c>
      <c r="Q39" s="2">
        <v>51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14.196</v>
      </c>
      <c r="C40" s="79">
        <v>17.195499999999999</v>
      </c>
      <c r="D40" s="79">
        <v>16.887499999999999</v>
      </c>
      <c r="E40" s="79">
        <v>23.38</v>
      </c>
      <c r="F40" s="79">
        <v>21.247916666666665</v>
      </c>
      <c r="G40" s="79">
        <v>12.960500000000001</v>
      </c>
      <c r="H40" s="101">
        <f t="shared" si="17"/>
        <v>105.86741666666666</v>
      </c>
      <c r="I40" s="2"/>
      <c r="J40" s="92" t="s">
        <v>13</v>
      </c>
      <c r="K40" s="79">
        <f>K48*$Q$40/1000</f>
        <v>35.478000000000002</v>
      </c>
      <c r="L40" s="79">
        <f t="shared" ref="L40:O40" si="20">L48*$Q$40/1000</f>
        <v>35.802</v>
      </c>
      <c r="M40" s="79">
        <f t="shared" si="20"/>
        <v>35.747999999999998</v>
      </c>
      <c r="N40" s="79">
        <f t="shared" si="20"/>
        <v>35.856000000000002</v>
      </c>
      <c r="O40" s="79">
        <f t="shared" si="20"/>
        <v>35.747999999999998</v>
      </c>
      <c r="P40" s="101">
        <f t="shared" si="19"/>
        <v>178.63199999999998</v>
      </c>
      <c r="Q40" s="2">
        <v>54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14.196</v>
      </c>
      <c r="C41" s="23">
        <v>17.195499999999999</v>
      </c>
      <c r="D41" s="23">
        <v>16.887499999999999</v>
      </c>
      <c r="E41" s="23">
        <v>23.38</v>
      </c>
      <c r="F41" s="23">
        <v>21.247916666666665</v>
      </c>
      <c r="G41" s="23">
        <v>12.960500000000001</v>
      </c>
      <c r="H41" s="101">
        <f t="shared" si="17"/>
        <v>105.86741666666666</v>
      </c>
      <c r="I41" s="2"/>
      <c r="J41" s="91" t="s">
        <v>14</v>
      </c>
      <c r="K41" s="80">
        <f>K48*$Q$41/1000</f>
        <v>39.42</v>
      </c>
      <c r="L41" s="23">
        <f t="shared" ref="L41:O41" si="21">L48*$Q$41/1000</f>
        <v>39.78</v>
      </c>
      <c r="M41" s="23">
        <f t="shared" si="21"/>
        <v>39.72</v>
      </c>
      <c r="N41" s="23">
        <f t="shared" si="21"/>
        <v>39.840000000000003</v>
      </c>
      <c r="O41" s="23">
        <f t="shared" si="21"/>
        <v>39.72</v>
      </c>
      <c r="P41" s="101">
        <f t="shared" si="19"/>
        <v>198.48</v>
      </c>
      <c r="Q41" s="2">
        <v>60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14.196</v>
      </c>
      <c r="C42" s="79">
        <v>17.195499999999999</v>
      </c>
      <c r="D42" s="79">
        <v>16.887499999999999</v>
      </c>
      <c r="E42" s="79">
        <v>23.38</v>
      </c>
      <c r="F42" s="79">
        <v>21.247916666666665</v>
      </c>
      <c r="G42" s="79">
        <v>12.960500000000001</v>
      </c>
      <c r="H42" s="101">
        <f t="shared" si="17"/>
        <v>105.86741666666666</v>
      </c>
      <c r="I42" s="2"/>
      <c r="J42" s="92" t="s">
        <v>15</v>
      </c>
      <c r="K42" s="79">
        <f>K48*$Q$42/1000</f>
        <v>42.704999999999998</v>
      </c>
      <c r="L42" s="79">
        <f t="shared" ref="L42:O42" si="22">L48*$Q$42/1000</f>
        <v>43.094999999999999</v>
      </c>
      <c r="M42" s="79">
        <f t="shared" si="22"/>
        <v>43.03</v>
      </c>
      <c r="N42" s="79">
        <f t="shared" si="22"/>
        <v>43.16</v>
      </c>
      <c r="O42" s="79">
        <f t="shared" si="22"/>
        <v>43.03</v>
      </c>
      <c r="P42" s="101">
        <f t="shared" si="19"/>
        <v>215.01999999999998</v>
      </c>
      <c r="Q42" s="2">
        <v>65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14.196</v>
      </c>
      <c r="C43" s="79">
        <v>17.195499999999999</v>
      </c>
      <c r="D43" s="79">
        <v>16.887499999999999</v>
      </c>
      <c r="E43" s="79">
        <v>23.38</v>
      </c>
      <c r="F43" s="79">
        <v>21.247916666666665</v>
      </c>
      <c r="G43" s="79">
        <v>12.960500000000001</v>
      </c>
      <c r="H43" s="101">
        <f t="shared" si="17"/>
        <v>105.86741666666666</v>
      </c>
      <c r="I43" s="2"/>
      <c r="J43" s="91" t="s">
        <v>16</v>
      </c>
      <c r="K43" s="79">
        <f>K48*$Q$43/1000</f>
        <v>47.960999999999999</v>
      </c>
      <c r="L43" s="79">
        <f t="shared" ref="L43:O43" si="23">L48*$Q$43/1000</f>
        <v>48.399000000000001</v>
      </c>
      <c r="M43" s="79">
        <f t="shared" si="23"/>
        <v>48.326000000000001</v>
      </c>
      <c r="N43" s="79">
        <f t="shared" si="23"/>
        <v>48.472000000000001</v>
      </c>
      <c r="O43" s="79">
        <f t="shared" si="23"/>
        <v>48.326000000000001</v>
      </c>
      <c r="P43" s="101">
        <f t="shared" si="19"/>
        <v>241.48400000000001</v>
      </c>
      <c r="Q43" s="2">
        <v>73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14.196</v>
      </c>
      <c r="C44" s="79">
        <v>17.195499999999999</v>
      </c>
      <c r="D44" s="79">
        <v>16.887499999999999</v>
      </c>
      <c r="E44" s="79">
        <v>23.38</v>
      </c>
      <c r="F44" s="79">
        <v>21.247916666666665</v>
      </c>
      <c r="G44" s="79">
        <v>12.960500000000001</v>
      </c>
      <c r="H44" s="101">
        <f t="shared" si="17"/>
        <v>105.86741666666666</v>
      </c>
      <c r="I44" s="2"/>
      <c r="J44" s="92" t="s">
        <v>17</v>
      </c>
      <c r="K44" s="79">
        <f>K48*$Q$44/1000</f>
        <v>49.274999999999999</v>
      </c>
      <c r="L44" s="79">
        <f t="shared" ref="L44:O44" si="24">L48*$Q$44/1000</f>
        <v>49.725000000000001</v>
      </c>
      <c r="M44" s="79">
        <f t="shared" si="24"/>
        <v>49.65</v>
      </c>
      <c r="N44" s="79">
        <f t="shared" si="24"/>
        <v>49.8</v>
      </c>
      <c r="O44" s="79">
        <f t="shared" si="24"/>
        <v>49.65</v>
      </c>
      <c r="P44" s="101">
        <f t="shared" si="19"/>
        <v>248.1</v>
      </c>
      <c r="Q44" s="2">
        <v>75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14.196</v>
      </c>
      <c r="C45" s="79">
        <v>17.195499999999999</v>
      </c>
      <c r="D45" s="79">
        <v>16.887499999999999</v>
      </c>
      <c r="E45" s="79">
        <v>23.38</v>
      </c>
      <c r="F45" s="79">
        <v>21.247916666666665</v>
      </c>
      <c r="G45" s="79">
        <v>12.960500000000001</v>
      </c>
      <c r="H45" s="101">
        <f t="shared" si="17"/>
        <v>105.86741666666666</v>
      </c>
      <c r="I45" s="2"/>
      <c r="J45" s="91" t="s">
        <v>18</v>
      </c>
      <c r="K45" s="79">
        <f>K48*$Q$45/1000</f>
        <v>49.932000000000002</v>
      </c>
      <c r="L45" s="79">
        <f t="shared" ref="L45:O45" si="25">L48*$Q$45/1000</f>
        <v>50.387999999999998</v>
      </c>
      <c r="M45" s="79">
        <f t="shared" si="25"/>
        <v>50.311999999999998</v>
      </c>
      <c r="N45" s="79">
        <f t="shared" si="25"/>
        <v>50.463999999999999</v>
      </c>
      <c r="O45" s="79">
        <f t="shared" si="25"/>
        <v>50.311999999999998</v>
      </c>
      <c r="P45" s="101">
        <f t="shared" si="19"/>
        <v>251.40800000000002</v>
      </c>
      <c r="Q45" s="2">
        <v>76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6">SUM(B39:B45)</f>
        <v>98.279999999999987</v>
      </c>
      <c r="C46" s="27">
        <f t="shared" si="26"/>
        <v>119.35699999999999</v>
      </c>
      <c r="D46" s="27">
        <f t="shared" si="26"/>
        <v>117.53700000000001</v>
      </c>
      <c r="E46" s="27">
        <f t="shared" si="26"/>
        <v>163.66</v>
      </c>
      <c r="F46" s="27">
        <f t="shared" si="26"/>
        <v>149.1875</v>
      </c>
      <c r="G46" s="27">
        <f t="shared" si="26"/>
        <v>91.286999999999992</v>
      </c>
      <c r="H46" s="101">
        <f t="shared" si="17"/>
        <v>739.30849999999998</v>
      </c>
      <c r="J46" s="77" t="s">
        <v>10</v>
      </c>
      <c r="K46" s="81">
        <f>SUM(K39:K45)</f>
        <v>298.27800000000002</v>
      </c>
      <c r="L46" s="27">
        <f>SUM(L39:L45)</f>
        <v>301.00200000000001</v>
      </c>
      <c r="M46" s="27">
        <f>SUM(M39:M45)</f>
        <v>300.548</v>
      </c>
      <c r="N46" s="27">
        <f>SUM(N39:N45)</f>
        <v>301.45600000000002</v>
      </c>
      <c r="O46" s="27">
        <f>SUM(O39:O45)</f>
        <v>300.548</v>
      </c>
      <c r="P46" s="101">
        <f t="shared" si="19"/>
        <v>1501.8320000000001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30</v>
      </c>
      <c r="C47" s="30">
        <v>29.5</v>
      </c>
      <c r="D47" s="30">
        <v>29</v>
      </c>
      <c r="E47" s="30">
        <v>28</v>
      </c>
      <c r="F47" s="30">
        <v>27.5</v>
      </c>
      <c r="G47" s="30">
        <v>27</v>
      </c>
      <c r="H47" s="102">
        <f>+((H46/H48)/7)*1000</f>
        <v>28.406535771920389</v>
      </c>
      <c r="J47" s="110" t="s">
        <v>19</v>
      </c>
      <c r="K47" s="82">
        <v>65</v>
      </c>
      <c r="L47" s="30">
        <v>65</v>
      </c>
      <c r="M47" s="30">
        <v>65</v>
      </c>
      <c r="N47" s="30">
        <v>65</v>
      </c>
      <c r="O47" s="30">
        <v>65</v>
      </c>
      <c r="P47" s="102">
        <f>+((P46/P48)/7)*1000</f>
        <v>64.857142857142861</v>
      </c>
      <c r="Q47" s="63"/>
      <c r="R47" s="63"/>
    </row>
    <row r="48" spans="1:30" ht="33.75" customHeight="1" x14ac:dyDescent="0.25">
      <c r="A48" s="94" t="s">
        <v>20</v>
      </c>
      <c r="B48" s="83">
        <v>468</v>
      </c>
      <c r="C48" s="34">
        <v>578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3718</v>
      </c>
      <c r="I48" s="64"/>
      <c r="J48" s="94" t="s">
        <v>20</v>
      </c>
      <c r="K48" s="106">
        <v>657</v>
      </c>
      <c r="L48" s="65">
        <v>663</v>
      </c>
      <c r="M48" s="65">
        <v>662</v>
      </c>
      <c r="N48" s="65">
        <v>664</v>
      </c>
      <c r="O48" s="65">
        <v>662</v>
      </c>
      <c r="P48" s="112">
        <f>SUM(K48:O48)</f>
        <v>3308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7">((B48*B47)*7/1000-B39)/6</f>
        <v>14.196</v>
      </c>
      <c r="C49" s="38">
        <f t="shared" si="27"/>
        <v>17.195499999999999</v>
      </c>
      <c r="D49" s="38">
        <f t="shared" si="27"/>
        <v>16.887499999999999</v>
      </c>
      <c r="E49" s="38">
        <f t="shared" si="27"/>
        <v>23.38</v>
      </c>
      <c r="F49" s="38">
        <f t="shared" si="27"/>
        <v>21.247916666666665</v>
      </c>
      <c r="G49" s="38">
        <f t="shared" si="27"/>
        <v>12.960500000000001</v>
      </c>
      <c r="H49" s="104">
        <f>((H46*1000)/H48)/7</f>
        <v>28.406535771920385</v>
      </c>
      <c r="J49" s="95" t="s">
        <v>21</v>
      </c>
      <c r="K49" s="84">
        <f>(K48*K47)/1000</f>
        <v>42.704999999999998</v>
      </c>
      <c r="L49" s="38">
        <f>(L48*L47)/1000</f>
        <v>43.094999999999999</v>
      </c>
      <c r="M49" s="38">
        <f>(M48*M47)/1000</f>
        <v>43.03</v>
      </c>
      <c r="N49" s="38">
        <f>(N48*N47)/1000</f>
        <v>43.16</v>
      </c>
      <c r="O49" s="38">
        <f>(O48*O47)/1000</f>
        <v>43.03</v>
      </c>
      <c r="P49" s="113">
        <f>((P46*1000)/P48)/7</f>
        <v>64.857142857142861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8">((B48*B47)*7)/1000</f>
        <v>98.28</v>
      </c>
      <c r="C50" s="42">
        <f t="shared" si="28"/>
        <v>119.357</v>
      </c>
      <c r="D50" s="42">
        <f t="shared" si="28"/>
        <v>117.53700000000001</v>
      </c>
      <c r="E50" s="42">
        <f t="shared" si="28"/>
        <v>163.66</v>
      </c>
      <c r="F50" s="42">
        <f t="shared" si="28"/>
        <v>149.1875</v>
      </c>
      <c r="G50" s="42">
        <f t="shared" si="28"/>
        <v>91.287000000000006</v>
      </c>
      <c r="H50" s="87"/>
      <c r="J50" s="96" t="s">
        <v>22</v>
      </c>
      <c r="K50" s="85">
        <f>((K48*K47)*7)/1000</f>
        <v>298.935</v>
      </c>
      <c r="L50" s="42">
        <f>((L48*L47)*7)/1000</f>
        <v>301.66500000000002</v>
      </c>
      <c r="M50" s="42">
        <f>((M48*M47)*7)/1000</f>
        <v>301.20999999999998</v>
      </c>
      <c r="N50" s="42">
        <f>((N48*N47)*7)/1000</f>
        <v>302.12</v>
      </c>
      <c r="O50" s="42">
        <f>((O48*O47)*7)/1000</f>
        <v>301.20999999999998</v>
      </c>
      <c r="P50" s="114"/>
    </row>
    <row r="51" spans="1:30" ht="33.75" customHeight="1" thickBot="1" x14ac:dyDescent="0.3">
      <c r="A51" s="97" t="s">
        <v>23</v>
      </c>
      <c r="B51" s="86">
        <f t="shared" ref="B51:G51" si="29">+(B46/B48)/7*1000</f>
        <v>29.999999999999996</v>
      </c>
      <c r="C51" s="47">
        <f t="shared" si="29"/>
        <v>29.499999999999996</v>
      </c>
      <c r="D51" s="47">
        <f t="shared" si="29"/>
        <v>29</v>
      </c>
      <c r="E51" s="47">
        <f t="shared" si="29"/>
        <v>28</v>
      </c>
      <c r="F51" s="47">
        <f t="shared" si="29"/>
        <v>27.5</v>
      </c>
      <c r="G51" s="47">
        <f t="shared" si="29"/>
        <v>26.999999999999996</v>
      </c>
      <c r="H51" s="105"/>
      <c r="I51" s="50"/>
      <c r="J51" s="97" t="s">
        <v>23</v>
      </c>
      <c r="K51" s="86">
        <f>+(K46/K48)/7*1000</f>
        <v>64.857142857142861</v>
      </c>
      <c r="L51" s="47">
        <f>+(L46/L48)/7*1000</f>
        <v>64.857142857142861</v>
      </c>
      <c r="M51" s="47">
        <f>+(M46/M48)/7*1000</f>
        <v>64.857142857142861</v>
      </c>
      <c r="N51" s="47">
        <f>+(N46/N48)/7*1000</f>
        <v>64.857142857142861</v>
      </c>
      <c r="O51" s="47">
        <f>+(O46/O48)/7*1000</f>
        <v>64.857142857142861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7"/>
      <c r="K54" s="34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5" t="s">
        <v>8</v>
      </c>
      <c r="C55" s="346"/>
      <c r="D55" s="346"/>
      <c r="E55" s="346"/>
      <c r="F55" s="34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f>B67*$I$58/1000</f>
        <v>33.609000000000002</v>
      </c>
      <c r="C58" s="79">
        <f t="shared" ref="C58:F58" si="30">C67*$I$58/1000</f>
        <v>33.098999999999997</v>
      </c>
      <c r="D58" s="79">
        <f t="shared" si="30"/>
        <v>32.997</v>
      </c>
      <c r="E58" s="79">
        <f t="shared" si="30"/>
        <v>33.353999999999999</v>
      </c>
      <c r="F58" s="79">
        <f t="shared" si="30"/>
        <v>33.353999999999999</v>
      </c>
      <c r="G58" s="101">
        <f t="shared" ref="G58:G65" si="31">SUM(B58:F58)</f>
        <v>166.41300000000001</v>
      </c>
      <c r="H58" s="74"/>
      <c r="I58" s="2">
        <v>51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35.585999999999999</v>
      </c>
      <c r="C59" s="79">
        <f t="shared" ref="C59:F59" si="32">C67*$I$59/1000</f>
        <v>35.045999999999999</v>
      </c>
      <c r="D59" s="79">
        <f t="shared" si="32"/>
        <v>34.938000000000002</v>
      </c>
      <c r="E59" s="79">
        <f t="shared" si="32"/>
        <v>35.316000000000003</v>
      </c>
      <c r="F59" s="79">
        <f t="shared" si="32"/>
        <v>35.316000000000003</v>
      </c>
      <c r="G59" s="101">
        <f t="shared" si="31"/>
        <v>176.20200000000003</v>
      </c>
      <c r="H59" s="74"/>
      <c r="I59" s="2">
        <v>54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38.881</v>
      </c>
      <c r="C60" s="23">
        <f t="shared" ref="C60:F60" si="33">C67*$I$60/1000</f>
        <v>38.290999999999997</v>
      </c>
      <c r="D60" s="23">
        <f t="shared" si="33"/>
        <v>38.173000000000002</v>
      </c>
      <c r="E60" s="23">
        <f t="shared" si="33"/>
        <v>38.585999999999999</v>
      </c>
      <c r="F60" s="23">
        <f t="shared" si="33"/>
        <v>38.585999999999999</v>
      </c>
      <c r="G60" s="101">
        <f t="shared" si="31"/>
        <v>192.517</v>
      </c>
      <c r="H60" s="74"/>
      <c r="I60" s="2">
        <v>59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42.835000000000001</v>
      </c>
      <c r="C61" s="79">
        <f t="shared" ref="C61:F61" si="34">C67*$I$61/1000</f>
        <v>42.185000000000002</v>
      </c>
      <c r="D61" s="79">
        <f t="shared" si="34"/>
        <v>42.055</v>
      </c>
      <c r="E61" s="79">
        <f t="shared" si="34"/>
        <v>42.51</v>
      </c>
      <c r="F61" s="79">
        <f t="shared" si="34"/>
        <v>42.51</v>
      </c>
      <c r="G61" s="101">
        <f t="shared" si="31"/>
        <v>212.095</v>
      </c>
      <c r="H61" s="74"/>
      <c r="I61" s="2">
        <v>65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48.106999999999999</v>
      </c>
      <c r="C62" s="79">
        <f t="shared" ref="C62:F62" si="35">C67*$I$62/1000</f>
        <v>47.377000000000002</v>
      </c>
      <c r="D62" s="79">
        <f t="shared" si="35"/>
        <v>47.231000000000002</v>
      </c>
      <c r="E62" s="79">
        <f t="shared" si="35"/>
        <v>47.741999999999997</v>
      </c>
      <c r="F62" s="79">
        <f t="shared" si="35"/>
        <v>47.741999999999997</v>
      </c>
      <c r="G62" s="101">
        <f t="shared" si="31"/>
        <v>238.19899999999998</v>
      </c>
      <c r="H62" s="74"/>
      <c r="I62" s="2">
        <v>73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49.424999999999997</v>
      </c>
      <c r="C63" s="79">
        <f t="shared" ref="C63:F63" si="36">C67*$I$63/1000</f>
        <v>48.674999999999997</v>
      </c>
      <c r="D63" s="79">
        <f t="shared" si="36"/>
        <v>48.524999999999999</v>
      </c>
      <c r="E63" s="79">
        <f t="shared" si="36"/>
        <v>49.05</v>
      </c>
      <c r="F63" s="79">
        <f t="shared" si="36"/>
        <v>49.05</v>
      </c>
      <c r="G63" s="101">
        <f t="shared" si="31"/>
        <v>244.72500000000002</v>
      </c>
      <c r="H63" s="74"/>
      <c r="I63" s="2">
        <v>75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50.084000000000003</v>
      </c>
      <c r="C64" s="79">
        <f t="shared" ref="C64:F64" si="37">C67*$I$64/1000</f>
        <v>49.323999999999998</v>
      </c>
      <c r="D64" s="79">
        <f t="shared" si="37"/>
        <v>49.171999999999997</v>
      </c>
      <c r="E64" s="79">
        <f t="shared" si="37"/>
        <v>49.704000000000001</v>
      </c>
      <c r="F64" s="79">
        <f t="shared" si="37"/>
        <v>49.704000000000001</v>
      </c>
      <c r="G64" s="101">
        <f t="shared" si="31"/>
        <v>247.988</v>
      </c>
      <c r="H64" s="74"/>
      <c r="I64" s="2">
        <v>76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298.52699999999999</v>
      </c>
      <c r="C65" s="27">
        <f>SUM(C58:C64)</f>
        <v>293.99700000000001</v>
      </c>
      <c r="D65" s="27">
        <f>SUM(D58:D64)</f>
        <v>293.09100000000001</v>
      </c>
      <c r="E65" s="27">
        <f>SUM(E58:E64)</f>
        <v>296.262</v>
      </c>
      <c r="F65" s="27">
        <f>SUM(F58:F64)</f>
        <v>296.262</v>
      </c>
      <c r="G65" s="101">
        <f t="shared" si="31"/>
        <v>1478.1389999999999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>
        <v>65</v>
      </c>
      <c r="G66" s="102">
        <f>+((G65/G67)/7)*1000</f>
        <v>64.714285714285708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659</v>
      </c>
      <c r="C67" s="65">
        <v>649</v>
      </c>
      <c r="D67" s="65">
        <v>647</v>
      </c>
      <c r="E67" s="65">
        <v>654</v>
      </c>
      <c r="F67" s="65">
        <v>654</v>
      </c>
      <c r="G67" s="112">
        <f>SUM(B67:F67)</f>
        <v>3263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42.835000000000001</v>
      </c>
      <c r="C68" s="38">
        <f>(C67*C66)/1000</f>
        <v>42.185000000000002</v>
      </c>
      <c r="D68" s="38">
        <f>(D67*D66)/1000</f>
        <v>42.055</v>
      </c>
      <c r="E68" s="38">
        <f>(E67*E66)/1000</f>
        <v>42.51</v>
      </c>
      <c r="F68" s="38">
        <f>(F67*F66)/1000</f>
        <v>42.51</v>
      </c>
      <c r="G68" s="116">
        <f>((G65*1000)/G67)/7</f>
        <v>64.714285714285708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299.84500000000003</v>
      </c>
      <c r="C69" s="42">
        <f>((C67*C66)*7)/1000</f>
        <v>295.29500000000002</v>
      </c>
      <c r="D69" s="42">
        <f>((D67*D66)*7)/1000</f>
        <v>294.38499999999999</v>
      </c>
      <c r="E69" s="42">
        <f>((E67*E66)*7)/1000</f>
        <v>297.57</v>
      </c>
      <c r="F69" s="42">
        <f>((F67*F66)*7)/1000</f>
        <v>297.57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64.714285714285708</v>
      </c>
      <c r="C70" s="47">
        <f>+(C65/C67)/7*1000</f>
        <v>64.714285714285708</v>
      </c>
      <c r="D70" s="47">
        <f>+(D65/D67)/7*1000</f>
        <v>64.714285714285708</v>
      </c>
      <c r="E70" s="47">
        <f>+(E65/E67)/7*1000</f>
        <v>64.714285714285708</v>
      </c>
      <c r="F70" s="47">
        <f>+(F65/F67)/7*1000</f>
        <v>64.714285714285708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55:F55"/>
    <mergeCell ref="B15:J15"/>
    <mergeCell ref="K15:Q15"/>
    <mergeCell ref="A3:C3"/>
    <mergeCell ref="E9:G9"/>
    <mergeCell ref="R9:S9"/>
    <mergeCell ref="K11:L11"/>
    <mergeCell ref="B36:G36"/>
    <mergeCell ref="K36:O36"/>
    <mergeCell ref="J54:K5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view="pageBreakPreview" topLeftCell="A37" zoomScale="30" zoomScaleNormal="30" zoomScaleSheetLayoutView="30" workbookViewId="0">
      <selection activeCell="B58" sqref="B58:D6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51" t="s">
        <v>0</v>
      </c>
      <c r="B3" s="351"/>
      <c r="C3" s="35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1"/>
      <c r="R3" s="301"/>
      <c r="S3" s="301"/>
      <c r="T3" s="301"/>
      <c r="U3" s="301"/>
      <c r="V3" s="301"/>
      <c r="W3" s="301"/>
      <c r="X3" s="301"/>
      <c r="Y3" s="2"/>
      <c r="Z3" s="2"/>
      <c r="AA3" s="2"/>
      <c r="AB3" s="2"/>
      <c r="AC3" s="2"/>
      <c r="AD3" s="30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01" t="s">
        <v>1</v>
      </c>
      <c r="B9" s="301"/>
      <c r="C9" s="301"/>
      <c r="D9" s="1"/>
      <c r="E9" s="338" t="s">
        <v>2</v>
      </c>
      <c r="F9" s="338"/>
      <c r="G9" s="33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8"/>
      <c r="S9" s="33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01"/>
      <c r="B10" s="301"/>
      <c r="C10" s="30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01" t="s">
        <v>4</v>
      </c>
      <c r="B11" s="301"/>
      <c r="C11" s="301"/>
      <c r="D11" s="1"/>
      <c r="E11" s="302">
        <v>2</v>
      </c>
      <c r="F11" s="1"/>
      <c r="G11" s="1"/>
      <c r="H11" s="1"/>
      <c r="I11" s="1"/>
      <c r="J11" s="1"/>
      <c r="K11" s="339" t="s">
        <v>73</v>
      </c>
      <c r="L11" s="339"/>
      <c r="M11" s="303"/>
      <c r="N11" s="30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01"/>
      <c r="B12" s="301"/>
      <c r="C12" s="301"/>
      <c r="D12" s="1"/>
      <c r="E12" s="5"/>
      <c r="F12" s="1"/>
      <c r="G12" s="1"/>
      <c r="H12" s="1"/>
      <c r="I12" s="1"/>
      <c r="J12" s="1"/>
      <c r="K12" s="303"/>
      <c r="L12" s="303"/>
      <c r="M12" s="303"/>
      <c r="N12" s="30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01"/>
      <c r="B13" s="301"/>
      <c r="C13" s="301"/>
      <c r="D13" s="301"/>
      <c r="E13" s="301"/>
      <c r="F13" s="301"/>
      <c r="G13" s="301"/>
      <c r="H13" s="301"/>
      <c r="I13" s="301"/>
      <c r="J13" s="301"/>
      <c r="K13" s="301"/>
      <c r="L13" s="303"/>
      <c r="M13" s="303"/>
      <c r="N13" s="303"/>
      <c r="O13" s="303"/>
      <c r="P13" s="303"/>
      <c r="Q13" s="303"/>
      <c r="R13" s="303"/>
      <c r="S13" s="303"/>
      <c r="T13" s="303"/>
      <c r="U13" s="303"/>
      <c r="V13" s="303"/>
      <c r="W13" s="1"/>
      <c r="X13" s="1"/>
      <c r="Y13" s="1"/>
    </row>
    <row r="14" spans="1:30" s="3" customFormat="1" ht="27" thickBot="1" x14ac:dyDescent="0.3">
      <c r="A14" s="30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2" t="s">
        <v>74</v>
      </c>
      <c r="C15" s="353"/>
      <c r="D15" s="353"/>
      <c r="E15" s="354"/>
      <c r="F15" s="352" t="s">
        <v>75</v>
      </c>
      <c r="G15" s="353"/>
      <c r="H15" s="353"/>
      <c r="I15" s="353"/>
      <c r="J15" s="353"/>
      <c r="K15" s="353"/>
      <c r="L15" s="354"/>
      <c r="M15" s="355" t="s">
        <v>8</v>
      </c>
      <c r="N15" s="356"/>
      <c r="O15" s="356"/>
      <c r="P15" s="356"/>
      <c r="Q15" s="356"/>
      <c r="R15" s="356"/>
      <c r="S15" s="356"/>
      <c r="T15" s="357"/>
      <c r="U15" s="12"/>
    </row>
    <row r="16" spans="1:30" ht="39.950000000000003" customHeight="1" x14ac:dyDescent="0.25">
      <c r="A16" s="89" t="s">
        <v>9</v>
      </c>
      <c r="B16" s="135"/>
      <c r="C16" s="136"/>
      <c r="D16" s="137"/>
      <c r="E16" s="304"/>
      <c r="F16" s="136"/>
      <c r="G16" s="137"/>
      <c r="H16" s="137"/>
      <c r="I16" s="137"/>
      <c r="J16" s="137"/>
      <c r="K16" s="137"/>
      <c r="L16" s="304"/>
      <c r="M16" s="305"/>
      <c r="N16" s="136"/>
      <c r="O16" s="136"/>
      <c r="P16" s="136"/>
      <c r="Q16" s="136"/>
      <c r="R16" s="136"/>
      <c r="S16" s="136"/>
      <c r="T16" s="304"/>
      <c r="U16" s="17" t="s">
        <v>10</v>
      </c>
      <c r="W16" s="19"/>
      <c r="X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1">
        <v>4</v>
      </c>
      <c r="F17" s="20">
        <v>1</v>
      </c>
      <c r="G17" s="20">
        <v>2</v>
      </c>
      <c r="H17" s="20">
        <v>3</v>
      </c>
      <c r="I17" s="20">
        <v>4</v>
      </c>
      <c r="J17" s="20">
        <v>5</v>
      </c>
      <c r="K17" s="20">
        <v>6</v>
      </c>
      <c r="L17" s="21">
        <v>7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1">
        <v>8</v>
      </c>
      <c r="U17" s="17"/>
      <c r="W17" s="2"/>
      <c r="X17" s="19"/>
    </row>
    <row r="18" spans="1:32" ht="39.950000000000003" customHeight="1" x14ac:dyDescent="0.25">
      <c r="A18" s="91" t="s">
        <v>12</v>
      </c>
      <c r="B18" s="22">
        <v>28.7</v>
      </c>
      <c r="C18" s="23">
        <v>43.2</v>
      </c>
      <c r="D18" s="23">
        <v>52.9</v>
      </c>
      <c r="E18" s="24">
        <v>57</v>
      </c>
      <c r="F18" s="23">
        <v>64.900000000000006</v>
      </c>
      <c r="G18" s="23">
        <v>74.900000000000006</v>
      </c>
      <c r="H18" s="23">
        <v>82.6</v>
      </c>
      <c r="I18" s="23">
        <v>67.900000000000006</v>
      </c>
      <c r="J18" s="23">
        <v>56.3</v>
      </c>
      <c r="K18" s="23">
        <v>56.1</v>
      </c>
      <c r="L18" s="24">
        <v>47.1</v>
      </c>
      <c r="M18" s="22">
        <v>35.9</v>
      </c>
      <c r="N18" s="23">
        <v>63.6</v>
      </c>
      <c r="O18" s="23">
        <v>80.2</v>
      </c>
      <c r="P18" s="23">
        <v>71.7</v>
      </c>
      <c r="Q18" s="23">
        <v>66</v>
      </c>
      <c r="R18" s="23">
        <v>73.5</v>
      </c>
      <c r="S18" s="23">
        <v>46.8</v>
      </c>
      <c r="T18" s="24">
        <v>62</v>
      </c>
      <c r="U18" s="25">
        <f t="shared" ref="U18:U25" si="0">SUM(B18:T18)</f>
        <v>1131.3000000000002</v>
      </c>
      <c r="V18" s="138"/>
      <c r="W18" s="2"/>
      <c r="X18" s="19"/>
    </row>
    <row r="19" spans="1:32" ht="39.950000000000003" customHeight="1" x14ac:dyDescent="0.25">
      <c r="A19" s="92" t="s">
        <v>13</v>
      </c>
      <c r="B19" s="22">
        <v>28.7</v>
      </c>
      <c r="C19" s="23">
        <v>43.2</v>
      </c>
      <c r="D19" s="23">
        <v>52.9</v>
      </c>
      <c r="E19" s="24">
        <v>57</v>
      </c>
      <c r="F19" s="23">
        <v>64.900000000000006</v>
      </c>
      <c r="G19" s="23">
        <v>74.900000000000006</v>
      </c>
      <c r="H19" s="23">
        <v>82.6</v>
      </c>
      <c r="I19" s="23">
        <v>67.900000000000006</v>
      </c>
      <c r="J19" s="23">
        <v>56.3</v>
      </c>
      <c r="K19" s="23">
        <v>56.1</v>
      </c>
      <c r="L19" s="24">
        <v>47.1</v>
      </c>
      <c r="M19" s="22">
        <v>35.9</v>
      </c>
      <c r="N19" s="23">
        <v>63.6</v>
      </c>
      <c r="O19" s="23">
        <v>80.2</v>
      </c>
      <c r="P19" s="23">
        <v>71.7</v>
      </c>
      <c r="Q19" s="23">
        <v>66</v>
      </c>
      <c r="R19" s="23">
        <v>73.5</v>
      </c>
      <c r="S19" s="23">
        <v>46.8</v>
      </c>
      <c r="T19" s="24">
        <v>62</v>
      </c>
      <c r="U19" s="25">
        <f t="shared" si="0"/>
        <v>1131.3000000000002</v>
      </c>
      <c r="W19" s="2"/>
      <c r="X19" s="19"/>
    </row>
    <row r="20" spans="1:32" ht="39.75" customHeight="1" x14ac:dyDescent="0.25">
      <c r="A20" s="91" t="s">
        <v>14</v>
      </c>
      <c r="B20" s="22">
        <v>27.821500000000004</v>
      </c>
      <c r="C20" s="23">
        <v>44.871600000000001</v>
      </c>
      <c r="D20" s="23">
        <v>54.734000000000016</v>
      </c>
      <c r="E20" s="24">
        <v>59.494799999999998</v>
      </c>
      <c r="F20" s="23">
        <v>69.999500000000012</v>
      </c>
      <c r="G20" s="23">
        <v>79.606100000000012</v>
      </c>
      <c r="H20" s="23">
        <v>87.113599999999991</v>
      </c>
      <c r="I20" s="23">
        <v>71.109499999999997</v>
      </c>
      <c r="J20" s="23">
        <v>58.476999999999997</v>
      </c>
      <c r="K20" s="23">
        <v>57.572799999999994</v>
      </c>
      <c r="L20" s="24">
        <v>47.918999999999997</v>
      </c>
      <c r="M20" s="22">
        <v>38.333199999999998</v>
      </c>
      <c r="N20" s="23">
        <v>71.756399999999999</v>
      </c>
      <c r="O20" s="23">
        <v>87.254599999999996</v>
      </c>
      <c r="P20" s="23">
        <v>76.964000000000013</v>
      </c>
      <c r="Q20" s="23">
        <v>69.250799999999998</v>
      </c>
      <c r="R20" s="23">
        <v>76.089300000000009</v>
      </c>
      <c r="S20" s="23">
        <v>47.253599999999992</v>
      </c>
      <c r="T20" s="24">
        <v>62.902999999999999</v>
      </c>
      <c r="U20" s="25">
        <f t="shared" si="0"/>
        <v>1188.5243000000003</v>
      </c>
      <c r="W20" s="2"/>
      <c r="X20" s="19"/>
    </row>
    <row r="21" spans="1:32" ht="39.950000000000003" customHeight="1" x14ac:dyDescent="0.25">
      <c r="A21" s="92" t="s">
        <v>15</v>
      </c>
      <c r="B21" s="22">
        <v>27.821500000000004</v>
      </c>
      <c r="C21" s="23">
        <v>44.871600000000001</v>
      </c>
      <c r="D21" s="23">
        <v>54.734000000000016</v>
      </c>
      <c r="E21" s="24">
        <v>59.494799999999998</v>
      </c>
      <c r="F21" s="23">
        <v>69.999500000000012</v>
      </c>
      <c r="G21" s="23">
        <v>79.606100000000012</v>
      </c>
      <c r="H21" s="23">
        <v>87.113599999999991</v>
      </c>
      <c r="I21" s="23">
        <v>71.109499999999997</v>
      </c>
      <c r="J21" s="23">
        <v>58.476999999999997</v>
      </c>
      <c r="K21" s="23">
        <v>57.572799999999994</v>
      </c>
      <c r="L21" s="24">
        <v>47.918999999999997</v>
      </c>
      <c r="M21" s="22">
        <v>38.333199999999998</v>
      </c>
      <c r="N21" s="23">
        <v>71.756399999999999</v>
      </c>
      <c r="O21" s="23">
        <v>87.254599999999996</v>
      </c>
      <c r="P21" s="23">
        <v>76.964000000000013</v>
      </c>
      <c r="Q21" s="23">
        <v>69.250799999999998</v>
      </c>
      <c r="R21" s="23">
        <v>76.089300000000009</v>
      </c>
      <c r="S21" s="23">
        <v>47.253599999999992</v>
      </c>
      <c r="T21" s="24">
        <v>62.902999999999999</v>
      </c>
      <c r="U21" s="25">
        <f t="shared" si="0"/>
        <v>1188.5243000000003</v>
      </c>
      <c r="W21" s="2"/>
      <c r="X21" s="19"/>
    </row>
    <row r="22" spans="1:32" ht="39.950000000000003" customHeight="1" x14ac:dyDescent="0.25">
      <c r="A22" s="91" t="s">
        <v>16</v>
      </c>
      <c r="B22" s="22">
        <v>27.821500000000004</v>
      </c>
      <c r="C22" s="23">
        <v>44.871600000000001</v>
      </c>
      <c r="D22" s="23">
        <v>54.734000000000016</v>
      </c>
      <c r="E22" s="24">
        <v>59.494799999999998</v>
      </c>
      <c r="F22" s="23">
        <v>69.999500000000012</v>
      </c>
      <c r="G22" s="23">
        <v>79.606100000000012</v>
      </c>
      <c r="H22" s="23">
        <v>87.113599999999991</v>
      </c>
      <c r="I22" s="23">
        <v>71.109499999999997</v>
      </c>
      <c r="J22" s="23">
        <v>58.476999999999997</v>
      </c>
      <c r="K22" s="23">
        <v>57.572799999999994</v>
      </c>
      <c r="L22" s="24">
        <v>47.918999999999997</v>
      </c>
      <c r="M22" s="22">
        <v>38.333199999999998</v>
      </c>
      <c r="N22" s="23">
        <v>71.756399999999999</v>
      </c>
      <c r="O22" s="23">
        <v>87.254599999999996</v>
      </c>
      <c r="P22" s="23">
        <v>76.964000000000013</v>
      </c>
      <c r="Q22" s="23">
        <v>69.250799999999998</v>
      </c>
      <c r="R22" s="23">
        <v>76.089300000000009</v>
      </c>
      <c r="S22" s="23">
        <v>47.253599999999992</v>
      </c>
      <c r="T22" s="24">
        <v>62.902999999999999</v>
      </c>
      <c r="U22" s="25">
        <f t="shared" si="0"/>
        <v>1188.5243000000003</v>
      </c>
      <c r="W22" s="2"/>
      <c r="X22" s="19"/>
    </row>
    <row r="23" spans="1:32" ht="39.950000000000003" customHeight="1" x14ac:dyDescent="0.25">
      <c r="A23" s="92" t="s">
        <v>17</v>
      </c>
      <c r="B23" s="22">
        <v>27.821500000000004</v>
      </c>
      <c r="C23" s="23">
        <v>44.871600000000001</v>
      </c>
      <c r="D23" s="23">
        <v>54.734000000000016</v>
      </c>
      <c r="E23" s="24">
        <v>59.494799999999998</v>
      </c>
      <c r="F23" s="23">
        <v>69.999500000000012</v>
      </c>
      <c r="G23" s="23">
        <v>79.606100000000012</v>
      </c>
      <c r="H23" s="23">
        <v>87.113599999999991</v>
      </c>
      <c r="I23" s="23">
        <v>71.109499999999997</v>
      </c>
      <c r="J23" s="23">
        <v>58.476999999999997</v>
      </c>
      <c r="K23" s="23">
        <v>57.572799999999994</v>
      </c>
      <c r="L23" s="24">
        <v>47.918999999999997</v>
      </c>
      <c r="M23" s="22">
        <v>38.333199999999998</v>
      </c>
      <c r="N23" s="23">
        <v>71.756399999999999</v>
      </c>
      <c r="O23" s="23">
        <v>87.254599999999996</v>
      </c>
      <c r="P23" s="23">
        <v>76.964000000000013</v>
      </c>
      <c r="Q23" s="23">
        <v>69.250799999999998</v>
      </c>
      <c r="R23" s="23">
        <v>76.089300000000009</v>
      </c>
      <c r="S23" s="23">
        <v>47.253599999999992</v>
      </c>
      <c r="T23" s="24">
        <v>62.902999999999999</v>
      </c>
      <c r="U23" s="25">
        <f t="shared" si="0"/>
        <v>1188.5243000000003</v>
      </c>
      <c r="W23" s="2"/>
      <c r="X23" s="19"/>
    </row>
    <row r="24" spans="1:32" ht="39.950000000000003" customHeight="1" x14ac:dyDescent="0.25">
      <c r="A24" s="91" t="s">
        <v>18</v>
      </c>
      <c r="B24" s="22">
        <v>27.821500000000004</v>
      </c>
      <c r="C24" s="23">
        <v>44.871600000000001</v>
      </c>
      <c r="D24" s="23">
        <v>54.734000000000016</v>
      </c>
      <c r="E24" s="24">
        <v>59.494799999999998</v>
      </c>
      <c r="F24" s="23">
        <v>69.999500000000012</v>
      </c>
      <c r="G24" s="23">
        <v>79.606100000000012</v>
      </c>
      <c r="H24" s="23">
        <v>87.113599999999991</v>
      </c>
      <c r="I24" s="23">
        <v>71.109499999999997</v>
      </c>
      <c r="J24" s="23">
        <v>58.476999999999997</v>
      </c>
      <c r="K24" s="23">
        <v>57.572799999999994</v>
      </c>
      <c r="L24" s="24">
        <v>47.918999999999997</v>
      </c>
      <c r="M24" s="22">
        <v>38.333199999999998</v>
      </c>
      <c r="N24" s="23">
        <v>71.756399999999999</v>
      </c>
      <c r="O24" s="23">
        <v>87.254599999999996</v>
      </c>
      <c r="P24" s="23">
        <v>76.964000000000013</v>
      </c>
      <c r="Q24" s="23">
        <v>69.250799999999998</v>
      </c>
      <c r="R24" s="23">
        <v>76.089300000000009</v>
      </c>
      <c r="S24" s="23">
        <v>47.253599999999992</v>
      </c>
      <c r="T24" s="24">
        <v>62.902999999999999</v>
      </c>
      <c r="U24" s="25">
        <f t="shared" si="0"/>
        <v>1188.5243000000003</v>
      </c>
      <c r="W24" s="2"/>
    </row>
    <row r="25" spans="1:32" ht="41.45" customHeight="1" x14ac:dyDescent="0.25">
      <c r="A25" s="92" t="s">
        <v>10</v>
      </c>
      <c r="B25" s="26">
        <f t="shared" ref="B25:L25" si="1">SUM(B18:B24)</f>
        <v>196.50750000000005</v>
      </c>
      <c r="C25" s="27">
        <f t="shared" si="1"/>
        <v>310.75799999999998</v>
      </c>
      <c r="D25" s="27">
        <f t="shared" si="1"/>
        <v>379.47000000000014</v>
      </c>
      <c r="E25" s="28">
        <f t="shared" si="1"/>
        <v>411.47399999999999</v>
      </c>
      <c r="F25" s="27">
        <f t="shared" si="1"/>
        <v>479.79750000000007</v>
      </c>
      <c r="G25" s="27">
        <f t="shared" si="1"/>
        <v>547.83050000000014</v>
      </c>
      <c r="H25" s="27">
        <f t="shared" si="1"/>
        <v>600.76800000000003</v>
      </c>
      <c r="I25" s="27">
        <f t="shared" si="1"/>
        <v>491.34750000000008</v>
      </c>
      <c r="J25" s="27">
        <f t="shared" si="1"/>
        <v>404.98499999999996</v>
      </c>
      <c r="K25" s="27">
        <f t="shared" si="1"/>
        <v>400.06399999999991</v>
      </c>
      <c r="L25" s="28">
        <f t="shared" si="1"/>
        <v>333.79499999999996</v>
      </c>
      <c r="M25" s="26">
        <f>SUM(M18:M24)</f>
        <v>263.46600000000001</v>
      </c>
      <c r="N25" s="27">
        <f t="shared" ref="N25:P25" si="2">SUM(N18:N24)</f>
        <v>485.98199999999997</v>
      </c>
      <c r="O25" s="27">
        <f t="shared" si="2"/>
        <v>596.673</v>
      </c>
      <c r="P25" s="27">
        <f t="shared" si="2"/>
        <v>528.22</v>
      </c>
      <c r="Q25" s="27">
        <f>SUM(Q18:Q24)</f>
        <v>478.25400000000002</v>
      </c>
      <c r="R25" s="27">
        <f t="shared" ref="R25:T25" si="3">SUM(R18:R24)</f>
        <v>527.44650000000001</v>
      </c>
      <c r="S25" s="27">
        <f t="shared" si="3"/>
        <v>329.86799999999999</v>
      </c>
      <c r="T25" s="28">
        <f t="shared" si="3"/>
        <v>438.51500000000004</v>
      </c>
      <c r="U25" s="25">
        <f t="shared" si="0"/>
        <v>8205.2215000000015</v>
      </c>
    </row>
    <row r="26" spans="1:32" s="2" customFormat="1" ht="36.75" customHeight="1" x14ac:dyDescent="0.25">
      <c r="A26" s="93" t="s">
        <v>19</v>
      </c>
      <c r="B26" s="29">
        <v>98.5</v>
      </c>
      <c r="C26" s="30">
        <v>98</v>
      </c>
      <c r="D26" s="30">
        <v>97.5</v>
      </c>
      <c r="E26" s="31">
        <v>97</v>
      </c>
      <c r="F26" s="30">
        <v>97.5</v>
      </c>
      <c r="G26" s="30">
        <v>96.5</v>
      </c>
      <c r="H26" s="30">
        <v>96</v>
      </c>
      <c r="I26" s="30">
        <v>95.5</v>
      </c>
      <c r="J26" s="30">
        <v>95</v>
      </c>
      <c r="K26" s="30">
        <v>94</v>
      </c>
      <c r="L26" s="31">
        <v>93.5</v>
      </c>
      <c r="M26" s="29">
        <v>102</v>
      </c>
      <c r="N26" s="30">
        <v>101.5</v>
      </c>
      <c r="O26" s="30">
        <v>99</v>
      </c>
      <c r="P26" s="30">
        <v>98</v>
      </c>
      <c r="Q26" s="30">
        <v>96.5</v>
      </c>
      <c r="R26" s="30">
        <v>95.5</v>
      </c>
      <c r="S26" s="30">
        <v>93.5</v>
      </c>
      <c r="T26" s="31">
        <v>93.5</v>
      </c>
      <c r="U26" s="32">
        <f>+((U25/U27)/7)*1000</f>
        <v>96.674185567010326</v>
      </c>
    </row>
    <row r="27" spans="1:32" s="2" customFormat="1" ht="33" customHeight="1" x14ac:dyDescent="0.25">
      <c r="A27" s="94" t="s">
        <v>20</v>
      </c>
      <c r="B27" s="33">
        <v>285</v>
      </c>
      <c r="C27" s="34">
        <v>453</v>
      </c>
      <c r="D27" s="34">
        <v>556</v>
      </c>
      <c r="E27" s="35">
        <v>606</v>
      </c>
      <c r="F27" s="34">
        <v>703</v>
      </c>
      <c r="G27" s="34">
        <v>811</v>
      </c>
      <c r="H27" s="34">
        <v>894</v>
      </c>
      <c r="I27" s="34">
        <v>735</v>
      </c>
      <c r="J27" s="34">
        <v>609</v>
      </c>
      <c r="K27" s="34">
        <v>608</v>
      </c>
      <c r="L27" s="35">
        <v>510</v>
      </c>
      <c r="M27" s="33">
        <v>369</v>
      </c>
      <c r="N27" s="34">
        <v>684</v>
      </c>
      <c r="O27" s="34">
        <v>861</v>
      </c>
      <c r="P27" s="34">
        <v>770</v>
      </c>
      <c r="Q27" s="34">
        <v>708</v>
      </c>
      <c r="R27" s="34">
        <v>789</v>
      </c>
      <c r="S27" s="34">
        <v>504</v>
      </c>
      <c r="T27" s="35">
        <v>670</v>
      </c>
      <c r="U27" s="36">
        <f>SUM(B27:T27)</f>
        <v>12125</v>
      </c>
      <c r="V27" s="2">
        <f>((U25*1000)/U27)/7</f>
        <v>96.674185567010326</v>
      </c>
    </row>
    <row r="28" spans="1:32" s="2" customFormat="1" ht="33" customHeight="1" x14ac:dyDescent="0.25">
      <c r="A28" s="95" t="s">
        <v>21</v>
      </c>
      <c r="B28" s="37">
        <f>((B27*B26)*7/1000-B18-B19)/5</f>
        <v>27.821500000000004</v>
      </c>
      <c r="C28" s="38">
        <f t="shared" ref="C28:T28" si="4">((C27*C26)*7/1000-C18-C19)/5</f>
        <v>44.871600000000001</v>
      </c>
      <c r="D28" s="38">
        <f t="shared" si="4"/>
        <v>54.734000000000016</v>
      </c>
      <c r="E28" s="39">
        <f t="shared" si="4"/>
        <v>59.494799999999998</v>
      </c>
      <c r="F28" s="38">
        <f t="shared" si="4"/>
        <v>69.999500000000012</v>
      </c>
      <c r="G28" s="38">
        <f t="shared" si="4"/>
        <v>79.606100000000012</v>
      </c>
      <c r="H28" s="38">
        <f t="shared" si="4"/>
        <v>87.113599999999991</v>
      </c>
      <c r="I28" s="38">
        <f t="shared" si="4"/>
        <v>71.109499999999997</v>
      </c>
      <c r="J28" s="38">
        <f t="shared" si="4"/>
        <v>58.476999999999997</v>
      </c>
      <c r="K28" s="38">
        <f t="shared" si="4"/>
        <v>57.572799999999994</v>
      </c>
      <c r="L28" s="39">
        <f t="shared" si="4"/>
        <v>47.918999999999997</v>
      </c>
      <c r="M28" s="37">
        <f t="shared" si="4"/>
        <v>38.333199999999998</v>
      </c>
      <c r="N28" s="38">
        <f t="shared" si="4"/>
        <v>71.756399999999999</v>
      </c>
      <c r="O28" s="38">
        <f t="shared" si="4"/>
        <v>87.254599999999996</v>
      </c>
      <c r="P28" s="38">
        <f t="shared" si="4"/>
        <v>76.964000000000013</v>
      </c>
      <c r="Q28" s="38">
        <f t="shared" si="4"/>
        <v>69.250799999999998</v>
      </c>
      <c r="R28" s="38">
        <f t="shared" si="4"/>
        <v>76.089300000000009</v>
      </c>
      <c r="S28" s="38">
        <f t="shared" si="4"/>
        <v>47.253599999999992</v>
      </c>
      <c r="T28" s="39">
        <f t="shared" si="4"/>
        <v>62.902999999999999</v>
      </c>
      <c r="U28" s="40"/>
    </row>
    <row r="29" spans="1:32" ht="33.75" customHeight="1" x14ac:dyDescent="0.25">
      <c r="A29" s="96" t="s">
        <v>22</v>
      </c>
      <c r="B29" s="41">
        <f t="shared" ref="B29:C29" si="5">((B27*B26)*7)/1000</f>
        <v>196.50749999999999</v>
      </c>
      <c r="C29" s="42">
        <f t="shared" si="5"/>
        <v>310.75799999999998</v>
      </c>
      <c r="D29" s="42">
        <f>((D27*D26)*7)/1000</f>
        <v>379.47</v>
      </c>
      <c r="E29" s="87">
        <f>((E27*E26)*7)/1000</f>
        <v>411.47399999999999</v>
      </c>
      <c r="F29" s="42">
        <f t="shared" ref="F29" si="6">((F27*F26)*7)/1000</f>
        <v>479.79750000000001</v>
      </c>
      <c r="G29" s="42">
        <f>((G27*G26)*7)/1000</f>
        <v>547.83050000000003</v>
      </c>
      <c r="H29" s="42">
        <f t="shared" ref="H29:K29" si="7">((H27*H26)*7)/1000</f>
        <v>600.76800000000003</v>
      </c>
      <c r="I29" s="42">
        <f t="shared" si="7"/>
        <v>491.34750000000003</v>
      </c>
      <c r="J29" s="42">
        <f t="shared" si="7"/>
        <v>404.98500000000001</v>
      </c>
      <c r="K29" s="42">
        <f t="shared" si="7"/>
        <v>400.06400000000002</v>
      </c>
      <c r="L29" s="87">
        <f>((L27*L26)*7)/1000</f>
        <v>333.79500000000002</v>
      </c>
      <c r="M29" s="41">
        <f>((M27*M26)*7)/1000</f>
        <v>263.46600000000001</v>
      </c>
      <c r="N29" s="42">
        <f>((N27*N26)*7)/1000</f>
        <v>485.98200000000003</v>
      </c>
      <c r="O29" s="42">
        <f t="shared" ref="O29:T29" si="8">((O27*O26)*7)/1000</f>
        <v>596.673</v>
      </c>
      <c r="P29" s="42">
        <f t="shared" si="8"/>
        <v>528.22</v>
      </c>
      <c r="Q29" s="43">
        <f t="shared" si="8"/>
        <v>478.25400000000002</v>
      </c>
      <c r="R29" s="43">
        <f t="shared" si="8"/>
        <v>527.44650000000001</v>
      </c>
      <c r="S29" s="43">
        <f t="shared" si="8"/>
        <v>329.86799999999999</v>
      </c>
      <c r="T29" s="44">
        <f t="shared" si="8"/>
        <v>438.51499999999999</v>
      </c>
      <c r="U29" s="45"/>
    </row>
    <row r="30" spans="1:32" ht="33.75" customHeight="1" thickBot="1" x14ac:dyDescent="0.3">
      <c r="A30" s="97" t="s">
        <v>23</v>
      </c>
      <c r="B30" s="46">
        <f t="shared" ref="B30:C30" si="9">+(B25/B27)/7*1000</f>
        <v>98.500000000000028</v>
      </c>
      <c r="C30" s="47">
        <f t="shared" si="9"/>
        <v>97.999999999999986</v>
      </c>
      <c r="D30" s="47">
        <f>+(D25/D27)/7*1000</f>
        <v>97.500000000000028</v>
      </c>
      <c r="E30" s="48">
        <f t="shared" ref="E30:F30" si="10">+(E25/E27)/7*1000</f>
        <v>96.999999999999986</v>
      </c>
      <c r="F30" s="47">
        <f t="shared" si="10"/>
        <v>97.500000000000014</v>
      </c>
      <c r="G30" s="47">
        <f>+(G25/G27)/7*1000</f>
        <v>96.500000000000028</v>
      </c>
      <c r="H30" s="47">
        <f t="shared" ref="H30:L30" si="11">+(H25/H27)/7*1000</f>
        <v>96</v>
      </c>
      <c r="I30" s="47">
        <f t="shared" si="11"/>
        <v>95.500000000000014</v>
      </c>
      <c r="J30" s="47">
        <f t="shared" si="11"/>
        <v>94.999999999999986</v>
      </c>
      <c r="K30" s="47">
        <f t="shared" si="11"/>
        <v>93.999999999999972</v>
      </c>
      <c r="L30" s="48">
        <f t="shared" si="11"/>
        <v>93.5</v>
      </c>
      <c r="M30" s="46">
        <f>+(M25/M27)/7*1000</f>
        <v>102</v>
      </c>
      <c r="N30" s="47">
        <f t="shared" ref="N30:T30" si="12">+(N25/N27)/7*1000</f>
        <v>101.5</v>
      </c>
      <c r="O30" s="47">
        <f t="shared" si="12"/>
        <v>98.999999999999986</v>
      </c>
      <c r="P30" s="47">
        <f t="shared" si="12"/>
        <v>98</v>
      </c>
      <c r="Q30" s="47">
        <f t="shared" si="12"/>
        <v>96.5</v>
      </c>
      <c r="R30" s="47">
        <f t="shared" si="12"/>
        <v>95.5</v>
      </c>
      <c r="S30" s="47">
        <f t="shared" si="12"/>
        <v>93.5</v>
      </c>
      <c r="T30" s="48">
        <f t="shared" si="12"/>
        <v>93.500000000000014</v>
      </c>
      <c r="U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5" t="s">
        <v>8</v>
      </c>
      <c r="C36" s="346"/>
      <c r="D36" s="346"/>
      <c r="E36" s="346"/>
      <c r="F36" s="346"/>
      <c r="G36" s="346"/>
      <c r="H36" s="340"/>
      <c r="I36" s="99"/>
      <c r="J36" s="53" t="s">
        <v>26</v>
      </c>
      <c r="K36" s="107"/>
      <c r="L36" s="346" t="s">
        <v>8</v>
      </c>
      <c r="M36" s="346"/>
      <c r="N36" s="346"/>
      <c r="O36" s="346"/>
      <c r="P36" s="340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16</v>
      </c>
      <c r="C39" s="79">
        <v>54.5</v>
      </c>
      <c r="D39" s="79">
        <v>72.3</v>
      </c>
      <c r="E39" s="79">
        <v>57.5</v>
      </c>
      <c r="F39" s="79">
        <v>78.099999999999994</v>
      </c>
      <c r="G39" s="79">
        <v>65</v>
      </c>
      <c r="H39" s="79"/>
      <c r="I39" s="101">
        <f t="shared" ref="I39:I46" si="13">SUM(B39:H39)</f>
        <v>343.4</v>
      </c>
      <c r="J39" s="138"/>
      <c r="K39" s="91" t="s">
        <v>12</v>
      </c>
      <c r="L39" s="79">
        <v>6.9</v>
      </c>
      <c r="M39" s="79">
        <v>10.6</v>
      </c>
      <c r="N39" s="79">
        <v>19.600000000000001</v>
      </c>
      <c r="O39" s="79"/>
      <c r="P39" s="79"/>
      <c r="Q39" s="101">
        <f t="shared" ref="Q39:Q46" si="14">SUM(L39:P39)</f>
        <v>37.1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16</v>
      </c>
      <c r="C40" s="79">
        <v>54.5</v>
      </c>
      <c r="D40" s="79">
        <v>72.3</v>
      </c>
      <c r="E40" s="79">
        <v>57.5</v>
      </c>
      <c r="F40" s="79">
        <v>78.099999999999994</v>
      </c>
      <c r="G40" s="79">
        <v>65</v>
      </c>
      <c r="H40" s="79"/>
      <c r="I40" s="101">
        <f t="shared" si="13"/>
        <v>343.4</v>
      </c>
      <c r="J40" s="2"/>
      <c r="K40" s="92" t="s">
        <v>13</v>
      </c>
      <c r="L40" s="79">
        <v>6.9</v>
      </c>
      <c r="M40" s="79">
        <v>10.6</v>
      </c>
      <c r="N40" s="79">
        <v>19.600000000000001</v>
      </c>
      <c r="O40" s="79"/>
      <c r="P40" s="79"/>
      <c r="Q40" s="101">
        <f t="shared" si="14"/>
        <v>37.1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17.496600000000001</v>
      </c>
      <c r="C41" s="23">
        <v>58.576099999999997</v>
      </c>
      <c r="D41" s="23">
        <v>76.573499999999996</v>
      </c>
      <c r="E41" s="23">
        <v>59.702200000000005</v>
      </c>
      <c r="F41" s="23">
        <v>80.48769999999999</v>
      </c>
      <c r="G41" s="23">
        <v>65.503999999999991</v>
      </c>
      <c r="H41" s="23"/>
      <c r="I41" s="101">
        <f t="shared" si="13"/>
        <v>358.34010000000001</v>
      </c>
      <c r="J41" s="2"/>
      <c r="K41" s="91" t="s">
        <v>14</v>
      </c>
      <c r="L41" s="79">
        <v>7.3</v>
      </c>
      <c r="M41" s="79">
        <v>11</v>
      </c>
      <c r="N41" s="79">
        <v>20.5</v>
      </c>
      <c r="O41" s="79"/>
      <c r="P41" s="23"/>
      <c r="Q41" s="101">
        <f t="shared" si="14"/>
        <v>38.799999999999997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17.496600000000001</v>
      </c>
      <c r="C42" s="79">
        <v>58.576099999999997</v>
      </c>
      <c r="D42" s="79">
        <v>76.573499999999996</v>
      </c>
      <c r="E42" s="79">
        <v>59.702200000000005</v>
      </c>
      <c r="F42" s="79">
        <v>80.48769999999999</v>
      </c>
      <c r="G42" s="79">
        <v>65.503999999999991</v>
      </c>
      <c r="H42" s="79"/>
      <c r="I42" s="101">
        <f t="shared" si="13"/>
        <v>358.34010000000001</v>
      </c>
      <c r="J42" s="2"/>
      <c r="K42" s="92" t="s">
        <v>15</v>
      </c>
      <c r="L42" s="79">
        <v>7.3</v>
      </c>
      <c r="M42" s="79">
        <v>11</v>
      </c>
      <c r="N42" s="79">
        <v>20.6</v>
      </c>
      <c r="O42" s="79"/>
      <c r="P42" s="79"/>
      <c r="Q42" s="101">
        <f t="shared" si="14"/>
        <v>38.900000000000006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17.496600000000001</v>
      </c>
      <c r="C43" s="79">
        <v>58.576099999999997</v>
      </c>
      <c r="D43" s="79">
        <v>76.573499999999996</v>
      </c>
      <c r="E43" s="79">
        <v>59.702200000000005</v>
      </c>
      <c r="F43" s="79">
        <v>80.48769999999999</v>
      </c>
      <c r="G43" s="79">
        <v>65.503999999999991</v>
      </c>
      <c r="H43" s="79"/>
      <c r="I43" s="101">
        <f t="shared" si="13"/>
        <v>358.34010000000001</v>
      </c>
      <c r="J43" s="2"/>
      <c r="K43" s="91" t="s">
        <v>16</v>
      </c>
      <c r="L43" s="79">
        <v>7.3</v>
      </c>
      <c r="M43" s="79">
        <v>11</v>
      </c>
      <c r="N43" s="79">
        <v>20.6</v>
      </c>
      <c r="O43" s="79"/>
      <c r="P43" s="79"/>
      <c r="Q43" s="101">
        <f t="shared" si="14"/>
        <v>38.900000000000006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17.496600000000001</v>
      </c>
      <c r="C44" s="79">
        <v>58.576099999999997</v>
      </c>
      <c r="D44" s="79">
        <v>76.573499999999996</v>
      </c>
      <c r="E44" s="79">
        <v>59.702200000000005</v>
      </c>
      <c r="F44" s="79">
        <v>80.48769999999999</v>
      </c>
      <c r="G44" s="79">
        <v>65.503999999999991</v>
      </c>
      <c r="H44" s="79"/>
      <c r="I44" s="101">
        <f t="shared" si="13"/>
        <v>358.34010000000001</v>
      </c>
      <c r="J44" s="2"/>
      <c r="K44" s="92" t="s">
        <v>17</v>
      </c>
      <c r="L44" s="79">
        <v>7.3</v>
      </c>
      <c r="M44" s="79">
        <v>11</v>
      </c>
      <c r="N44" s="79">
        <v>20.6</v>
      </c>
      <c r="O44" s="79"/>
      <c r="P44" s="79"/>
      <c r="Q44" s="101">
        <f t="shared" si="14"/>
        <v>38.900000000000006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17.496600000000001</v>
      </c>
      <c r="C45" s="79">
        <v>58.576099999999997</v>
      </c>
      <c r="D45" s="79">
        <v>76.573499999999996</v>
      </c>
      <c r="E45" s="79">
        <v>59.702200000000005</v>
      </c>
      <c r="F45" s="79">
        <v>80.48769999999999</v>
      </c>
      <c r="G45" s="79">
        <v>65.503999999999991</v>
      </c>
      <c r="H45" s="79"/>
      <c r="I45" s="101">
        <f t="shared" si="13"/>
        <v>358.34010000000001</v>
      </c>
      <c r="J45" s="2"/>
      <c r="K45" s="91" t="s">
        <v>18</v>
      </c>
      <c r="L45" s="79">
        <v>7.3</v>
      </c>
      <c r="M45" s="79">
        <v>11.1</v>
      </c>
      <c r="N45" s="79">
        <v>20.6</v>
      </c>
      <c r="O45" s="79"/>
      <c r="P45" s="79"/>
      <c r="Q45" s="101">
        <f t="shared" si="14"/>
        <v>39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119.483</v>
      </c>
      <c r="C46" s="27">
        <f t="shared" si="15"/>
        <v>401.88049999999998</v>
      </c>
      <c r="D46" s="27">
        <f t="shared" si="15"/>
        <v>527.46749999999986</v>
      </c>
      <c r="E46" s="27">
        <f t="shared" si="15"/>
        <v>413.51100000000002</v>
      </c>
      <c r="F46" s="27">
        <f t="shared" si="15"/>
        <v>558.63850000000002</v>
      </c>
      <c r="G46" s="27">
        <f t="shared" si="15"/>
        <v>457.52</v>
      </c>
      <c r="H46" s="27">
        <f t="shared" si="15"/>
        <v>0</v>
      </c>
      <c r="I46" s="101">
        <f t="shared" si="13"/>
        <v>2478.5004999999996</v>
      </c>
      <c r="K46" s="77" t="s">
        <v>10</v>
      </c>
      <c r="L46" s="81">
        <f>SUM(L39:L45)</f>
        <v>50.3</v>
      </c>
      <c r="M46" s="27">
        <f>SUM(M39:M45)</f>
        <v>76.3</v>
      </c>
      <c r="N46" s="27">
        <f>SUM(N39:N45)</f>
        <v>142.1</v>
      </c>
      <c r="O46" s="27">
        <f>SUM(O39:O45)</f>
        <v>0</v>
      </c>
      <c r="P46" s="27">
        <f>SUM(P39:P45)</f>
        <v>0</v>
      </c>
      <c r="Q46" s="101">
        <f t="shared" si="14"/>
        <v>268.7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101</v>
      </c>
      <c r="C47" s="30">
        <v>99.5</v>
      </c>
      <c r="D47" s="30">
        <v>98.5</v>
      </c>
      <c r="E47" s="30">
        <v>97</v>
      </c>
      <c r="F47" s="30">
        <v>96.5</v>
      </c>
      <c r="G47" s="30">
        <v>95</v>
      </c>
      <c r="H47" s="30"/>
      <c r="I47" s="102">
        <f>+((I46/I48)/7)*1000</f>
        <v>97.40618982118292</v>
      </c>
      <c r="K47" s="110" t="s">
        <v>19</v>
      </c>
      <c r="L47" s="82">
        <v>102.5</v>
      </c>
      <c r="M47" s="30">
        <v>101</v>
      </c>
      <c r="N47" s="30">
        <v>101</v>
      </c>
      <c r="O47" s="30"/>
      <c r="P47" s="30"/>
      <c r="Q47" s="102">
        <f>+((Q46/Q48)/7)*1000</f>
        <v>101.28156803618545</v>
      </c>
      <c r="R47" s="63"/>
      <c r="S47" s="63"/>
    </row>
    <row r="48" spans="1:30" ht="33.75" customHeight="1" x14ac:dyDescent="0.25">
      <c r="A48" s="94" t="s">
        <v>20</v>
      </c>
      <c r="B48" s="83">
        <v>169</v>
      </c>
      <c r="C48" s="34">
        <v>577</v>
      </c>
      <c r="D48" s="34">
        <v>765</v>
      </c>
      <c r="E48" s="34">
        <v>609</v>
      </c>
      <c r="F48" s="34">
        <v>827</v>
      </c>
      <c r="G48" s="34">
        <v>688</v>
      </c>
      <c r="H48" s="34"/>
      <c r="I48" s="103">
        <f>SUM(B48:H48)</f>
        <v>3635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6">((B48*B47)*7/1000-B39-B40)/5</f>
        <v>17.496600000000001</v>
      </c>
      <c r="C49" s="38">
        <f t="shared" si="16"/>
        <v>58.576099999999997</v>
      </c>
      <c r="D49" s="38">
        <f t="shared" si="16"/>
        <v>76.573499999999996</v>
      </c>
      <c r="E49" s="38">
        <f t="shared" si="16"/>
        <v>59.702200000000005</v>
      </c>
      <c r="F49" s="38">
        <f t="shared" si="16"/>
        <v>80.48769999999999</v>
      </c>
      <c r="G49" s="38">
        <f t="shared" si="16"/>
        <v>65.503999999999991</v>
      </c>
      <c r="H49" s="38">
        <f t="shared" si="16"/>
        <v>0</v>
      </c>
      <c r="I49" s="104">
        <f>((I46*1000)/I48)/7</f>
        <v>97.40618982118292</v>
      </c>
      <c r="K49" s="95" t="s">
        <v>21</v>
      </c>
      <c r="L49" s="84">
        <f t="shared" ref="L49:P49" si="17">((L48*L47)*7/1000-L39-L40)/5</f>
        <v>7.285000000000001</v>
      </c>
      <c r="M49" s="38">
        <f t="shared" si="17"/>
        <v>11.0312</v>
      </c>
      <c r="N49" s="38">
        <f t="shared" si="17"/>
        <v>20.581400000000002</v>
      </c>
      <c r="O49" s="38">
        <f t="shared" si="17"/>
        <v>0</v>
      </c>
      <c r="P49" s="38">
        <f t="shared" si="17"/>
        <v>0</v>
      </c>
      <c r="Q49" s="113">
        <f>((Q46*1000)/Q48)/7</f>
        <v>101.28156803618546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8">((B48*B47)*7)/1000</f>
        <v>119.483</v>
      </c>
      <c r="C50" s="42">
        <f t="shared" si="18"/>
        <v>401.88049999999998</v>
      </c>
      <c r="D50" s="42">
        <f t="shared" si="18"/>
        <v>527.46749999999997</v>
      </c>
      <c r="E50" s="42">
        <f t="shared" si="18"/>
        <v>413.51100000000002</v>
      </c>
      <c r="F50" s="42">
        <f t="shared" si="18"/>
        <v>558.63850000000002</v>
      </c>
      <c r="G50" s="42">
        <f t="shared" si="18"/>
        <v>457.52</v>
      </c>
      <c r="H50" s="42">
        <f t="shared" si="18"/>
        <v>0</v>
      </c>
      <c r="I50" s="87"/>
      <c r="K50" s="96" t="s">
        <v>22</v>
      </c>
      <c r="L50" s="85">
        <f>((L48*L47)*7)/1000</f>
        <v>50.225000000000001</v>
      </c>
      <c r="M50" s="42">
        <f>((M48*M47)*7)/1000</f>
        <v>76.355999999999995</v>
      </c>
      <c r="N50" s="42">
        <f>((N48*N47)*7)/1000</f>
        <v>142.107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19">+(B46/B48)/7*1000</f>
        <v>101</v>
      </c>
      <c r="C51" s="47">
        <f t="shared" si="19"/>
        <v>99.5</v>
      </c>
      <c r="D51" s="47">
        <f t="shared" si="19"/>
        <v>98.499999999999957</v>
      </c>
      <c r="E51" s="47">
        <f t="shared" si="19"/>
        <v>97</v>
      </c>
      <c r="F51" s="47">
        <f t="shared" si="19"/>
        <v>96.5</v>
      </c>
      <c r="G51" s="47">
        <f t="shared" si="19"/>
        <v>94.999999999999986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102.65306122448979</v>
      </c>
      <c r="M51" s="47">
        <f>+(M46/M48)/7*1000</f>
        <v>100.92592592592594</v>
      </c>
      <c r="N51" s="47">
        <f>+(N46/N48)/7*1000</f>
        <v>100.99502487562188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7"/>
      <c r="K54" s="34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5" t="s">
        <v>25</v>
      </c>
      <c r="C55" s="346"/>
      <c r="D55" s="346"/>
      <c r="E55" s="346"/>
      <c r="F55" s="34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44.2</v>
      </c>
      <c r="C58" s="79">
        <v>44.7</v>
      </c>
      <c r="D58" s="79">
        <v>43.6</v>
      </c>
      <c r="E58" s="79"/>
      <c r="F58" s="79"/>
      <c r="G58" s="101">
        <f t="shared" ref="G58:G65" si="20">SUM(B58:F58)</f>
        <v>132.5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44.2</v>
      </c>
      <c r="C59" s="79">
        <v>44.7</v>
      </c>
      <c r="D59" s="79">
        <v>43.6</v>
      </c>
      <c r="E59" s="79"/>
      <c r="F59" s="79"/>
      <c r="G59" s="101">
        <f t="shared" si="20"/>
        <v>132.5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45.5</v>
      </c>
      <c r="C60" s="23">
        <v>46.1</v>
      </c>
      <c r="D60" s="23">
        <v>44.7</v>
      </c>
      <c r="E60" s="23"/>
      <c r="F60" s="23"/>
      <c r="G60" s="101">
        <f t="shared" si="20"/>
        <v>136.30000000000001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45.5</v>
      </c>
      <c r="C61" s="23">
        <v>46.1</v>
      </c>
      <c r="D61" s="23">
        <v>44.7</v>
      </c>
      <c r="E61" s="79"/>
      <c r="F61" s="79"/>
      <c r="G61" s="101">
        <f t="shared" si="20"/>
        <v>136.30000000000001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45.5</v>
      </c>
      <c r="C62" s="23">
        <v>46.1</v>
      </c>
      <c r="D62" s="23">
        <v>44.7</v>
      </c>
      <c r="E62" s="79"/>
      <c r="F62" s="79"/>
      <c r="G62" s="101">
        <f t="shared" si="20"/>
        <v>136.30000000000001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45.5</v>
      </c>
      <c r="C63" s="23">
        <v>46.1</v>
      </c>
      <c r="D63" s="23">
        <v>44.7</v>
      </c>
      <c r="E63" s="79"/>
      <c r="F63" s="79"/>
      <c r="G63" s="101">
        <f t="shared" si="20"/>
        <v>136.30000000000001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45.6</v>
      </c>
      <c r="C64" s="23">
        <v>46.1</v>
      </c>
      <c r="D64" s="23">
        <v>44.8</v>
      </c>
      <c r="E64" s="79"/>
      <c r="F64" s="79"/>
      <c r="G64" s="101">
        <f t="shared" si="20"/>
        <v>136.5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316</v>
      </c>
      <c r="C65" s="27">
        <f t="shared" ref="C65:F65" si="21">SUM(C58:C64)</f>
        <v>319.90000000000003</v>
      </c>
      <c r="D65" s="27">
        <f t="shared" si="21"/>
        <v>310.8</v>
      </c>
      <c r="E65" s="27">
        <f t="shared" si="21"/>
        <v>0</v>
      </c>
      <c r="F65" s="27">
        <f t="shared" si="21"/>
        <v>0</v>
      </c>
      <c r="G65" s="101">
        <f t="shared" si="20"/>
        <v>946.7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106</v>
      </c>
      <c r="C66" s="30">
        <v>105.5</v>
      </c>
      <c r="D66" s="30">
        <v>105.5</v>
      </c>
      <c r="E66" s="30"/>
      <c r="F66" s="30"/>
      <c r="G66" s="102">
        <f>+((G65/G67)/7)*1000</f>
        <v>105.65848214285714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426</v>
      </c>
      <c r="C67" s="65">
        <v>433</v>
      </c>
      <c r="D67" s="65">
        <v>421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2">((B67*B66)*7/1000-B58-B59)/5</f>
        <v>45.538400000000003</v>
      </c>
      <c r="C68" s="38">
        <f t="shared" si="22"/>
        <v>46.074100000000008</v>
      </c>
      <c r="D68" s="38">
        <f t="shared" si="22"/>
        <v>44.741699999999994</v>
      </c>
      <c r="E68" s="38">
        <f t="shared" si="22"/>
        <v>0</v>
      </c>
      <c r="F68" s="38">
        <f t="shared" si="22"/>
        <v>0</v>
      </c>
      <c r="G68" s="116">
        <f>((G65*1000)/G67)/7</f>
        <v>105.65848214285714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316.09199999999998</v>
      </c>
      <c r="C69" s="42">
        <f>((C67*C66)*7)/1000</f>
        <v>319.77050000000003</v>
      </c>
      <c r="D69" s="42">
        <f>((D67*D66)*7)/1000</f>
        <v>310.9085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105.96914822266936</v>
      </c>
      <c r="C70" s="47">
        <f>+(C65/C67)/7*1000</f>
        <v>105.54272517321017</v>
      </c>
      <c r="D70" s="47">
        <f>+(D65/D67)/7*1000</f>
        <v>105.46318289786224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B36:H36"/>
    <mergeCell ref="L36:P36"/>
    <mergeCell ref="J54:K54"/>
    <mergeCell ref="B55:F55"/>
    <mergeCell ref="B15:E15"/>
    <mergeCell ref="M15:T15"/>
    <mergeCell ref="F15:L15"/>
  </mergeCells>
  <pageMargins left="0.7" right="0.7" top="0.75" bottom="0.75" header="0.3" footer="0.3"/>
  <pageSetup paperSize="9" scale="1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view="pageBreakPreview" topLeftCell="A13" zoomScale="30" zoomScaleNormal="30" zoomScaleSheetLayoutView="30" workbookViewId="0">
      <selection activeCell="B67" sqref="B67:D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51" t="s">
        <v>0</v>
      </c>
      <c r="B3" s="351"/>
      <c r="C3" s="351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315"/>
      <c r="P3" s="315"/>
      <c r="Q3" s="315"/>
      <c r="R3" s="315"/>
      <c r="S3" s="315"/>
      <c r="T3" s="315"/>
      <c r="U3" s="315"/>
      <c r="V3" s="315"/>
      <c r="W3" s="315"/>
      <c r="X3" s="315"/>
      <c r="Y3" s="2"/>
      <c r="Z3" s="2"/>
      <c r="AA3" s="2"/>
      <c r="AB3" s="2"/>
      <c r="AC3" s="2"/>
      <c r="AD3" s="31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15" t="s">
        <v>1</v>
      </c>
      <c r="B9" s="315"/>
      <c r="C9" s="315"/>
      <c r="D9" s="1"/>
      <c r="E9" s="338" t="s">
        <v>2</v>
      </c>
      <c r="F9" s="338"/>
      <c r="G9" s="33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8"/>
      <c r="S9" s="33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15"/>
      <c r="B10" s="315"/>
      <c r="C10" s="31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15" t="s">
        <v>4</v>
      </c>
      <c r="B11" s="315"/>
      <c r="C11" s="315"/>
      <c r="D11" s="1"/>
      <c r="E11" s="316">
        <v>2</v>
      </c>
      <c r="F11" s="1"/>
      <c r="G11" s="1"/>
      <c r="H11" s="1"/>
      <c r="I11" s="1"/>
      <c r="J11" s="1"/>
      <c r="K11" s="339" t="s">
        <v>76</v>
      </c>
      <c r="L11" s="339"/>
      <c r="M11" s="317"/>
      <c r="N11" s="31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15"/>
      <c r="B12" s="315"/>
      <c r="C12" s="315"/>
      <c r="D12" s="1"/>
      <c r="E12" s="5"/>
      <c r="F12" s="1"/>
      <c r="G12" s="1"/>
      <c r="H12" s="1"/>
      <c r="I12" s="1"/>
      <c r="J12" s="1"/>
      <c r="K12" s="317"/>
      <c r="L12" s="317"/>
      <c r="M12" s="317"/>
      <c r="N12" s="31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15"/>
      <c r="B13" s="315"/>
      <c r="C13" s="315"/>
      <c r="D13" s="315"/>
      <c r="E13" s="315"/>
      <c r="F13" s="315"/>
      <c r="G13" s="315"/>
      <c r="H13" s="315"/>
      <c r="I13" s="315"/>
      <c r="J13" s="315"/>
      <c r="K13" s="315"/>
      <c r="L13" s="317"/>
      <c r="M13" s="317"/>
      <c r="N13" s="317"/>
      <c r="O13" s="317"/>
      <c r="P13" s="317"/>
      <c r="Q13" s="317"/>
      <c r="R13" s="317"/>
      <c r="S13" s="317"/>
      <c r="T13" s="317"/>
      <c r="U13" s="317"/>
      <c r="V13" s="317"/>
      <c r="W13" s="1"/>
      <c r="X13" s="1"/>
      <c r="Y13" s="1"/>
    </row>
    <row r="14" spans="1:30" s="3" customFormat="1" ht="27" thickBot="1" x14ac:dyDescent="0.3">
      <c r="A14" s="31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2" t="s">
        <v>74</v>
      </c>
      <c r="C15" s="353"/>
      <c r="D15" s="353"/>
      <c r="E15" s="354"/>
      <c r="F15" s="352" t="s">
        <v>75</v>
      </c>
      <c r="G15" s="353"/>
      <c r="H15" s="353"/>
      <c r="I15" s="353"/>
      <c r="J15" s="353"/>
      <c r="K15" s="353"/>
      <c r="L15" s="354"/>
      <c r="M15" s="355" t="s">
        <v>8</v>
      </c>
      <c r="N15" s="356"/>
      <c r="O15" s="356"/>
      <c r="P15" s="356"/>
      <c r="Q15" s="356"/>
      <c r="R15" s="356"/>
      <c r="S15" s="356"/>
      <c r="T15" s="357"/>
      <c r="U15" s="12"/>
    </row>
    <row r="16" spans="1:30" ht="39.950000000000003" customHeight="1" x14ac:dyDescent="0.25">
      <c r="A16" s="89" t="s">
        <v>9</v>
      </c>
      <c r="B16" s="135"/>
      <c r="C16" s="136"/>
      <c r="D16" s="137"/>
      <c r="E16" s="304"/>
      <c r="F16" s="136"/>
      <c r="G16" s="137"/>
      <c r="H16" s="137"/>
      <c r="I16" s="137"/>
      <c r="J16" s="137"/>
      <c r="K16" s="137"/>
      <c r="L16" s="304"/>
      <c r="M16" s="305"/>
      <c r="N16" s="136"/>
      <c r="O16" s="136"/>
      <c r="P16" s="136"/>
      <c r="Q16" s="136"/>
      <c r="R16" s="136"/>
      <c r="S16" s="136"/>
      <c r="T16" s="304"/>
      <c r="U16" s="17" t="s">
        <v>10</v>
      </c>
      <c r="W16" s="19"/>
      <c r="X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1">
        <v>4</v>
      </c>
      <c r="F17" s="20">
        <v>1</v>
      </c>
      <c r="G17" s="20">
        <v>2</v>
      </c>
      <c r="H17" s="20">
        <v>3</v>
      </c>
      <c r="I17" s="20">
        <v>4</v>
      </c>
      <c r="J17" s="20">
        <v>5</v>
      </c>
      <c r="K17" s="20">
        <v>6</v>
      </c>
      <c r="L17" s="21">
        <v>7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1">
        <v>8</v>
      </c>
      <c r="U17" s="17"/>
      <c r="W17" s="2"/>
      <c r="X17" s="19"/>
    </row>
    <row r="18" spans="1:32" ht="39.950000000000003" customHeight="1" x14ac:dyDescent="0.25">
      <c r="A18" s="91" t="s">
        <v>12</v>
      </c>
      <c r="B18" s="22">
        <v>27.821500000000004</v>
      </c>
      <c r="C18" s="23">
        <v>44.871600000000001</v>
      </c>
      <c r="D18" s="23">
        <v>54.734000000000016</v>
      </c>
      <c r="E18" s="24">
        <v>59.494799999999998</v>
      </c>
      <c r="F18" s="23">
        <v>69.999500000000012</v>
      </c>
      <c r="G18" s="23">
        <v>79.606100000000012</v>
      </c>
      <c r="H18" s="23">
        <v>87.113599999999991</v>
      </c>
      <c r="I18" s="23">
        <v>71.109499999999997</v>
      </c>
      <c r="J18" s="23">
        <v>58.476999999999997</v>
      </c>
      <c r="K18" s="23">
        <v>57.572799999999994</v>
      </c>
      <c r="L18" s="24">
        <v>47.918999999999997</v>
      </c>
      <c r="M18" s="22">
        <v>38.333199999999998</v>
      </c>
      <c r="N18" s="23">
        <v>71.756399999999999</v>
      </c>
      <c r="O18" s="23">
        <v>87.254599999999996</v>
      </c>
      <c r="P18" s="23">
        <v>76.964000000000013</v>
      </c>
      <c r="Q18" s="23">
        <v>69.250799999999998</v>
      </c>
      <c r="R18" s="23">
        <v>76.089300000000009</v>
      </c>
      <c r="S18" s="23">
        <v>47.253599999999992</v>
      </c>
      <c r="T18" s="24">
        <v>62.902999999999999</v>
      </c>
      <c r="U18" s="25">
        <f t="shared" ref="U18:U25" si="0">SUM(B18:T18)</f>
        <v>1188.5243000000003</v>
      </c>
      <c r="V18" s="138"/>
      <c r="W18" s="2"/>
      <c r="X18" s="19"/>
    </row>
    <row r="19" spans="1:32" ht="39.950000000000003" customHeight="1" x14ac:dyDescent="0.25">
      <c r="A19" s="92" t="s">
        <v>13</v>
      </c>
      <c r="B19" s="22">
        <v>27.821500000000004</v>
      </c>
      <c r="C19" s="23">
        <v>44.871600000000001</v>
      </c>
      <c r="D19" s="23">
        <v>54.734000000000016</v>
      </c>
      <c r="E19" s="24">
        <v>59.494799999999998</v>
      </c>
      <c r="F19" s="23">
        <v>69.999500000000012</v>
      </c>
      <c r="G19" s="23">
        <v>79.606100000000012</v>
      </c>
      <c r="H19" s="23">
        <v>87.113599999999991</v>
      </c>
      <c r="I19" s="23">
        <v>71.109499999999997</v>
      </c>
      <c r="J19" s="23">
        <v>58.476999999999997</v>
      </c>
      <c r="K19" s="23">
        <v>57.572799999999994</v>
      </c>
      <c r="L19" s="24">
        <v>47.918999999999997</v>
      </c>
      <c r="M19" s="22">
        <v>38.333199999999998</v>
      </c>
      <c r="N19" s="23">
        <v>71.756399999999999</v>
      </c>
      <c r="O19" s="23">
        <v>87.254599999999996</v>
      </c>
      <c r="P19" s="23">
        <v>76.964000000000013</v>
      </c>
      <c r="Q19" s="23">
        <v>69.250799999999998</v>
      </c>
      <c r="R19" s="23">
        <v>76.089300000000009</v>
      </c>
      <c r="S19" s="23">
        <v>47.253599999999992</v>
      </c>
      <c r="T19" s="24">
        <v>62.902999999999999</v>
      </c>
      <c r="U19" s="25">
        <f t="shared" si="0"/>
        <v>1188.5243000000003</v>
      </c>
      <c r="W19" s="2"/>
      <c r="X19" s="19"/>
    </row>
    <row r="20" spans="1:32" ht="39.75" customHeight="1" x14ac:dyDescent="0.25">
      <c r="A20" s="91" t="s">
        <v>14</v>
      </c>
      <c r="B20" s="22">
        <v>31.165399999999995</v>
      </c>
      <c r="C20" s="23">
        <v>48.008159999999997</v>
      </c>
      <c r="D20" s="23">
        <v>58.281599999999983</v>
      </c>
      <c r="E20" s="24">
        <v>62.314679999999996</v>
      </c>
      <c r="F20" s="23">
        <v>72.88069999999999</v>
      </c>
      <c r="G20" s="23">
        <v>82.832959999999986</v>
      </c>
      <c r="H20" s="23">
        <v>90.940359999999984</v>
      </c>
      <c r="I20" s="23">
        <v>74.456199999999995</v>
      </c>
      <c r="J20" s="23">
        <v>61.442900000000009</v>
      </c>
      <c r="K20" s="23">
        <v>60.814080000000011</v>
      </c>
      <c r="L20" s="24">
        <v>50.804400000000008</v>
      </c>
      <c r="M20" s="22">
        <v>39.684619999999995</v>
      </c>
      <c r="N20" s="23">
        <v>72.80304000000001</v>
      </c>
      <c r="O20" s="23">
        <v>89.857060000000004</v>
      </c>
      <c r="P20" s="23">
        <v>80.24839999999999</v>
      </c>
      <c r="Q20" s="23">
        <v>72.906479999999988</v>
      </c>
      <c r="R20" s="23">
        <v>80.576580000000007</v>
      </c>
      <c r="S20" s="23">
        <v>50.600159999999995</v>
      </c>
      <c r="T20" s="24">
        <v>67.093899999999991</v>
      </c>
      <c r="U20" s="25">
        <f t="shared" si="0"/>
        <v>1247.7116799999999</v>
      </c>
      <c r="W20" s="2"/>
      <c r="X20" s="19"/>
    </row>
    <row r="21" spans="1:32" ht="39.950000000000003" customHeight="1" x14ac:dyDescent="0.25">
      <c r="A21" s="92" t="s">
        <v>15</v>
      </c>
      <c r="B21" s="22">
        <v>31.165399999999995</v>
      </c>
      <c r="C21" s="23">
        <v>48.008159999999997</v>
      </c>
      <c r="D21" s="23">
        <v>58.281599999999983</v>
      </c>
      <c r="E21" s="24">
        <v>62.314679999999996</v>
      </c>
      <c r="F21" s="23">
        <v>72.88069999999999</v>
      </c>
      <c r="G21" s="23">
        <v>82.832959999999986</v>
      </c>
      <c r="H21" s="23">
        <v>90.940359999999984</v>
      </c>
      <c r="I21" s="23">
        <v>74.456199999999995</v>
      </c>
      <c r="J21" s="23">
        <v>61.442900000000009</v>
      </c>
      <c r="K21" s="23">
        <v>60.814080000000011</v>
      </c>
      <c r="L21" s="24">
        <v>50.804400000000008</v>
      </c>
      <c r="M21" s="22">
        <v>39.684619999999995</v>
      </c>
      <c r="N21" s="23">
        <v>72.80304000000001</v>
      </c>
      <c r="O21" s="23">
        <v>89.857060000000004</v>
      </c>
      <c r="P21" s="23">
        <v>80.24839999999999</v>
      </c>
      <c r="Q21" s="23">
        <v>72.906479999999988</v>
      </c>
      <c r="R21" s="23">
        <v>80.576580000000007</v>
      </c>
      <c r="S21" s="23">
        <v>50.600159999999995</v>
      </c>
      <c r="T21" s="24">
        <v>67.093899999999991</v>
      </c>
      <c r="U21" s="25">
        <f t="shared" si="0"/>
        <v>1247.7116799999999</v>
      </c>
      <c r="W21" s="2"/>
      <c r="X21" s="19"/>
    </row>
    <row r="22" spans="1:32" ht="39.950000000000003" customHeight="1" x14ac:dyDescent="0.25">
      <c r="A22" s="91" t="s">
        <v>16</v>
      </c>
      <c r="B22" s="22">
        <v>31.165399999999995</v>
      </c>
      <c r="C22" s="23">
        <v>48.008159999999997</v>
      </c>
      <c r="D22" s="23">
        <v>58.281599999999983</v>
      </c>
      <c r="E22" s="24">
        <v>62.314679999999996</v>
      </c>
      <c r="F22" s="23">
        <v>72.88069999999999</v>
      </c>
      <c r="G22" s="23">
        <v>82.832959999999986</v>
      </c>
      <c r="H22" s="23">
        <v>90.940359999999984</v>
      </c>
      <c r="I22" s="23">
        <v>74.456199999999995</v>
      </c>
      <c r="J22" s="23">
        <v>61.442900000000009</v>
      </c>
      <c r="K22" s="23">
        <v>60.814080000000011</v>
      </c>
      <c r="L22" s="24">
        <v>50.804400000000008</v>
      </c>
      <c r="M22" s="22">
        <v>39.684619999999995</v>
      </c>
      <c r="N22" s="23">
        <v>72.80304000000001</v>
      </c>
      <c r="O22" s="23">
        <v>89.857060000000004</v>
      </c>
      <c r="P22" s="23">
        <v>80.24839999999999</v>
      </c>
      <c r="Q22" s="23">
        <v>72.906479999999988</v>
      </c>
      <c r="R22" s="23">
        <v>80.576580000000007</v>
      </c>
      <c r="S22" s="23">
        <v>50.600159999999995</v>
      </c>
      <c r="T22" s="24">
        <v>67.093899999999991</v>
      </c>
      <c r="U22" s="25">
        <f t="shared" si="0"/>
        <v>1247.7116799999999</v>
      </c>
      <c r="W22" s="2"/>
      <c r="X22" s="19"/>
    </row>
    <row r="23" spans="1:32" ht="39.950000000000003" customHeight="1" x14ac:dyDescent="0.25">
      <c r="A23" s="92" t="s">
        <v>17</v>
      </c>
      <c r="B23" s="22">
        <v>31.165399999999995</v>
      </c>
      <c r="C23" s="23">
        <v>48.008159999999997</v>
      </c>
      <c r="D23" s="23">
        <v>58.281599999999983</v>
      </c>
      <c r="E23" s="24">
        <v>62.314679999999996</v>
      </c>
      <c r="F23" s="23">
        <v>72.88069999999999</v>
      </c>
      <c r="G23" s="23">
        <v>82.832959999999986</v>
      </c>
      <c r="H23" s="23">
        <v>90.940359999999984</v>
      </c>
      <c r="I23" s="23">
        <v>74.456199999999995</v>
      </c>
      <c r="J23" s="23">
        <v>61.442900000000009</v>
      </c>
      <c r="K23" s="23">
        <v>60.814080000000011</v>
      </c>
      <c r="L23" s="24">
        <v>50.804400000000008</v>
      </c>
      <c r="M23" s="22">
        <v>39.684619999999995</v>
      </c>
      <c r="N23" s="23">
        <v>72.80304000000001</v>
      </c>
      <c r="O23" s="23">
        <v>89.857060000000004</v>
      </c>
      <c r="P23" s="23">
        <v>80.24839999999999</v>
      </c>
      <c r="Q23" s="23">
        <v>72.906479999999988</v>
      </c>
      <c r="R23" s="23">
        <v>80.576580000000007</v>
      </c>
      <c r="S23" s="23">
        <v>50.600159999999995</v>
      </c>
      <c r="T23" s="24">
        <v>67.093899999999991</v>
      </c>
      <c r="U23" s="25">
        <f t="shared" si="0"/>
        <v>1247.7116799999999</v>
      </c>
      <c r="W23" s="2"/>
      <c r="X23" s="19"/>
    </row>
    <row r="24" spans="1:32" ht="39.950000000000003" customHeight="1" x14ac:dyDescent="0.25">
      <c r="A24" s="91" t="s">
        <v>18</v>
      </c>
      <c r="B24" s="22">
        <v>31.165399999999995</v>
      </c>
      <c r="C24" s="23">
        <v>48.008159999999997</v>
      </c>
      <c r="D24" s="23">
        <v>58.281599999999983</v>
      </c>
      <c r="E24" s="24">
        <v>62.314679999999996</v>
      </c>
      <c r="F24" s="23">
        <v>72.88069999999999</v>
      </c>
      <c r="G24" s="23">
        <v>82.832959999999986</v>
      </c>
      <c r="H24" s="23">
        <v>90.940359999999984</v>
      </c>
      <c r="I24" s="23">
        <v>74.456199999999995</v>
      </c>
      <c r="J24" s="23">
        <v>61.442900000000009</v>
      </c>
      <c r="K24" s="23">
        <v>60.814080000000011</v>
      </c>
      <c r="L24" s="24">
        <v>50.804400000000008</v>
      </c>
      <c r="M24" s="22">
        <v>39.684619999999995</v>
      </c>
      <c r="N24" s="23">
        <v>72.80304000000001</v>
      </c>
      <c r="O24" s="23">
        <v>89.857060000000004</v>
      </c>
      <c r="P24" s="23">
        <v>80.24839999999999</v>
      </c>
      <c r="Q24" s="23">
        <v>72.906479999999988</v>
      </c>
      <c r="R24" s="23">
        <v>80.576580000000007</v>
      </c>
      <c r="S24" s="23">
        <v>50.600159999999995</v>
      </c>
      <c r="T24" s="24">
        <v>67.093899999999991</v>
      </c>
      <c r="U24" s="25">
        <f t="shared" si="0"/>
        <v>1247.7116799999999</v>
      </c>
      <c r="W24" s="2"/>
    </row>
    <row r="25" spans="1:32" ht="41.45" customHeight="1" x14ac:dyDescent="0.25">
      <c r="A25" s="92" t="s">
        <v>10</v>
      </c>
      <c r="B25" s="26">
        <f t="shared" ref="B25:L25" si="1">SUM(B18:B24)</f>
        <v>211.47</v>
      </c>
      <c r="C25" s="27">
        <f t="shared" si="1"/>
        <v>329.78399999999999</v>
      </c>
      <c r="D25" s="27">
        <f t="shared" si="1"/>
        <v>400.87599999999992</v>
      </c>
      <c r="E25" s="28">
        <f t="shared" si="1"/>
        <v>430.56300000000005</v>
      </c>
      <c r="F25" s="27">
        <f t="shared" si="1"/>
        <v>504.40249999999997</v>
      </c>
      <c r="G25" s="27">
        <f t="shared" si="1"/>
        <v>573.37699999999984</v>
      </c>
      <c r="H25" s="27">
        <f t="shared" si="1"/>
        <v>628.92899999999986</v>
      </c>
      <c r="I25" s="27">
        <f t="shared" si="1"/>
        <v>514.49999999999989</v>
      </c>
      <c r="J25" s="27">
        <f t="shared" si="1"/>
        <v>424.16850000000005</v>
      </c>
      <c r="K25" s="27">
        <f t="shared" si="1"/>
        <v>419.21600000000001</v>
      </c>
      <c r="L25" s="28">
        <f t="shared" si="1"/>
        <v>349.86</v>
      </c>
      <c r="M25" s="26">
        <f>SUM(M18:M24)</f>
        <v>275.08949999999999</v>
      </c>
      <c r="N25" s="27">
        <f t="shared" ref="N25:P25" si="2">SUM(N18:N24)</f>
        <v>507.52800000000002</v>
      </c>
      <c r="O25" s="27">
        <f t="shared" si="2"/>
        <v>623.79450000000008</v>
      </c>
      <c r="P25" s="27">
        <f t="shared" si="2"/>
        <v>555.16999999999996</v>
      </c>
      <c r="Q25" s="27">
        <f>SUM(Q18:Q24)</f>
        <v>503.03399999999993</v>
      </c>
      <c r="R25" s="27">
        <f t="shared" ref="R25:T25" si="3">SUM(R18:R24)</f>
        <v>555.06150000000014</v>
      </c>
      <c r="S25" s="27">
        <f t="shared" si="3"/>
        <v>347.50799999999998</v>
      </c>
      <c r="T25" s="28">
        <f t="shared" si="3"/>
        <v>461.27549999999985</v>
      </c>
      <c r="U25" s="25">
        <f t="shared" si="0"/>
        <v>8615.607</v>
      </c>
    </row>
    <row r="26" spans="1:32" s="2" customFormat="1" ht="36.75" customHeight="1" x14ac:dyDescent="0.25">
      <c r="A26" s="93" t="s">
        <v>19</v>
      </c>
      <c r="B26" s="29">
        <v>106</v>
      </c>
      <c r="C26" s="30">
        <v>104</v>
      </c>
      <c r="D26" s="30">
        <v>103</v>
      </c>
      <c r="E26" s="31">
        <v>101.5</v>
      </c>
      <c r="F26" s="30">
        <v>102.5</v>
      </c>
      <c r="G26" s="30">
        <v>101</v>
      </c>
      <c r="H26" s="30">
        <v>100.5</v>
      </c>
      <c r="I26" s="30">
        <v>100</v>
      </c>
      <c r="J26" s="30">
        <v>99.5</v>
      </c>
      <c r="K26" s="30">
        <v>98.5</v>
      </c>
      <c r="L26" s="31">
        <v>98</v>
      </c>
      <c r="M26" s="29">
        <v>106.5</v>
      </c>
      <c r="N26" s="30">
        <v>106</v>
      </c>
      <c r="O26" s="30">
        <v>103.5</v>
      </c>
      <c r="P26" s="30">
        <v>103</v>
      </c>
      <c r="Q26" s="30">
        <v>101.5</v>
      </c>
      <c r="R26" s="30">
        <v>100.5</v>
      </c>
      <c r="S26" s="30">
        <v>98.5</v>
      </c>
      <c r="T26" s="31">
        <v>98.5</v>
      </c>
      <c r="U26" s="32">
        <f>+((U25/U27)/7)*1000</f>
        <v>101.5177334213131</v>
      </c>
    </row>
    <row r="27" spans="1:32" s="2" customFormat="1" ht="33" customHeight="1" x14ac:dyDescent="0.25">
      <c r="A27" s="94" t="s">
        <v>20</v>
      </c>
      <c r="B27" s="33">
        <v>285</v>
      </c>
      <c r="C27" s="34">
        <v>453</v>
      </c>
      <c r="D27" s="34">
        <v>556</v>
      </c>
      <c r="E27" s="35">
        <v>606</v>
      </c>
      <c r="F27" s="34">
        <v>703</v>
      </c>
      <c r="G27" s="34">
        <v>811</v>
      </c>
      <c r="H27" s="34">
        <v>894</v>
      </c>
      <c r="I27" s="34">
        <v>735</v>
      </c>
      <c r="J27" s="34">
        <v>609</v>
      </c>
      <c r="K27" s="34">
        <v>608</v>
      </c>
      <c r="L27" s="35">
        <v>510</v>
      </c>
      <c r="M27" s="33">
        <v>369</v>
      </c>
      <c r="N27" s="34">
        <v>684</v>
      </c>
      <c r="O27" s="34">
        <v>861</v>
      </c>
      <c r="P27" s="34">
        <v>770</v>
      </c>
      <c r="Q27" s="34">
        <v>708</v>
      </c>
      <c r="R27" s="34">
        <v>789</v>
      </c>
      <c r="S27" s="34">
        <v>504</v>
      </c>
      <c r="T27" s="35">
        <v>669</v>
      </c>
      <c r="U27" s="36">
        <f>SUM(B27:T27)</f>
        <v>12124</v>
      </c>
      <c r="V27" s="2">
        <f>((U25*1000)/U27)/7</f>
        <v>101.5177334213131</v>
      </c>
    </row>
    <row r="28" spans="1:32" s="2" customFormat="1" ht="33" customHeight="1" x14ac:dyDescent="0.25">
      <c r="A28" s="95" t="s">
        <v>21</v>
      </c>
      <c r="B28" s="37">
        <f>((B27*B26)*7/1000-B18-B19)/5</f>
        <v>31.165399999999995</v>
      </c>
      <c r="C28" s="38">
        <f t="shared" ref="C28:T28" si="4">((C27*C26)*7/1000-C18-C19)/5</f>
        <v>48.008159999999997</v>
      </c>
      <c r="D28" s="38">
        <f t="shared" si="4"/>
        <v>58.281599999999983</v>
      </c>
      <c r="E28" s="39">
        <f t="shared" si="4"/>
        <v>62.314679999999996</v>
      </c>
      <c r="F28" s="38">
        <f t="shared" si="4"/>
        <v>72.88069999999999</v>
      </c>
      <c r="G28" s="38">
        <f t="shared" si="4"/>
        <v>82.832959999999986</v>
      </c>
      <c r="H28" s="38">
        <f t="shared" si="4"/>
        <v>90.940359999999984</v>
      </c>
      <c r="I28" s="38">
        <f t="shared" si="4"/>
        <v>74.456199999999995</v>
      </c>
      <c r="J28" s="38">
        <f t="shared" si="4"/>
        <v>61.442900000000009</v>
      </c>
      <c r="K28" s="38">
        <f t="shared" si="4"/>
        <v>60.814080000000011</v>
      </c>
      <c r="L28" s="39">
        <f t="shared" si="4"/>
        <v>50.804400000000008</v>
      </c>
      <c r="M28" s="37">
        <f t="shared" si="4"/>
        <v>39.684619999999995</v>
      </c>
      <c r="N28" s="38">
        <f t="shared" si="4"/>
        <v>72.80304000000001</v>
      </c>
      <c r="O28" s="38">
        <f t="shared" si="4"/>
        <v>89.857060000000004</v>
      </c>
      <c r="P28" s="38">
        <f t="shared" si="4"/>
        <v>80.24839999999999</v>
      </c>
      <c r="Q28" s="38">
        <f t="shared" si="4"/>
        <v>72.906479999999988</v>
      </c>
      <c r="R28" s="38">
        <f t="shared" si="4"/>
        <v>80.576580000000007</v>
      </c>
      <c r="S28" s="38">
        <f t="shared" si="4"/>
        <v>50.600159999999995</v>
      </c>
      <c r="T28" s="39">
        <f t="shared" si="4"/>
        <v>67.093899999999991</v>
      </c>
      <c r="U28" s="40"/>
    </row>
    <row r="29" spans="1:32" ht="33.75" customHeight="1" x14ac:dyDescent="0.25">
      <c r="A29" s="96" t="s">
        <v>22</v>
      </c>
      <c r="B29" s="41">
        <f t="shared" ref="B29:C29" si="5">((B27*B26)*7)/1000</f>
        <v>211.47</v>
      </c>
      <c r="C29" s="42">
        <f t="shared" si="5"/>
        <v>329.78399999999999</v>
      </c>
      <c r="D29" s="42">
        <f>((D27*D26)*7)/1000</f>
        <v>400.87599999999998</v>
      </c>
      <c r="E29" s="87">
        <f>((E27*E26)*7)/1000</f>
        <v>430.56299999999999</v>
      </c>
      <c r="F29" s="42">
        <f t="shared" ref="F29" si="6">((F27*F26)*7)/1000</f>
        <v>504.40249999999997</v>
      </c>
      <c r="G29" s="42">
        <f>((G27*G26)*7)/1000</f>
        <v>573.37699999999995</v>
      </c>
      <c r="H29" s="42">
        <f t="shared" ref="H29:K29" si="7">((H27*H26)*7)/1000</f>
        <v>628.92899999999997</v>
      </c>
      <c r="I29" s="42">
        <f t="shared" si="7"/>
        <v>514.5</v>
      </c>
      <c r="J29" s="42">
        <f t="shared" si="7"/>
        <v>424.16849999999999</v>
      </c>
      <c r="K29" s="42">
        <f t="shared" si="7"/>
        <v>419.21600000000001</v>
      </c>
      <c r="L29" s="87">
        <f>((L27*L26)*7)/1000</f>
        <v>349.86</v>
      </c>
      <c r="M29" s="41">
        <f>((M27*M26)*7)/1000</f>
        <v>275.08949999999999</v>
      </c>
      <c r="N29" s="42">
        <f>((N27*N26)*7)/1000</f>
        <v>507.52800000000002</v>
      </c>
      <c r="O29" s="42">
        <f t="shared" ref="O29:T29" si="8">((O27*O26)*7)/1000</f>
        <v>623.79449999999997</v>
      </c>
      <c r="P29" s="42">
        <f t="shared" si="8"/>
        <v>555.16999999999996</v>
      </c>
      <c r="Q29" s="43">
        <f t="shared" si="8"/>
        <v>503.03399999999999</v>
      </c>
      <c r="R29" s="43">
        <f t="shared" si="8"/>
        <v>555.06150000000002</v>
      </c>
      <c r="S29" s="43">
        <f t="shared" si="8"/>
        <v>347.50799999999998</v>
      </c>
      <c r="T29" s="44">
        <f t="shared" si="8"/>
        <v>461.27550000000002</v>
      </c>
      <c r="U29" s="45"/>
    </row>
    <row r="30" spans="1:32" ht="33.75" customHeight="1" thickBot="1" x14ac:dyDescent="0.3">
      <c r="A30" s="97" t="s">
        <v>23</v>
      </c>
      <c r="B30" s="46">
        <f t="shared" ref="B30:C30" si="9">+(B25/B27)/7*1000</f>
        <v>106</v>
      </c>
      <c r="C30" s="47">
        <f t="shared" si="9"/>
        <v>104</v>
      </c>
      <c r="D30" s="47">
        <f>+(D25/D27)/7*1000</f>
        <v>102.99999999999999</v>
      </c>
      <c r="E30" s="48">
        <f t="shared" ref="E30:F30" si="10">+(E25/E27)/7*1000</f>
        <v>101.5</v>
      </c>
      <c r="F30" s="47">
        <f t="shared" si="10"/>
        <v>102.5</v>
      </c>
      <c r="G30" s="47">
        <f>+(G25/G27)/7*1000</f>
        <v>100.99999999999997</v>
      </c>
      <c r="H30" s="47">
        <f t="shared" ref="H30:L30" si="11">+(H25/H27)/7*1000</f>
        <v>100.49999999999996</v>
      </c>
      <c r="I30" s="47">
        <f t="shared" si="11"/>
        <v>99.999999999999972</v>
      </c>
      <c r="J30" s="47">
        <f t="shared" si="11"/>
        <v>99.500000000000014</v>
      </c>
      <c r="K30" s="47">
        <f t="shared" si="11"/>
        <v>98.5</v>
      </c>
      <c r="L30" s="48">
        <f t="shared" si="11"/>
        <v>98</v>
      </c>
      <c r="M30" s="46">
        <f>+(M25/M27)/7*1000</f>
        <v>106.5</v>
      </c>
      <c r="N30" s="47">
        <f t="shared" ref="N30:T30" si="12">+(N25/N27)/7*1000</f>
        <v>106</v>
      </c>
      <c r="O30" s="47">
        <f t="shared" si="12"/>
        <v>103.50000000000003</v>
      </c>
      <c r="P30" s="47">
        <f t="shared" si="12"/>
        <v>103</v>
      </c>
      <c r="Q30" s="47">
        <f t="shared" si="12"/>
        <v>101.5</v>
      </c>
      <c r="R30" s="47">
        <f t="shared" si="12"/>
        <v>100.50000000000001</v>
      </c>
      <c r="S30" s="47">
        <f t="shared" si="12"/>
        <v>98.5</v>
      </c>
      <c r="T30" s="48">
        <f t="shared" si="12"/>
        <v>98.499999999999957</v>
      </c>
      <c r="U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5" t="s">
        <v>8</v>
      </c>
      <c r="C36" s="346"/>
      <c r="D36" s="346"/>
      <c r="E36" s="346"/>
      <c r="F36" s="346"/>
      <c r="G36" s="346"/>
      <c r="H36" s="340"/>
      <c r="I36" s="99"/>
      <c r="J36" s="53" t="s">
        <v>26</v>
      </c>
      <c r="K36" s="107"/>
      <c r="L36" s="346" t="s">
        <v>8</v>
      </c>
      <c r="M36" s="346"/>
      <c r="N36" s="346"/>
      <c r="O36" s="346"/>
      <c r="P36" s="340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17.496600000000001</v>
      </c>
      <c r="C39" s="79">
        <v>58.576099999999997</v>
      </c>
      <c r="D39" s="79">
        <v>76.573499999999996</v>
      </c>
      <c r="E39" s="79">
        <v>59.702200000000005</v>
      </c>
      <c r="F39" s="79">
        <v>80.48769999999999</v>
      </c>
      <c r="G39" s="79">
        <v>65.503999999999991</v>
      </c>
      <c r="H39" s="79"/>
      <c r="I39" s="101">
        <f t="shared" ref="I39:I46" si="13">SUM(B39:H39)</f>
        <v>358.34010000000001</v>
      </c>
      <c r="J39" s="138"/>
      <c r="K39" s="91" t="s">
        <v>12</v>
      </c>
      <c r="L39" s="79">
        <v>7.3</v>
      </c>
      <c r="M39" s="79">
        <v>11.1</v>
      </c>
      <c r="N39" s="79">
        <v>20.6</v>
      </c>
      <c r="O39" s="79"/>
      <c r="P39" s="79"/>
      <c r="Q39" s="101">
        <f t="shared" ref="Q39:Q46" si="14">SUM(L39:P39)</f>
        <v>39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17.496600000000001</v>
      </c>
      <c r="C40" s="79">
        <v>58.576099999999997</v>
      </c>
      <c r="D40" s="79">
        <v>76.573499999999996</v>
      </c>
      <c r="E40" s="79">
        <v>59.702200000000005</v>
      </c>
      <c r="F40" s="79">
        <v>80.48769999999999</v>
      </c>
      <c r="G40" s="79">
        <v>65.503999999999991</v>
      </c>
      <c r="H40" s="79"/>
      <c r="I40" s="101">
        <f t="shared" si="13"/>
        <v>358.34010000000001</v>
      </c>
      <c r="J40" s="2"/>
      <c r="K40" s="92" t="s">
        <v>13</v>
      </c>
      <c r="L40" s="79">
        <v>7.3</v>
      </c>
      <c r="M40" s="79">
        <v>11.1</v>
      </c>
      <c r="N40" s="79">
        <v>20.6</v>
      </c>
      <c r="O40" s="79"/>
      <c r="P40" s="79"/>
      <c r="Q40" s="101">
        <f t="shared" si="14"/>
        <v>39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17.814959999999999</v>
      </c>
      <c r="C41" s="23">
        <v>60.176859999999998</v>
      </c>
      <c r="D41" s="23">
        <v>79.148100000000028</v>
      </c>
      <c r="E41" s="23">
        <v>62.231719999999996</v>
      </c>
      <c r="F41" s="23">
        <v>84.163819999999987</v>
      </c>
      <c r="G41" s="23">
        <v>69.636799999999994</v>
      </c>
      <c r="H41" s="23"/>
      <c r="I41" s="101">
        <f t="shared" si="13"/>
        <v>373.17225999999999</v>
      </c>
      <c r="J41" s="2"/>
      <c r="K41" s="91" t="s">
        <v>14</v>
      </c>
      <c r="L41" s="79">
        <v>7.7</v>
      </c>
      <c r="M41" s="79">
        <v>11.7</v>
      </c>
      <c r="N41" s="79">
        <v>21.8</v>
      </c>
      <c r="O41" s="79"/>
      <c r="P41" s="23"/>
      <c r="Q41" s="101">
        <f t="shared" si="14"/>
        <v>41.2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17.814959999999999</v>
      </c>
      <c r="C42" s="79">
        <v>60.176859999999998</v>
      </c>
      <c r="D42" s="79">
        <v>79.148100000000028</v>
      </c>
      <c r="E42" s="79">
        <v>62.231719999999996</v>
      </c>
      <c r="F42" s="79">
        <v>84.163819999999987</v>
      </c>
      <c r="G42" s="79">
        <v>69.636799999999994</v>
      </c>
      <c r="H42" s="79"/>
      <c r="I42" s="101">
        <f t="shared" si="13"/>
        <v>373.17225999999999</v>
      </c>
      <c r="J42" s="2"/>
      <c r="K42" s="92" t="s">
        <v>15</v>
      </c>
      <c r="L42" s="79">
        <v>7.7</v>
      </c>
      <c r="M42" s="79">
        <v>11.7</v>
      </c>
      <c r="N42" s="79">
        <v>21.9</v>
      </c>
      <c r="O42" s="79"/>
      <c r="P42" s="79"/>
      <c r="Q42" s="101">
        <f t="shared" si="14"/>
        <v>41.3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17.814959999999999</v>
      </c>
      <c r="C43" s="79">
        <v>60.176859999999998</v>
      </c>
      <c r="D43" s="79">
        <v>79.148100000000028</v>
      </c>
      <c r="E43" s="79">
        <v>62.231719999999996</v>
      </c>
      <c r="F43" s="79">
        <v>84.163819999999987</v>
      </c>
      <c r="G43" s="79">
        <v>69.636799999999994</v>
      </c>
      <c r="H43" s="79"/>
      <c r="I43" s="101">
        <f t="shared" si="13"/>
        <v>373.17225999999999</v>
      </c>
      <c r="J43" s="2"/>
      <c r="K43" s="91" t="s">
        <v>16</v>
      </c>
      <c r="L43" s="79">
        <v>7.7</v>
      </c>
      <c r="M43" s="79">
        <v>11.7</v>
      </c>
      <c r="N43" s="79">
        <v>21.9</v>
      </c>
      <c r="O43" s="79"/>
      <c r="P43" s="79"/>
      <c r="Q43" s="101">
        <f t="shared" si="14"/>
        <v>41.3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17.814959999999999</v>
      </c>
      <c r="C44" s="79">
        <v>60.176859999999998</v>
      </c>
      <c r="D44" s="79">
        <v>79.148100000000028</v>
      </c>
      <c r="E44" s="79">
        <v>62.231719999999996</v>
      </c>
      <c r="F44" s="79">
        <v>84.163819999999987</v>
      </c>
      <c r="G44" s="79">
        <v>69.636799999999994</v>
      </c>
      <c r="H44" s="79"/>
      <c r="I44" s="101">
        <f t="shared" si="13"/>
        <v>373.17225999999999</v>
      </c>
      <c r="J44" s="2"/>
      <c r="K44" s="92" t="s">
        <v>17</v>
      </c>
      <c r="L44" s="79">
        <v>7.7</v>
      </c>
      <c r="M44" s="79">
        <v>11.8</v>
      </c>
      <c r="N44" s="79">
        <v>21.9</v>
      </c>
      <c r="O44" s="79"/>
      <c r="P44" s="79"/>
      <c r="Q44" s="101">
        <f t="shared" si="14"/>
        <v>41.4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17.814959999999999</v>
      </c>
      <c r="C45" s="79">
        <v>60.176859999999998</v>
      </c>
      <c r="D45" s="79">
        <v>79.148100000000028</v>
      </c>
      <c r="E45" s="79">
        <v>62.231719999999996</v>
      </c>
      <c r="F45" s="79">
        <v>84.163819999999987</v>
      </c>
      <c r="G45" s="79">
        <v>69.636799999999994</v>
      </c>
      <c r="H45" s="79"/>
      <c r="I45" s="101">
        <f t="shared" si="13"/>
        <v>373.17225999999999</v>
      </c>
      <c r="J45" s="2"/>
      <c r="K45" s="91" t="s">
        <v>18</v>
      </c>
      <c r="L45" s="79">
        <v>7.8</v>
      </c>
      <c r="M45" s="79">
        <v>11.8</v>
      </c>
      <c r="N45" s="79">
        <v>21.9</v>
      </c>
      <c r="O45" s="79"/>
      <c r="P45" s="79"/>
      <c r="Q45" s="101">
        <f t="shared" si="14"/>
        <v>41.5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124.068</v>
      </c>
      <c r="C46" s="27">
        <f t="shared" si="15"/>
        <v>418.03649999999993</v>
      </c>
      <c r="D46" s="27">
        <f t="shared" si="15"/>
        <v>548.88750000000005</v>
      </c>
      <c r="E46" s="27">
        <f t="shared" si="15"/>
        <v>430.56299999999999</v>
      </c>
      <c r="F46" s="27">
        <f t="shared" si="15"/>
        <v>581.79449999999997</v>
      </c>
      <c r="G46" s="27">
        <f t="shared" si="15"/>
        <v>479.19199999999995</v>
      </c>
      <c r="H46" s="27">
        <f t="shared" si="15"/>
        <v>0</v>
      </c>
      <c r="I46" s="101">
        <f t="shared" si="13"/>
        <v>2582.5414999999998</v>
      </c>
      <c r="K46" s="77" t="s">
        <v>10</v>
      </c>
      <c r="L46" s="81">
        <f>SUM(L39:L45)</f>
        <v>53.2</v>
      </c>
      <c r="M46" s="27">
        <f>SUM(M39:M45)</f>
        <v>80.899999999999991</v>
      </c>
      <c r="N46" s="27">
        <f>SUM(N39:N45)</f>
        <v>150.60000000000002</v>
      </c>
      <c r="O46" s="27">
        <f>SUM(O39:O45)</f>
        <v>0</v>
      </c>
      <c r="P46" s="27">
        <f>SUM(P39:P45)</f>
        <v>0</v>
      </c>
      <c r="Q46" s="101">
        <f t="shared" si="14"/>
        <v>284.70000000000005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105.5</v>
      </c>
      <c r="C47" s="30">
        <v>103.5</v>
      </c>
      <c r="D47" s="30">
        <v>102.5</v>
      </c>
      <c r="E47" s="30">
        <v>101</v>
      </c>
      <c r="F47" s="30">
        <v>100.5</v>
      </c>
      <c r="G47" s="30">
        <v>99.5</v>
      </c>
      <c r="H47" s="30"/>
      <c r="I47" s="102">
        <f>+((I46/I48)/7)*1000</f>
        <v>101.52297743533296</v>
      </c>
      <c r="K47" s="110" t="s">
        <v>19</v>
      </c>
      <c r="L47" s="82">
        <v>108.5</v>
      </c>
      <c r="M47" s="30">
        <v>107</v>
      </c>
      <c r="N47" s="30">
        <v>107</v>
      </c>
      <c r="O47" s="30"/>
      <c r="P47" s="30"/>
      <c r="Q47" s="102">
        <f>+((Q46/Q48)/7)*1000</f>
        <v>107.31247644176405</v>
      </c>
      <c r="R47" s="63"/>
      <c r="S47" s="63"/>
    </row>
    <row r="48" spans="1:30" ht="33.75" customHeight="1" x14ac:dyDescent="0.25">
      <c r="A48" s="94" t="s">
        <v>20</v>
      </c>
      <c r="B48" s="83">
        <v>168</v>
      </c>
      <c r="C48" s="34">
        <v>577</v>
      </c>
      <c r="D48" s="34">
        <v>765</v>
      </c>
      <c r="E48" s="34">
        <v>609</v>
      </c>
      <c r="F48" s="34">
        <v>827</v>
      </c>
      <c r="G48" s="34">
        <v>688</v>
      </c>
      <c r="H48" s="34"/>
      <c r="I48" s="103">
        <f>SUM(B48:H48)</f>
        <v>3634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6">((B48*B47)*7/1000-B39-B40)/5</f>
        <v>17.814959999999999</v>
      </c>
      <c r="C49" s="38">
        <f t="shared" si="16"/>
        <v>60.176859999999998</v>
      </c>
      <c r="D49" s="38">
        <f t="shared" si="16"/>
        <v>79.148100000000028</v>
      </c>
      <c r="E49" s="38">
        <f t="shared" si="16"/>
        <v>62.231719999999996</v>
      </c>
      <c r="F49" s="38">
        <f t="shared" si="16"/>
        <v>84.163819999999987</v>
      </c>
      <c r="G49" s="38">
        <f t="shared" si="16"/>
        <v>69.636799999999994</v>
      </c>
      <c r="H49" s="38">
        <f t="shared" si="16"/>
        <v>0</v>
      </c>
      <c r="I49" s="104">
        <f>((I46*1000)/I48)/7</f>
        <v>101.52297743533298</v>
      </c>
      <c r="K49" s="95" t="s">
        <v>21</v>
      </c>
      <c r="L49" s="84">
        <f t="shared" ref="L49:P49" si="17">((L48*L47)*7/1000-L39-L40)/5</f>
        <v>7.713000000000001</v>
      </c>
      <c r="M49" s="38">
        <f t="shared" si="17"/>
        <v>11.7384</v>
      </c>
      <c r="N49" s="38">
        <f t="shared" si="17"/>
        <v>21.869800000000005</v>
      </c>
      <c r="O49" s="38">
        <f t="shared" si="17"/>
        <v>0</v>
      </c>
      <c r="P49" s="38">
        <f t="shared" si="17"/>
        <v>0</v>
      </c>
      <c r="Q49" s="113">
        <f>((Q46*1000)/Q48)/7</f>
        <v>107.31247644176406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8">((B48*B47)*7)/1000</f>
        <v>124.068</v>
      </c>
      <c r="C50" s="42">
        <f t="shared" si="18"/>
        <v>418.03649999999999</v>
      </c>
      <c r="D50" s="42">
        <f t="shared" si="18"/>
        <v>548.88750000000005</v>
      </c>
      <c r="E50" s="42">
        <f t="shared" si="18"/>
        <v>430.56299999999999</v>
      </c>
      <c r="F50" s="42">
        <f t="shared" si="18"/>
        <v>581.79449999999997</v>
      </c>
      <c r="G50" s="42">
        <f t="shared" si="18"/>
        <v>479.19200000000001</v>
      </c>
      <c r="H50" s="42">
        <f t="shared" si="18"/>
        <v>0</v>
      </c>
      <c r="I50" s="87"/>
      <c r="K50" s="96" t="s">
        <v>22</v>
      </c>
      <c r="L50" s="85">
        <f>((L48*L47)*7)/1000</f>
        <v>53.164999999999999</v>
      </c>
      <c r="M50" s="42">
        <f>((M48*M47)*7)/1000</f>
        <v>80.891999999999996</v>
      </c>
      <c r="N50" s="42">
        <f>((N48*N47)*7)/1000</f>
        <v>150.54900000000001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19">+(B46/B48)/7*1000</f>
        <v>105.5</v>
      </c>
      <c r="C51" s="47">
        <f t="shared" si="19"/>
        <v>103.5</v>
      </c>
      <c r="D51" s="47">
        <f t="shared" si="19"/>
        <v>102.50000000000001</v>
      </c>
      <c r="E51" s="47">
        <f t="shared" si="19"/>
        <v>100.99999999999999</v>
      </c>
      <c r="F51" s="47">
        <f t="shared" si="19"/>
        <v>100.5</v>
      </c>
      <c r="G51" s="47">
        <f t="shared" si="19"/>
        <v>99.499999999999986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108.57142857142857</v>
      </c>
      <c r="M51" s="47">
        <f>+(M46/M48)/7*1000</f>
        <v>107.010582010582</v>
      </c>
      <c r="N51" s="47">
        <f>+(N46/N48)/7*1000</f>
        <v>107.0362473347548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7"/>
      <c r="K54" s="34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5" t="s">
        <v>25</v>
      </c>
      <c r="C55" s="346"/>
      <c r="D55" s="346"/>
      <c r="E55" s="346"/>
      <c r="F55" s="34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45.6</v>
      </c>
      <c r="C58" s="79">
        <v>46.1</v>
      </c>
      <c r="D58" s="79">
        <v>44.8</v>
      </c>
      <c r="E58" s="79"/>
      <c r="F58" s="79"/>
      <c r="G58" s="101">
        <f t="shared" ref="G58:G65" si="20">SUM(B58:F58)</f>
        <v>136.5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45.6</v>
      </c>
      <c r="C59" s="79">
        <v>46.1</v>
      </c>
      <c r="D59" s="79">
        <v>44.8</v>
      </c>
      <c r="E59" s="79"/>
      <c r="F59" s="79"/>
      <c r="G59" s="101">
        <f t="shared" si="20"/>
        <v>136.5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48.5</v>
      </c>
      <c r="C60" s="23">
        <v>48.8</v>
      </c>
      <c r="D60" s="23">
        <v>47.5</v>
      </c>
      <c r="E60" s="23"/>
      <c r="F60" s="23"/>
      <c r="G60" s="101">
        <f t="shared" si="20"/>
        <v>144.80000000000001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48.6</v>
      </c>
      <c r="C61" s="23">
        <v>48.8</v>
      </c>
      <c r="D61" s="23">
        <v>47.5</v>
      </c>
      <c r="E61" s="79"/>
      <c r="F61" s="79"/>
      <c r="G61" s="101">
        <f t="shared" si="20"/>
        <v>144.9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48.6</v>
      </c>
      <c r="C62" s="23">
        <v>48.8</v>
      </c>
      <c r="D62" s="23">
        <v>47.5</v>
      </c>
      <c r="E62" s="79"/>
      <c r="F62" s="79"/>
      <c r="G62" s="101">
        <f t="shared" si="20"/>
        <v>144.9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48.6</v>
      </c>
      <c r="C63" s="23">
        <v>48.8</v>
      </c>
      <c r="D63" s="23">
        <v>47.5</v>
      </c>
      <c r="E63" s="79"/>
      <c r="F63" s="79"/>
      <c r="G63" s="101">
        <f t="shared" si="20"/>
        <v>144.9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48.6</v>
      </c>
      <c r="C64" s="23">
        <v>49.9</v>
      </c>
      <c r="D64" s="23">
        <v>47.5</v>
      </c>
      <c r="E64" s="79"/>
      <c r="F64" s="79"/>
      <c r="G64" s="101">
        <f t="shared" si="20"/>
        <v>146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334.1</v>
      </c>
      <c r="C65" s="27">
        <f t="shared" ref="C65:F65" si="21">SUM(C58:C64)</f>
        <v>337.3</v>
      </c>
      <c r="D65" s="27">
        <f t="shared" si="21"/>
        <v>327.10000000000002</v>
      </c>
      <c r="E65" s="27">
        <f t="shared" si="21"/>
        <v>0</v>
      </c>
      <c r="F65" s="27">
        <f t="shared" si="21"/>
        <v>0</v>
      </c>
      <c r="G65" s="101">
        <f t="shared" si="20"/>
        <v>998.50000000000011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112</v>
      </c>
      <c r="C66" s="30">
        <v>111</v>
      </c>
      <c r="D66" s="30">
        <v>111</v>
      </c>
      <c r="E66" s="30"/>
      <c r="F66" s="30"/>
      <c r="G66" s="102">
        <f>+((G65/G67)/7)*1000</f>
        <v>111.43973214285715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426</v>
      </c>
      <c r="C67" s="65">
        <v>433</v>
      </c>
      <c r="D67" s="65">
        <v>421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2">((B67*B66)*7/1000-B58-B59)/5</f>
        <v>48.556799999999996</v>
      </c>
      <c r="C68" s="38">
        <f t="shared" si="22"/>
        <v>48.848199999999991</v>
      </c>
      <c r="D68" s="38">
        <f t="shared" si="22"/>
        <v>47.503399999999999</v>
      </c>
      <c r="E68" s="38">
        <f t="shared" si="22"/>
        <v>0</v>
      </c>
      <c r="F68" s="38">
        <f t="shared" si="22"/>
        <v>0</v>
      </c>
      <c r="G68" s="116">
        <f>((G65*1000)/G67)/7</f>
        <v>111.43973214285715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333.98399999999998</v>
      </c>
      <c r="C69" s="42">
        <f>((C67*C66)*7)/1000</f>
        <v>336.44099999999997</v>
      </c>
      <c r="D69" s="42">
        <f>((D67*D66)*7)/1000</f>
        <v>327.11700000000002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112.03890006706908</v>
      </c>
      <c r="C70" s="47">
        <f>+(C65/C67)/7*1000</f>
        <v>111.28340481689213</v>
      </c>
      <c r="D70" s="47">
        <f>+(D65/D67)/7*1000</f>
        <v>110.99423142178487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H36"/>
    <mergeCell ref="L36:P36"/>
    <mergeCell ref="J54:K54"/>
    <mergeCell ref="B55:F55"/>
    <mergeCell ref="A3:C3"/>
    <mergeCell ref="E9:G9"/>
    <mergeCell ref="R9:S9"/>
    <mergeCell ref="K11:L11"/>
    <mergeCell ref="B15:E15"/>
    <mergeCell ref="F15:L15"/>
    <mergeCell ref="M15:T15"/>
  </mergeCells>
  <pageMargins left="0.7" right="0.7" top="0.75" bottom="0.75" header="0.3" footer="0.3"/>
  <pageSetup paperSize="9" scale="1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view="pageBreakPreview" zoomScale="30" zoomScaleNormal="30" zoomScaleSheetLayoutView="30" workbookViewId="0">
      <selection activeCell="B27" sqref="B27:U2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51" t="s">
        <v>0</v>
      </c>
      <c r="B3" s="351"/>
      <c r="C3" s="351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8"/>
      <c r="P3" s="318"/>
      <c r="Q3" s="318"/>
      <c r="R3" s="318"/>
      <c r="S3" s="318"/>
      <c r="T3" s="318"/>
      <c r="U3" s="318"/>
      <c r="V3" s="318"/>
      <c r="W3" s="318"/>
      <c r="X3" s="318"/>
      <c r="Y3" s="2"/>
      <c r="Z3" s="2"/>
      <c r="AA3" s="2"/>
      <c r="AB3" s="2"/>
      <c r="AC3" s="2"/>
      <c r="AD3" s="31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18" t="s">
        <v>1</v>
      </c>
      <c r="B9" s="318"/>
      <c r="C9" s="318"/>
      <c r="D9" s="1"/>
      <c r="E9" s="338" t="s">
        <v>2</v>
      </c>
      <c r="F9" s="338"/>
      <c r="G9" s="33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8"/>
      <c r="S9" s="33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18"/>
      <c r="B10" s="318"/>
      <c r="C10" s="31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18" t="s">
        <v>4</v>
      </c>
      <c r="B11" s="318"/>
      <c r="C11" s="318"/>
      <c r="D11" s="1"/>
      <c r="E11" s="319">
        <v>2</v>
      </c>
      <c r="F11" s="1"/>
      <c r="G11" s="1"/>
      <c r="H11" s="1"/>
      <c r="I11" s="1"/>
      <c r="J11" s="1"/>
      <c r="K11" s="339" t="s">
        <v>77</v>
      </c>
      <c r="L11" s="339"/>
      <c r="M11" s="320"/>
      <c r="N11" s="32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18"/>
      <c r="B12" s="318"/>
      <c r="C12" s="318"/>
      <c r="D12" s="1"/>
      <c r="E12" s="5"/>
      <c r="F12" s="1"/>
      <c r="G12" s="1"/>
      <c r="H12" s="1"/>
      <c r="I12" s="1"/>
      <c r="J12" s="1"/>
      <c r="K12" s="320"/>
      <c r="L12" s="320"/>
      <c r="M12" s="320"/>
      <c r="N12" s="32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18"/>
      <c r="B13" s="318"/>
      <c r="C13" s="318"/>
      <c r="D13" s="318"/>
      <c r="E13" s="318"/>
      <c r="F13" s="318"/>
      <c r="G13" s="318"/>
      <c r="H13" s="318"/>
      <c r="I13" s="318"/>
      <c r="J13" s="318"/>
      <c r="K13" s="318"/>
      <c r="L13" s="320"/>
      <c r="M13" s="320"/>
      <c r="N13" s="320"/>
      <c r="O13" s="320"/>
      <c r="P13" s="320"/>
      <c r="Q13" s="320"/>
      <c r="R13" s="320"/>
      <c r="S13" s="320"/>
      <c r="T13" s="320"/>
      <c r="U13" s="320"/>
      <c r="V13" s="320"/>
      <c r="W13" s="1"/>
      <c r="X13" s="1"/>
      <c r="Y13" s="1"/>
    </row>
    <row r="14" spans="1:30" s="3" customFormat="1" ht="27" thickBot="1" x14ac:dyDescent="0.3">
      <c r="A14" s="31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2" t="s">
        <v>74</v>
      </c>
      <c r="C15" s="353"/>
      <c r="D15" s="353"/>
      <c r="E15" s="353"/>
      <c r="F15" s="354"/>
      <c r="G15" s="352" t="s">
        <v>75</v>
      </c>
      <c r="H15" s="353"/>
      <c r="I15" s="353"/>
      <c r="J15" s="353"/>
      <c r="K15" s="353"/>
      <c r="L15" s="353"/>
      <c r="M15" s="354"/>
      <c r="N15" s="355" t="s">
        <v>8</v>
      </c>
      <c r="O15" s="356"/>
      <c r="P15" s="356"/>
      <c r="Q15" s="356"/>
      <c r="R15" s="356"/>
      <c r="S15" s="356"/>
      <c r="T15" s="356"/>
      <c r="U15" s="357"/>
      <c r="V15" s="12"/>
    </row>
    <row r="16" spans="1:30" ht="39.950000000000003" customHeight="1" x14ac:dyDescent="0.25">
      <c r="A16" s="89" t="s">
        <v>9</v>
      </c>
      <c r="B16" s="328"/>
      <c r="C16" s="329"/>
      <c r="D16" s="130"/>
      <c r="E16" s="330"/>
      <c r="F16" s="131"/>
      <c r="G16" s="136"/>
      <c r="H16" s="137"/>
      <c r="I16" s="137"/>
      <c r="J16" s="137"/>
      <c r="K16" s="137"/>
      <c r="L16" s="137"/>
      <c r="M16" s="304"/>
      <c r="N16" s="305"/>
      <c r="O16" s="136"/>
      <c r="P16" s="136"/>
      <c r="Q16" s="136"/>
      <c r="R16" s="136"/>
      <c r="S16" s="136"/>
      <c r="T16" s="136"/>
      <c r="U16" s="304"/>
      <c r="V16" s="17" t="s">
        <v>10</v>
      </c>
      <c r="X16" s="19"/>
      <c r="Y16" s="19"/>
    </row>
    <row r="17" spans="1:32" ht="39.950000000000003" customHeight="1" x14ac:dyDescent="0.25">
      <c r="A17" s="90" t="s">
        <v>11</v>
      </c>
      <c r="B17" s="321" t="s">
        <v>80</v>
      </c>
      <c r="C17" s="20">
        <v>1</v>
      </c>
      <c r="D17" s="20">
        <v>2</v>
      </c>
      <c r="E17" s="20">
        <v>3</v>
      </c>
      <c r="F17" s="21">
        <v>4</v>
      </c>
      <c r="G17" s="20">
        <v>1</v>
      </c>
      <c r="H17" s="20">
        <v>2</v>
      </c>
      <c r="I17" s="20">
        <v>3</v>
      </c>
      <c r="J17" s="20">
        <v>4</v>
      </c>
      <c r="K17" s="20">
        <v>5</v>
      </c>
      <c r="L17" s="20">
        <v>6</v>
      </c>
      <c r="M17" s="21">
        <v>7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1">
        <v>8</v>
      </c>
      <c r="V17" s="17"/>
      <c r="X17" s="2"/>
      <c r="Y17" s="19"/>
    </row>
    <row r="18" spans="1:32" ht="39.950000000000003" customHeight="1" x14ac:dyDescent="0.25">
      <c r="A18" s="91" t="s">
        <v>12</v>
      </c>
      <c r="B18" s="76"/>
      <c r="C18" s="23">
        <v>31.165399999999995</v>
      </c>
      <c r="D18" s="23">
        <v>48.008159999999997</v>
      </c>
      <c r="E18" s="23">
        <v>58.281599999999983</v>
      </c>
      <c r="F18" s="24">
        <v>62.314679999999996</v>
      </c>
      <c r="G18" s="23">
        <v>72.88069999999999</v>
      </c>
      <c r="H18" s="23">
        <v>82.832959999999986</v>
      </c>
      <c r="I18" s="23">
        <v>90.940359999999984</v>
      </c>
      <c r="J18" s="23">
        <v>74.456199999999995</v>
      </c>
      <c r="K18" s="23">
        <v>61.442900000000009</v>
      </c>
      <c r="L18" s="23">
        <v>60.814080000000011</v>
      </c>
      <c r="M18" s="24">
        <v>50.804400000000008</v>
      </c>
      <c r="N18" s="22">
        <v>39.684619999999995</v>
      </c>
      <c r="O18" s="23">
        <v>72.80304000000001</v>
      </c>
      <c r="P18" s="23">
        <v>89.857060000000004</v>
      </c>
      <c r="Q18" s="23">
        <v>80.24839999999999</v>
      </c>
      <c r="R18" s="23">
        <v>72.906479999999988</v>
      </c>
      <c r="S18" s="23">
        <v>80.576580000000007</v>
      </c>
      <c r="T18" s="23">
        <v>50.600159999999995</v>
      </c>
      <c r="U18" s="24">
        <v>67.093899999999991</v>
      </c>
      <c r="V18" s="25">
        <f t="shared" ref="V18:V25" si="0">SUM(B18:U18)</f>
        <v>1247.7116799999999</v>
      </c>
      <c r="W18" s="138"/>
      <c r="X18" s="2"/>
      <c r="Y18" s="19"/>
    </row>
    <row r="19" spans="1:32" ht="39.950000000000003" customHeight="1" x14ac:dyDescent="0.25">
      <c r="A19" s="92" t="s">
        <v>13</v>
      </c>
      <c r="B19" s="76"/>
      <c r="C19" s="23">
        <v>31.165399999999995</v>
      </c>
      <c r="D19" s="23">
        <v>48.008159999999997</v>
      </c>
      <c r="E19" s="23">
        <v>58.281599999999983</v>
      </c>
      <c r="F19" s="24">
        <v>62.314679999999996</v>
      </c>
      <c r="G19" s="23">
        <v>72.88069999999999</v>
      </c>
      <c r="H19" s="23">
        <v>82.832959999999986</v>
      </c>
      <c r="I19" s="23">
        <v>90.940359999999984</v>
      </c>
      <c r="J19" s="23">
        <v>74.456199999999995</v>
      </c>
      <c r="K19" s="23">
        <v>61.442900000000009</v>
      </c>
      <c r="L19" s="23">
        <v>60.814080000000011</v>
      </c>
      <c r="M19" s="24">
        <v>50.804400000000008</v>
      </c>
      <c r="N19" s="22">
        <v>39.684619999999995</v>
      </c>
      <c r="O19" s="23">
        <v>72.80304000000001</v>
      </c>
      <c r="P19" s="23">
        <v>89.857060000000004</v>
      </c>
      <c r="Q19" s="23">
        <v>80.24839999999999</v>
      </c>
      <c r="R19" s="23">
        <v>72.906479999999988</v>
      </c>
      <c r="S19" s="23">
        <v>80.576580000000007</v>
      </c>
      <c r="T19" s="23">
        <v>50.600159999999995</v>
      </c>
      <c r="U19" s="24">
        <v>67.093899999999991</v>
      </c>
      <c r="V19" s="25">
        <f t="shared" si="0"/>
        <v>1247.7116799999999</v>
      </c>
      <c r="X19" s="2"/>
      <c r="Y19" s="19"/>
    </row>
    <row r="20" spans="1:32" ht="39.75" customHeight="1" x14ac:dyDescent="0.25">
      <c r="A20" s="91" t="s">
        <v>14</v>
      </c>
      <c r="B20" s="76"/>
      <c r="C20" s="23">
        <v>31.468640000000001</v>
      </c>
      <c r="D20" s="23">
        <v>49.607436</v>
      </c>
      <c r="E20" s="23">
        <v>60.36536000000001</v>
      </c>
      <c r="F20" s="24">
        <v>65.004527999999993</v>
      </c>
      <c r="G20" s="23">
        <v>76.007320000000007</v>
      </c>
      <c r="H20" s="23">
        <v>87.219216000000003</v>
      </c>
      <c r="I20" s="23">
        <v>95.667656000000022</v>
      </c>
      <c r="J20" s="23">
        <v>78.262520000000023</v>
      </c>
      <c r="K20" s="23">
        <v>64.519539999999992</v>
      </c>
      <c r="L20" s="23">
        <v>63.773567999999997</v>
      </c>
      <c r="M20" s="24">
        <v>52.863240000000005</v>
      </c>
      <c r="N20" s="22">
        <v>41.727052</v>
      </c>
      <c r="O20" s="23">
        <v>76.693583999999987</v>
      </c>
      <c r="P20" s="23">
        <v>94.240375999999998</v>
      </c>
      <c r="Q20" s="23">
        <v>83.635140000000007</v>
      </c>
      <c r="R20" s="23">
        <v>76.251108000000002</v>
      </c>
      <c r="S20" s="23">
        <v>84.304667999999992</v>
      </c>
      <c r="T20" s="23">
        <v>52.789535999999998</v>
      </c>
      <c r="U20" s="24">
        <v>69.955640000000017</v>
      </c>
      <c r="V20" s="25">
        <f t="shared" si="0"/>
        <v>1304.3561279999999</v>
      </c>
      <c r="X20" s="2"/>
      <c r="Y20" s="19"/>
    </row>
    <row r="21" spans="1:32" ht="39.950000000000003" customHeight="1" x14ac:dyDescent="0.25">
      <c r="A21" s="92" t="s">
        <v>15</v>
      </c>
      <c r="B21" s="76"/>
      <c r="C21" s="23">
        <v>31.468640000000001</v>
      </c>
      <c r="D21" s="23">
        <v>49.607436</v>
      </c>
      <c r="E21" s="23">
        <v>60.36536000000001</v>
      </c>
      <c r="F21" s="24">
        <v>65.004527999999993</v>
      </c>
      <c r="G21" s="23">
        <v>76.007320000000007</v>
      </c>
      <c r="H21" s="23">
        <v>87.219216000000003</v>
      </c>
      <c r="I21" s="23">
        <v>95.667656000000022</v>
      </c>
      <c r="J21" s="23">
        <v>78.262520000000023</v>
      </c>
      <c r="K21" s="23">
        <v>64.519539999999992</v>
      </c>
      <c r="L21" s="23">
        <v>63.773567999999997</v>
      </c>
      <c r="M21" s="24">
        <v>52.863240000000005</v>
      </c>
      <c r="N21" s="22">
        <v>41.727052</v>
      </c>
      <c r="O21" s="23">
        <v>76.693583999999987</v>
      </c>
      <c r="P21" s="23">
        <v>94.240375999999998</v>
      </c>
      <c r="Q21" s="23">
        <v>83.635140000000007</v>
      </c>
      <c r="R21" s="23">
        <v>76.251108000000002</v>
      </c>
      <c r="S21" s="23">
        <v>84.304667999999992</v>
      </c>
      <c r="T21" s="23">
        <v>52.789535999999998</v>
      </c>
      <c r="U21" s="24">
        <v>69.955640000000017</v>
      </c>
      <c r="V21" s="25">
        <f t="shared" si="0"/>
        <v>1304.3561279999999</v>
      </c>
      <c r="X21" s="2"/>
      <c r="Y21" s="19"/>
    </row>
    <row r="22" spans="1:32" ht="39.950000000000003" customHeight="1" x14ac:dyDescent="0.25">
      <c r="A22" s="91" t="s">
        <v>16</v>
      </c>
      <c r="B22" s="76"/>
      <c r="C22" s="23">
        <v>31.468640000000001</v>
      </c>
      <c r="D22" s="23">
        <v>49.607436</v>
      </c>
      <c r="E22" s="23">
        <v>60.36536000000001</v>
      </c>
      <c r="F22" s="24">
        <v>65.004527999999993</v>
      </c>
      <c r="G22" s="23">
        <v>76.007320000000007</v>
      </c>
      <c r="H22" s="23">
        <v>87.219216000000003</v>
      </c>
      <c r="I22" s="23">
        <v>95.667656000000022</v>
      </c>
      <c r="J22" s="23">
        <v>78.262520000000023</v>
      </c>
      <c r="K22" s="23">
        <v>64.519539999999992</v>
      </c>
      <c r="L22" s="23">
        <v>63.773567999999997</v>
      </c>
      <c r="M22" s="24">
        <v>52.863240000000005</v>
      </c>
      <c r="N22" s="22">
        <v>41.727052</v>
      </c>
      <c r="O22" s="23">
        <v>76.693583999999987</v>
      </c>
      <c r="P22" s="23">
        <v>94.240375999999998</v>
      </c>
      <c r="Q22" s="23">
        <v>83.635140000000007</v>
      </c>
      <c r="R22" s="23">
        <v>76.251108000000002</v>
      </c>
      <c r="S22" s="23">
        <v>84.304667999999992</v>
      </c>
      <c r="T22" s="23">
        <v>52.789535999999998</v>
      </c>
      <c r="U22" s="24">
        <v>69.955640000000017</v>
      </c>
      <c r="V22" s="25">
        <f t="shared" si="0"/>
        <v>1304.3561279999999</v>
      </c>
      <c r="X22" s="2"/>
      <c r="Y22" s="19"/>
    </row>
    <row r="23" spans="1:32" ht="39.950000000000003" customHeight="1" x14ac:dyDescent="0.25">
      <c r="A23" s="92" t="s">
        <v>17</v>
      </c>
      <c r="B23" s="76"/>
      <c r="C23" s="23">
        <v>31.468640000000001</v>
      </c>
      <c r="D23" s="23">
        <v>49.607436</v>
      </c>
      <c r="E23" s="23">
        <v>60.36536000000001</v>
      </c>
      <c r="F23" s="24">
        <v>65.004527999999993</v>
      </c>
      <c r="G23" s="23">
        <v>76.007320000000007</v>
      </c>
      <c r="H23" s="23">
        <v>87.219216000000003</v>
      </c>
      <c r="I23" s="23">
        <v>95.667656000000022</v>
      </c>
      <c r="J23" s="23">
        <v>78.262520000000023</v>
      </c>
      <c r="K23" s="23">
        <v>64.519539999999992</v>
      </c>
      <c r="L23" s="23">
        <v>63.773567999999997</v>
      </c>
      <c r="M23" s="24">
        <v>52.863240000000005</v>
      </c>
      <c r="N23" s="22">
        <v>41.727052</v>
      </c>
      <c r="O23" s="23">
        <v>76.693583999999987</v>
      </c>
      <c r="P23" s="23">
        <v>94.240375999999998</v>
      </c>
      <c r="Q23" s="23">
        <v>83.635140000000007</v>
      </c>
      <c r="R23" s="23">
        <v>76.251108000000002</v>
      </c>
      <c r="S23" s="23">
        <v>84.304667999999992</v>
      </c>
      <c r="T23" s="23">
        <v>52.789535999999998</v>
      </c>
      <c r="U23" s="24">
        <v>69.955640000000017</v>
      </c>
      <c r="V23" s="25">
        <f t="shared" si="0"/>
        <v>1304.3561279999999</v>
      </c>
      <c r="X23" s="2"/>
      <c r="Y23" s="19"/>
    </row>
    <row r="24" spans="1:32" ht="39.950000000000003" customHeight="1" x14ac:dyDescent="0.25">
      <c r="A24" s="91" t="s">
        <v>18</v>
      </c>
      <c r="B24" s="76">
        <v>24.2</v>
      </c>
      <c r="C24" s="23">
        <v>30.9</v>
      </c>
      <c r="D24" s="23">
        <v>49.1</v>
      </c>
      <c r="E24" s="23">
        <v>59.1</v>
      </c>
      <c r="F24" s="24">
        <v>64.400000000000006</v>
      </c>
      <c r="G24" s="23">
        <v>75</v>
      </c>
      <c r="H24" s="23">
        <v>86</v>
      </c>
      <c r="I24" s="23">
        <v>92.8</v>
      </c>
      <c r="J24" s="23">
        <v>77.3</v>
      </c>
      <c r="K24" s="23">
        <v>64.3</v>
      </c>
      <c r="L24" s="23">
        <v>62.9</v>
      </c>
      <c r="M24" s="24">
        <v>52.5</v>
      </c>
      <c r="N24" s="22">
        <v>40.6</v>
      </c>
      <c r="O24" s="23">
        <v>74.3</v>
      </c>
      <c r="P24" s="23">
        <v>91.8</v>
      </c>
      <c r="Q24" s="23">
        <v>80.8</v>
      </c>
      <c r="R24" s="23">
        <v>74.400000000000006</v>
      </c>
      <c r="S24" s="23">
        <v>83.1</v>
      </c>
      <c r="T24" s="23">
        <v>51.9</v>
      </c>
      <c r="U24" s="24">
        <v>69.099999999999994</v>
      </c>
      <c r="V24" s="25">
        <f t="shared" si="0"/>
        <v>1304.4999999999998</v>
      </c>
      <c r="X24" s="2"/>
    </row>
    <row r="25" spans="1:32" ht="41.45" customHeight="1" x14ac:dyDescent="0.25">
      <c r="A25" s="92" t="s">
        <v>10</v>
      </c>
      <c r="B25" s="322">
        <f t="shared" ref="B25:M25" si="1">SUM(B18:B24)</f>
        <v>24.2</v>
      </c>
      <c r="C25" s="27">
        <f t="shared" ref="C25" si="2">SUM(C18:C24)</f>
        <v>219.10535999999999</v>
      </c>
      <c r="D25" s="27">
        <f t="shared" si="1"/>
        <v>343.546064</v>
      </c>
      <c r="E25" s="27">
        <f t="shared" si="1"/>
        <v>417.12464</v>
      </c>
      <c r="F25" s="28">
        <f t="shared" si="1"/>
        <v>449.04747199999997</v>
      </c>
      <c r="G25" s="27">
        <f t="shared" si="1"/>
        <v>524.79067999999995</v>
      </c>
      <c r="H25" s="27">
        <f t="shared" si="1"/>
        <v>600.54278399999998</v>
      </c>
      <c r="I25" s="27">
        <f t="shared" si="1"/>
        <v>657.35134399999993</v>
      </c>
      <c r="J25" s="27">
        <f t="shared" si="1"/>
        <v>539.26247999999998</v>
      </c>
      <c r="K25" s="27">
        <f t="shared" si="1"/>
        <v>445.26396000000005</v>
      </c>
      <c r="L25" s="27">
        <f t="shared" si="1"/>
        <v>439.622432</v>
      </c>
      <c r="M25" s="28">
        <f t="shared" si="1"/>
        <v>365.56176000000005</v>
      </c>
      <c r="N25" s="26">
        <f>SUM(N18:N24)</f>
        <v>286.87744800000002</v>
      </c>
      <c r="O25" s="27">
        <f t="shared" ref="O25:Q25" si="3">SUM(O18:O24)</f>
        <v>526.68041599999992</v>
      </c>
      <c r="P25" s="27">
        <f t="shared" si="3"/>
        <v>648.47562399999993</v>
      </c>
      <c r="Q25" s="27">
        <f t="shared" si="3"/>
        <v>575.83735999999988</v>
      </c>
      <c r="R25" s="27">
        <f>SUM(R18:R24)</f>
        <v>525.2173919999999</v>
      </c>
      <c r="S25" s="27">
        <f t="shared" ref="S25:U25" si="4">SUM(S18:S24)</f>
        <v>581.47183199999995</v>
      </c>
      <c r="T25" s="27">
        <f t="shared" si="4"/>
        <v>364.25846399999995</v>
      </c>
      <c r="U25" s="28">
        <f t="shared" si="4"/>
        <v>483.11036000000001</v>
      </c>
      <c r="V25" s="25">
        <f t="shared" si="0"/>
        <v>9017.3478719999985</v>
      </c>
    </row>
    <row r="26" spans="1:32" s="2" customFormat="1" ht="36.75" customHeight="1" x14ac:dyDescent="0.25">
      <c r="A26" s="93" t="s">
        <v>19</v>
      </c>
      <c r="B26" s="323"/>
      <c r="C26" s="30">
        <v>110.5</v>
      </c>
      <c r="D26" s="30">
        <v>108.5</v>
      </c>
      <c r="E26" s="30">
        <v>107.5</v>
      </c>
      <c r="F26" s="31">
        <v>106</v>
      </c>
      <c r="G26" s="30">
        <v>107</v>
      </c>
      <c r="H26" s="30">
        <v>106</v>
      </c>
      <c r="I26" s="30">
        <v>105.5</v>
      </c>
      <c r="J26" s="30">
        <v>105</v>
      </c>
      <c r="K26" s="30">
        <v>104.5</v>
      </c>
      <c r="L26" s="30">
        <v>103.5</v>
      </c>
      <c r="M26" s="31">
        <v>102.5</v>
      </c>
      <c r="N26" s="29">
        <v>111.5</v>
      </c>
      <c r="O26" s="30">
        <v>110.5</v>
      </c>
      <c r="P26" s="30">
        <v>108</v>
      </c>
      <c r="Q26" s="30">
        <v>107.5</v>
      </c>
      <c r="R26" s="30">
        <v>106.5</v>
      </c>
      <c r="S26" s="30">
        <v>105.5</v>
      </c>
      <c r="T26" s="30">
        <v>103.5</v>
      </c>
      <c r="U26" s="31">
        <v>103.5</v>
      </c>
      <c r="V26" s="32">
        <f>+((V25/V27)/7)*1000</f>
        <v>106.40064038513728</v>
      </c>
    </row>
    <row r="27" spans="1:32" s="2" customFormat="1" ht="33" customHeight="1" x14ac:dyDescent="0.25">
      <c r="A27" s="94" t="s">
        <v>20</v>
      </c>
      <c r="B27" s="324">
        <v>222</v>
      </c>
      <c r="C27" s="34">
        <v>276</v>
      </c>
      <c r="D27" s="34">
        <v>448</v>
      </c>
      <c r="E27" s="34">
        <v>544</v>
      </c>
      <c r="F27" s="35">
        <v>599</v>
      </c>
      <c r="G27" s="34">
        <v>691</v>
      </c>
      <c r="H27" s="34">
        <v>800</v>
      </c>
      <c r="I27" s="34">
        <v>867</v>
      </c>
      <c r="J27" s="34">
        <v>726</v>
      </c>
      <c r="K27" s="34">
        <v>607</v>
      </c>
      <c r="L27" s="34">
        <v>600</v>
      </c>
      <c r="M27" s="35">
        <v>506</v>
      </c>
      <c r="N27" s="33">
        <v>356</v>
      </c>
      <c r="O27" s="34">
        <v>662</v>
      </c>
      <c r="P27" s="34">
        <v>839</v>
      </c>
      <c r="Q27" s="34">
        <v>741</v>
      </c>
      <c r="R27" s="34">
        <v>689</v>
      </c>
      <c r="S27" s="34">
        <v>778</v>
      </c>
      <c r="T27" s="34">
        <v>496</v>
      </c>
      <c r="U27" s="35">
        <v>660</v>
      </c>
      <c r="V27" s="36">
        <f>SUM(B27:U27)</f>
        <v>12107</v>
      </c>
      <c r="W27" s="2">
        <f>((V25*1000)/V27)/7</f>
        <v>106.40064038513727</v>
      </c>
    </row>
    <row r="28" spans="1:32" s="2" customFormat="1" ht="33" customHeight="1" x14ac:dyDescent="0.25">
      <c r="A28" s="95" t="s">
        <v>21</v>
      </c>
      <c r="B28" s="325">
        <f>((B27*B26)*7/1000-B18-B19)/5</f>
        <v>0</v>
      </c>
      <c r="C28" s="38">
        <f>((C27*C26)*7/1000-C18-C19)/5</f>
        <v>30.231039999999997</v>
      </c>
      <c r="D28" s="38">
        <f t="shared" ref="D28:U28" si="5">((D27*D26)*7/1000-D18-D19)/5</f>
        <v>48.847935999999997</v>
      </c>
      <c r="E28" s="38">
        <f t="shared" si="5"/>
        <v>58.559360000000012</v>
      </c>
      <c r="F28" s="39">
        <f t="shared" si="5"/>
        <v>63.965727999999999</v>
      </c>
      <c r="G28" s="38">
        <f t="shared" si="5"/>
        <v>74.359520000000003</v>
      </c>
      <c r="H28" s="38">
        <f t="shared" si="5"/>
        <v>85.586816000000027</v>
      </c>
      <c r="I28" s="38">
        <f t="shared" si="5"/>
        <v>91.679756000000012</v>
      </c>
      <c r="J28" s="38">
        <f t="shared" si="5"/>
        <v>76.939520000000016</v>
      </c>
      <c r="K28" s="38">
        <f t="shared" si="5"/>
        <v>64.226939999999999</v>
      </c>
      <c r="L28" s="38">
        <f t="shared" si="5"/>
        <v>62.614367999999999</v>
      </c>
      <c r="M28" s="39">
        <f t="shared" si="5"/>
        <v>52.289240000000007</v>
      </c>
      <c r="N28" s="37">
        <f t="shared" si="5"/>
        <v>39.697752000000001</v>
      </c>
      <c r="O28" s="38">
        <f t="shared" si="5"/>
        <v>73.290183999999996</v>
      </c>
      <c r="P28" s="38">
        <f t="shared" si="5"/>
        <v>90.913975999999991</v>
      </c>
      <c r="Q28" s="38">
        <f t="shared" si="5"/>
        <v>79.421139999999994</v>
      </c>
      <c r="R28" s="38">
        <f t="shared" si="5"/>
        <v>73.567307999999997</v>
      </c>
      <c r="S28" s="38">
        <f t="shared" si="5"/>
        <v>82.679967999999988</v>
      </c>
      <c r="T28" s="38">
        <f t="shared" si="5"/>
        <v>51.630335999999986</v>
      </c>
      <c r="U28" s="39">
        <f t="shared" si="5"/>
        <v>68.796440000000004</v>
      </c>
      <c r="V28" s="40"/>
    </row>
    <row r="29" spans="1:32" ht="33.75" customHeight="1" x14ac:dyDescent="0.25">
      <c r="A29" s="96" t="s">
        <v>22</v>
      </c>
      <c r="B29" s="326">
        <f t="shared" ref="B29:D29" si="6">((B27*B26)*7)/1000</f>
        <v>0</v>
      </c>
      <c r="C29" s="42">
        <f t="shared" ref="C29" si="7">((C27*C26)*7)/1000</f>
        <v>213.48599999999999</v>
      </c>
      <c r="D29" s="42">
        <f t="shared" si="6"/>
        <v>340.25599999999997</v>
      </c>
      <c r="E29" s="42">
        <f>((E27*E26)*7)/1000</f>
        <v>409.36</v>
      </c>
      <c r="F29" s="87">
        <f>((F27*F26)*7)/1000</f>
        <v>444.45800000000003</v>
      </c>
      <c r="G29" s="42">
        <f t="shared" ref="G29" si="8">((G27*G26)*7)/1000</f>
        <v>517.55899999999997</v>
      </c>
      <c r="H29" s="42">
        <f>((H27*H26)*7)/1000</f>
        <v>593.6</v>
      </c>
      <c r="I29" s="42">
        <f t="shared" ref="I29:L29" si="9">((I27*I26)*7)/1000</f>
        <v>640.27949999999998</v>
      </c>
      <c r="J29" s="42">
        <f t="shared" si="9"/>
        <v>533.61</v>
      </c>
      <c r="K29" s="42">
        <f t="shared" si="9"/>
        <v>444.02050000000003</v>
      </c>
      <c r="L29" s="42">
        <f t="shared" si="9"/>
        <v>434.7</v>
      </c>
      <c r="M29" s="87">
        <f>((M27*M26)*7)/1000</f>
        <v>363.05500000000001</v>
      </c>
      <c r="N29" s="41">
        <f>((N27*N26)*7)/1000</f>
        <v>277.858</v>
      </c>
      <c r="O29" s="42">
        <f>((O27*O26)*7)/1000</f>
        <v>512.05700000000002</v>
      </c>
      <c r="P29" s="42">
        <f t="shared" ref="P29:U29" si="10">((P27*P26)*7)/1000</f>
        <v>634.28399999999999</v>
      </c>
      <c r="Q29" s="42">
        <f t="shared" si="10"/>
        <v>557.60249999999996</v>
      </c>
      <c r="R29" s="43">
        <f t="shared" si="10"/>
        <v>513.64949999999999</v>
      </c>
      <c r="S29" s="43">
        <f t="shared" si="10"/>
        <v>574.553</v>
      </c>
      <c r="T29" s="43">
        <f t="shared" si="10"/>
        <v>359.35199999999998</v>
      </c>
      <c r="U29" s="44">
        <f t="shared" si="10"/>
        <v>478.17</v>
      </c>
      <c r="V29" s="45"/>
    </row>
    <row r="30" spans="1:32" ht="33.75" customHeight="1" thickBot="1" x14ac:dyDescent="0.3">
      <c r="A30" s="97" t="s">
        <v>23</v>
      </c>
      <c r="B30" s="327">
        <f t="shared" ref="B30:D30" si="11">+(B25/B27)/7*1000</f>
        <v>15.572715572715571</v>
      </c>
      <c r="C30" s="47">
        <f t="shared" ref="C30" si="12">+(C25/C27)/7*1000</f>
        <v>113.40857142857143</v>
      </c>
      <c r="D30" s="47">
        <f t="shared" si="11"/>
        <v>109.5491275510204</v>
      </c>
      <c r="E30" s="47">
        <f>+(E25/E27)/7*1000</f>
        <v>109.53903361344538</v>
      </c>
      <c r="F30" s="48">
        <f t="shared" ref="F30:G30" si="13">+(F25/F27)/7*1000</f>
        <v>107.0945556880515</v>
      </c>
      <c r="G30" s="47">
        <f t="shared" si="13"/>
        <v>108.49507545999586</v>
      </c>
      <c r="H30" s="47">
        <f>+(H25/H27)/7*1000</f>
        <v>107.23978285714284</v>
      </c>
      <c r="I30" s="47">
        <f t="shared" ref="I30:M30" si="14">+(I25/I27)/7*1000</f>
        <v>108.31295831273684</v>
      </c>
      <c r="J30" s="47">
        <f t="shared" si="14"/>
        <v>106.11225501770956</v>
      </c>
      <c r="K30" s="47">
        <f t="shared" si="14"/>
        <v>104.79264768180751</v>
      </c>
      <c r="L30" s="47">
        <f t="shared" si="14"/>
        <v>104.67200761904762</v>
      </c>
      <c r="M30" s="48">
        <f t="shared" si="14"/>
        <v>103.2077244494636</v>
      </c>
      <c r="N30" s="46">
        <f>+(N25/N27)/7*1000</f>
        <v>115.11936115569823</v>
      </c>
      <c r="O30" s="47">
        <f t="shared" ref="O30:U30" si="15">+(O25/O27)/7*1000</f>
        <v>113.65567889512299</v>
      </c>
      <c r="P30" s="47">
        <f t="shared" si="15"/>
        <v>110.41641818491401</v>
      </c>
      <c r="Q30" s="47">
        <f t="shared" si="15"/>
        <v>111.01549257759781</v>
      </c>
      <c r="R30" s="47">
        <f t="shared" si="15"/>
        <v>108.89848476052246</v>
      </c>
      <c r="S30" s="47">
        <f t="shared" si="15"/>
        <v>106.77044289386706</v>
      </c>
      <c r="T30" s="47">
        <f t="shared" si="15"/>
        <v>104.9131520737327</v>
      </c>
      <c r="U30" s="48">
        <f t="shared" si="15"/>
        <v>104.569341991342</v>
      </c>
      <c r="V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5" t="s">
        <v>8</v>
      </c>
      <c r="C36" s="346"/>
      <c r="D36" s="346"/>
      <c r="E36" s="346"/>
      <c r="F36" s="346"/>
      <c r="G36" s="346"/>
      <c r="H36" s="340"/>
      <c r="I36" s="99"/>
      <c r="J36" s="53" t="s">
        <v>26</v>
      </c>
      <c r="K36" s="107"/>
      <c r="L36" s="346" t="s">
        <v>8</v>
      </c>
      <c r="M36" s="346"/>
      <c r="N36" s="346"/>
      <c r="O36" s="346"/>
      <c r="P36" s="340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17.814959999999999</v>
      </c>
      <c r="C39" s="79">
        <v>60.176859999999998</v>
      </c>
      <c r="D39" s="79">
        <v>79.148100000000028</v>
      </c>
      <c r="E39" s="79">
        <v>62.231719999999996</v>
      </c>
      <c r="F39" s="79">
        <v>84.163819999999987</v>
      </c>
      <c r="G39" s="79">
        <v>69.636799999999994</v>
      </c>
      <c r="H39" s="79"/>
      <c r="I39" s="101">
        <f t="shared" ref="I39:I46" si="16">SUM(B39:H39)</f>
        <v>373.17225999999999</v>
      </c>
      <c r="J39" s="138"/>
      <c r="K39" s="91" t="s">
        <v>12</v>
      </c>
      <c r="L39" s="79">
        <v>7.8</v>
      </c>
      <c r="M39" s="79">
        <v>11.8</v>
      </c>
      <c r="N39" s="79">
        <v>21.9</v>
      </c>
      <c r="O39" s="79"/>
      <c r="P39" s="79"/>
      <c r="Q39" s="101">
        <f t="shared" ref="Q39:Q46" si="17">SUM(L39:P39)</f>
        <v>41.5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17.814959999999999</v>
      </c>
      <c r="C40" s="79">
        <v>60.176859999999998</v>
      </c>
      <c r="D40" s="79">
        <v>79.148100000000028</v>
      </c>
      <c r="E40" s="79">
        <v>62.231719999999996</v>
      </c>
      <c r="F40" s="79">
        <v>84.163819999999987</v>
      </c>
      <c r="G40" s="79">
        <v>69.636799999999994</v>
      </c>
      <c r="H40" s="79"/>
      <c r="I40" s="101">
        <f t="shared" si="16"/>
        <v>373.17225999999999</v>
      </c>
      <c r="J40" s="2"/>
      <c r="K40" s="92" t="s">
        <v>13</v>
      </c>
      <c r="L40" s="79">
        <v>7.8</v>
      </c>
      <c r="M40" s="79">
        <v>11.8</v>
      </c>
      <c r="N40" s="79">
        <v>21.9</v>
      </c>
      <c r="O40" s="79"/>
      <c r="P40" s="79"/>
      <c r="Q40" s="101">
        <f t="shared" si="17"/>
        <v>41.5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17.976016000000001</v>
      </c>
      <c r="C41" s="23">
        <v>62.767756000000006</v>
      </c>
      <c r="D41" s="23">
        <v>82.253160000000008</v>
      </c>
      <c r="E41" s="23">
        <v>64.630312000000004</v>
      </c>
      <c r="F41" s="23">
        <v>87.324572000000018</v>
      </c>
      <c r="G41" s="23">
        <v>71.691580000000002</v>
      </c>
      <c r="H41" s="23"/>
      <c r="I41" s="101">
        <f t="shared" si="16"/>
        <v>386.643396</v>
      </c>
      <c r="J41" s="2"/>
      <c r="K41" s="91" t="s">
        <v>14</v>
      </c>
      <c r="L41" s="79">
        <v>7.8</v>
      </c>
      <c r="M41" s="79">
        <v>12.1</v>
      </c>
      <c r="N41" s="79">
        <v>22.7</v>
      </c>
      <c r="O41" s="79"/>
      <c r="P41" s="23"/>
      <c r="Q41" s="101">
        <f t="shared" si="17"/>
        <v>42.599999999999994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17.976016000000001</v>
      </c>
      <c r="C42" s="79">
        <v>62.767756000000006</v>
      </c>
      <c r="D42" s="79">
        <v>82.253160000000008</v>
      </c>
      <c r="E42" s="79">
        <v>64.630312000000004</v>
      </c>
      <c r="F42" s="79">
        <v>87.324572000000018</v>
      </c>
      <c r="G42" s="79">
        <v>71.691580000000002</v>
      </c>
      <c r="H42" s="79"/>
      <c r="I42" s="101">
        <f t="shared" si="16"/>
        <v>386.643396</v>
      </c>
      <c r="J42" s="2"/>
      <c r="K42" s="92" t="s">
        <v>15</v>
      </c>
      <c r="L42" s="79">
        <v>7.8</v>
      </c>
      <c r="M42" s="79">
        <v>12.1</v>
      </c>
      <c r="N42" s="79">
        <v>22.7</v>
      </c>
      <c r="O42" s="79"/>
      <c r="P42" s="79"/>
      <c r="Q42" s="101">
        <f t="shared" si="17"/>
        <v>42.599999999999994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17.976016000000001</v>
      </c>
      <c r="C43" s="79">
        <v>62.767756000000006</v>
      </c>
      <c r="D43" s="79">
        <v>82.253160000000008</v>
      </c>
      <c r="E43" s="79">
        <v>64.630312000000004</v>
      </c>
      <c r="F43" s="79">
        <v>87.324572000000018</v>
      </c>
      <c r="G43" s="79">
        <v>71.691580000000002</v>
      </c>
      <c r="H43" s="79"/>
      <c r="I43" s="101">
        <f t="shared" si="16"/>
        <v>386.643396</v>
      </c>
      <c r="J43" s="2"/>
      <c r="K43" s="91" t="s">
        <v>16</v>
      </c>
      <c r="L43" s="79">
        <v>7.8</v>
      </c>
      <c r="M43" s="79">
        <v>12.1</v>
      </c>
      <c r="N43" s="79">
        <v>22.8</v>
      </c>
      <c r="O43" s="79"/>
      <c r="P43" s="79"/>
      <c r="Q43" s="101">
        <f t="shared" si="17"/>
        <v>42.7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17.976016000000001</v>
      </c>
      <c r="C44" s="79">
        <v>62.767756000000006</v>
      </c>
      <c r="D44" s="79">
        <v>82.253160000000008</v>
      </c>
      <c r="E44" s="79">
        <v>64.630312000000004</v>
      </c>
      <c r="F44" s="79">
        <v>87.324572000000018</v>
      </c>
      <c r="G44" s="79">
        <v>71.691580000000002</v>
      </c>
      <c r="H44" s="79"/>
      <c r="I44" s="101">
        <f t="shared" si="16"/>
        <v>386.643396</v>
      </c>
      <c r="J44" s="2"/>
      <c r="K44" s="92" t="s">
        <v>17</v>
      </c>
      <c r="L44" s="79">
        <v>11.7</v>
      </c>
      <c r="M44" s="79">
        <v>7.4</v>
      </c>
      <c r="N44" s="79">
        <v>15.7</v>
      </c>
      <c r="O44" s="79">
        <v>7.9</v>
      </c>
      <c r="P44" s="79"/>
      <c r="Q44" s="101">
        <f t="shared" si="17"/>
        <v>42.699999999999996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17.976016000000001</v>
      </c>
      <c r="C45" s="79">
        <v>62.767756000000006</v>
      </c>
      <c r="D45" s="79">
        <v>82.253160000000008</v>
      </c>
      <c r="E45" s="79">
        <v>64.630312000000004</v>
      </c>
      <c r="F45" s="79">
        <v>87.324572000000018</v>
      </c>
      <c r="G45" s="79">
        <v>71.691580000000002</v>
      </c>
      <c r="H45" s="79"/>
      <c r="I45" s="101">
        <f t="shared" si="16"/>
        <v>386.643396</v>
      </c>
      <c r="J45" s="2"/>
      <c r="K45" s="91" t="s">
        <v>18</v>
      </c>
      <c r="L45" s="79">
        <v>11.7</v>
      </c>
      <c r="M45" s="79">
        <v>7.4</v>
      </c>
      <c r="N45" s="79">
        <v>15.7</v>
      </c>
      <c r="O45" s="79">
        <v>8</v>
      </c>
      <c r="P45" s="79"/>
      <c r="Q45" s="101">
        <f t="shared" si="17"/>
        <v>42.8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8">SUM(B39:B45)</f>
        <v>125.51</v>
      </c>
      <c r="C46" s="27">
        <f t="shared" si="18"/>
        <v>434.19250000000005</v>
      </c>
      <c r="D46" s="27">
        <f t="shared" si="18"/>
        <v>569.56200000000001</v>
      </c>
      <c r="E46" s="27">
        <f t="shared" si="18"/>
        <v>447.61500000000001</v>
      </c>
      <c r="F46" s="27">
        <f t="shared" si="18"/>
        <v>604.95050000000003</v>
      </c>
      <c r="G46" s="27">
        <f t="shared" si="18"/>
        <v>497.73149999999993</v>
      </c>
      <c r="H46" s="27">
        <f t="shared" si="18"/>
        <v>0</v>
      </c>
      <c r="I46" s="101">
        <f t="shared" si="16"/>
        <v>2679.5615000000003</v>
      </c>
      <c r="K46" s="77" t="s">
        <v>10</v>
      </c>
      <c r="L46" s="81">
        <f>SUM(L39:L45)</f>
        <v>62.400000000000006</v>
      </c>
      <c r="M46" s="27">
        <f>SUM(M39:M45)</f>
        <v>74.700000000000017</v>
      </c>
      <c r="N46" s="27">
        <f>SUM(N39:N45)</f>
        <v>143.4</v>
      </c>
      <c r="O46" s="27">
        <f>SUM(O39:O45)</f>
        <v>15.9</v>
      </c>
      <c r="P46" s="27">
        <f>SUM(P39:P45)</f>
        <v>0</v>
      </c>
      <c r="Q46" s="101">
        <f t="shared" si="17"/>
        <v>296.39999999999998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110</v>
      </c>
      <c r="C47" s="30">
        <v>107.5</v>
      </c>
      <c r="D47" s="30">
        <v>106.5</v>
      </c>
      <c r="E47" s="30">
        <v>105</v>
      </c>
      <c r="F47" s="30">
        <v>104.5</v>
      </c>
      <c r="G47" s="30">
        <v>103.5</v>
      </c>
      <c r="H47" s="30"/>
      <c r="I47" s="102">
        <f>+((I46/I48)/7)*1000</f>
        <v>105.5402536531569</v>
      </c>
      <c r="K47" s="110" t="s">
        <v>19</v>
      </c>
      <c r="L47" s="82">
        <v>113</v>
      </c>
      <c r="M47" s="30">
        <v>111.5</v>
      </c>
      <c r="N47" s="30">
        <v>112</v>
      </c>
      <c r="O47" s="30"/>
      <c r="P47" s="30"/>
      <c r="Q47" s="102">
        <f>+((Q46/Q48)/7)*1000</f>
        <v>112.01814058956916</v>
      </c>
      <c r="R47" s="63"/>
      <c r="S47" s="63"/>
    </row>
    <row r="48" spans="1:30" ht="33.75" customHeight="1" x14ac:dyDescent="0.25">
      <c r="A48" s="94" t="s">
        <v>20</v>
      </c>
      <c r="B48" s="83">
        <v>163</v>
      </c>
      <c r="C48" s="34">
        <v>577</v>
      </c>
      <c r="D48" s="34">
        <v>764</v>
      </c>
      <c r="E48" s="34">
        <v>609</v>
      </c>
      <c r="F48" s="34">
        <v>827</v>
      </c>
      <c r="G48" s="34">
        <v>687</v>
      </c>
      <c r="H48" s="34"/>
      <c r="I48" s="103">
        <f>SUM(B48:H48)</f>
        <v>3627</v>
      </c>
      <c r="J48" s="64"/>
      <c r="K48" s="94" t="s">
        <v>20</v>
      </c>
      <c r="L48" s="106">
        <v>103</v>
      </c>
      <c r="M48" s="65">
        <v>66</v>
      </c>
      <c r="N48" s="65">
        <v>139</v>
      </c>
      <c r="O48" s="65">
        <v>70</v>
      </c>
      <c r="P48" s="65"/>
      <c r="Q48" s="112">
        <f>SUM(L48:P48)</f>
        <v>378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((B48*B47)*7/1000-B39-B40)/5</f>
        <v>17.976016000000001</v>
      </c>
      <c r="C49" s="38">
        <f t="shared" si="19"/>
        <v>62.767756000000006</v>
      </c>
      <c r="D49" s="38">
        <f t="shared" si="19"/>
        <v>82.253160000000008</v>
      </c>
      <c r="E49" s="38">
        <f t="shared" si="19"/>
        <v>64.630312000000004</v>
      </c>
      <c r="F49" s="38">
        <f t="shared" si="19"/>
        <v>87.324572000000018</v>
      </c>
      <c r="G49" s="38">
        <f t="shared" si="19"/>
        <v>71.691580000000002</v>
      </c>
      <c r="H49" s="38">
        <f t="shared" si="19"/>
        <v>0</v>
      </c>
      <c r="I49" s="104">
        <f>((I46*1000)/I48)/7</f>
        <v>105.5402536531569</v>
      </c>
      <c r="K49" s="95" t="s">
        <v>21</v>
      </c>
      <c r="L49" s="84">
        <f t="shared" ref="L49:P49" si="20">((L48*L47)*7/1000-L39-L40)/5</f>
        <v>13.174600000000002</v>
      </c>
      <c r="M49" s="38">
        <f t="shared" si="20"/>
        <v>5.5825999999999985</v>
      </c>
      <c r="N49" s="38">
        <f t="shared" si="20"/>
        <v>13.035199999999998</v>
      </c>
      <c r="O49" s="38">
        <f t="shared" si="20"/>
        <v>0</v>
      </c>
      <c r="P49" s="38">
        <f t="shared" si="20"/>
        <v>0</v>
      </c>
      <c r="Q49" s="113">
        <f>((Q46*1000)/Q48)/7</f>
        <v>112.01814058956916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1">((B48*B47)*7)/1000</f>
        <v>125.51</v>
      </c>
      <c r="C50" s="42">
        <f t="shared" si="21"/>
        <v>434.1925</v>
      </c>
      <c r="D50" s="42">
        <f t="shared" si="21"/>
        <v>569.56200000000001</v>
      </c>
      <c r="E50" s="42">
        <f t="shared" si="21"/>
        <v>447.61500000000001</v>
      </c>
      <c r="F50" s="42">
        <f t="shared" si="21"/>
        <v>604.95050000000003</v>
      </c>
      <c r="G50" s="42">
        <f t="shared" si="21"/>
        <v>497.73149999999998</v>
      </c>
      <c r="H50" s="42">
        <f t="shared" si="21"/>
        <v>0</v>
      </c>
      <c r="I50" s="87"/>
      <c r="K50" s="96" t="s">
        <v>22</v>
      </c>
      <c r="L50" s="85">
        <f>((L48*L47)*7)/1000</f>
        <v>81.472999999999999</v>
      </c>
      <c r="M50" s="42">
        <f>((M48*M47)*7)/1000</f>
        <v>51.512999999999998</v>
      </c>
      <c r="N50" s="42">
        <f>((N48*N47)*7)/1000</f>
        <v>108.976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2">+(B46/B48)/7*1000</f>
        <v>110</v>
      </c>
      <c r="C51" s="47">
        <f t="shared" si="22"/>
        <v>107.50000000000001</v>
      </c>
      <c r="D51" s="47">
        <f t="shared" si="22"/>
        <v>106.50000000000001</v>
      </c>
      <c r="E51" s="47">
        <f t="shared" si="22"/>
        <v>105</v>
      </c>
      <c r="F51" s="47">
        <f t="shared" si="22"/>
        <v>104.50000000000001</v>
      </c>
      <c r="G51" s="47">
        <f t="shared" si="22"/>
        <v>103.5</v>
      </c>
      <c r="H51" s="47" t="e">
        <f t="shared" si="22"/>
        <v>#DIV/0!</v>
      </c>
      <c r="I51" s="105"/>
      <c r="J51" s="50"/>
      <c r="K51" s="97" t="s">
        <v>23</v>
      </c>
      <c r="L51" s="86">
        <f>+(L46/L48)/7*1000</f>
        <v>86.546463245492376</v>
      </c>
      <c r="M51" s="47">
        <f>+(M46/M48)/7*1000</f>
        <v>161.68831168831173</v>
      </c>
      <c r="N51" s="47">
        <f>+(N46/N48)/7*1000</f>
        <v>147.37923946557041</v>
      </c>
      <c r="O51" s="47">
        <f>+(O46/O48)/7*1000</f>
        <v>32.448979591836732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7"/>
      <c r="K54" s="34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5" t="s">
        <v>25</v>
      </c>
      <c r="C55" s="346"/>
      <c r="D55" s="346"/>
      <c r="E55" s="346"/>
      <c r="F55" s="34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48.6</v>
      </c>
      <c r="C58" s="79">
        <v>49.9</v>
      </c>
      <c r="D58" s="79">
        <v>47.5</v>
      </c>
      <c r="E58" s="79"/>
      <c r="F58" s="79"/>
      <c r="G58" s="101">
        <f t="shared" ref="G58:G65" si="23">SUM(B58:F58)</f>
        <v>146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48.6</v>
      </c>
      <c r="C59" s="79">
        <v>49.9</v>
      </c>
      <c r="D59" s="79">
        <v>47.5</v>
      </c>
      <c r="E59" s="79"/>
      <c r="F59" s="79"/>
      <c r="G59" s="101">
        <f t="shared" si="23"/>
        <v>146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50.3</v>
      </c>
      <c r="C60" s="23">
        <v>50.3</v>
      </c>
      <c r="D60" s="23">
        <v>49.1</v>
      </c>
      <c r="E60" s="23"/>
      <c r="F60" s="23"/>
      <c r="G60" s="101">
        <f t="shared" si="23"/>
        <v>149.69999999999999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50.3</v>
      </c>
      <c r="C61" s="23">
        <v>50.4</v>
      </c>
      <c r="D61" s="23">
        <v>49.1</v>
      </c>
      <c r="E61" s="79"/>
      <c r="F61" s="79"/>
      <c r="G61" s="101">
        <f t="shared" si="23"/>
        <v>149.79999999999998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50.3</v>
      </c>
      <c r="C62" s="23">
        <v>50.4</v>
      </c>
      <c r="D62" s="23">
        <v>49.1</v>
      </c>
      <c r="E62" s="79"/>
      <c r="F62" s="79"/>
      <c r="G62" s="101">
        <f t="shared" si="23"/>
        <v>149.79999999999998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41.7</v>
      </c>
      <c r="C63" s="23">
        <v>45.6</v>
      </c>
      <c r="D63" s="23">
        <v>33.5</v>
      </c>
      <c r="E63" s="79">
        <v>29</v>
      </c>
      <c r="F63" s="79"/>
      <c r="G63" s="101">
        <f t="shared" si="23"/>
        <v>149.80000000000001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41.7</v>
      </c>
      <c r="C64" s="23">
        <v>45.6</v>
      </c>
      <c r="D64" s="23">
        <v>33.5</v>
      </c>
      <c r="E64" s="79">
        <v>29.1</v>
      </c>
      <c r="F64" s="79"/>
      <c r="G64" s="101">
        <f t="shared" si="23"/>
        <v>149.9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331.5</v>
      </c>
      <c r="C65" s="27">
        <f t="shared" ref="C65:F65" si="24">SUM(C58:C64)</f>
        <v>342.1</v>
      </c>
      <c r="D65" s="27">
        <f t="shared" si="24"/>
        <v>309.29999999999995</v>
      </c>
      <c r="E65" s="27">
        <f t="shared" si="24"/>
        <v>58.1</v>
      </c>
      <c r="F65" s="27">
        <f t="shared" si="24"/>
        <v>0</v>
      </c>
      <c r="G65" s="101">
        <f t="shared" si="23"/>
        <v>1041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117</v>
      </c>
      <c r="C66" s="30">
        <v>116</v>
      </c>
      <c r="D66" s="30">
        <v>115.5</v>
      </c>
      <c r="E66" s="30"/>
      <c r="F66" s="30"/>
      <c r="G66" s="102">
        <f>+((G65/G67)/7)*1000</f>
        <v>116.27387467887858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355</v>
      </c>
      <c r="C67" s="65">
        <v>389</v>
      </c>
      <c r="D67" s="65">
        <v>286</v>
      </c>
      <c r="E67" s="65">
        <v>249</v>
      </c>
      <c r="F67" s="65"/>
      <c r="G67" s="112">
        <f>SUM(B67:F67)</f>
        <v>1279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5">((B67*B66)*7/1000-B58-B59)/5</f>
        <v>38.709000000000003</v>
      </c>
      <c r="C68" s="38">
        <f t="shared" si="25"/>
        <v>43.2136</v>
      </c>
      <c r="D68" s="38">
        <f t="shared" si="25"/>
        <v>27.246199999999998</v>
      </c>
      <c r="E68" s="38">
        <f t="shared" si="25"/>
        <v>0</v>
      </c>
      <c r="F68" s="38">
        <f t="shared" si="25"/>
        <v>0</v>
      </c>
      <c r="G68" s="116">
        <f>((G65*1000)/G67)/7</f>
        <v>116.27387467887858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290.745</v>
      </c>
      <c r="C69" s="42">
        <f>((C67*C66)*7)/1000</f>
        <v>315.86799999999999</v>
      </c>
      <c r="D69" s="42">
        <f>((D67*D66)*7)/1000</f>
        <v>231.23099999999999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133.4004024144869</v>
      </c>
      <c r="C70" s="47">
        <f>+(C65/C67)/7*1000</f>
        <v>125.63349247153874</v>
      </c>
      <c r="D70" s="47">
        <f>+(D65/D67)/7*1000</f>
        <v>154.49550449550446</v>
      </c>
      <c r="E70" s="47">
        <f>+(E65/E67)/7*1000</f>
        <v>33.333333333333336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A3:C3"/>
    <mergeCell ref="E9:G9"/>
    <mergeCell ref="B15:F15"/>
    <mergeCell ref="R9:S9"/>
    <mergeCell ref="K11:L11"/>
    <mergeCell ref="G15:M15"/>
    <mergeCell ref="N15:U15"/>
    <mergeCell ref="B36:H36"/>
    <mergeCell ref="L36:P36"/>
  </mergeCells>
  <pageMargins left="0.7" right="0.7" top="0.75" bottom="0.75" header="0.3" footer="0.3"/>
  <pageSetup paperSize="9" scale="1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1"/>
  <sheetViews>
    <sheetView showGridLines="0" tabSelected="1" view="pageBreakPreview" topLeftCell="A7" zoomScale="50" zoomScaleNormal="70" zoomScaleSheetLayoutView="50" workbookViewId="0">
      <selection activeCell="J16" sqref="J16"/>
    </sheetView>
  </sheetViews>
  <sheetFormatPr baseColWidth="10" defaultColWidth="11.42578125" defaultRowHeight="23.25" x14ac:dyDescent="0.25"/>
  <cols>
    <col min="1" max="1" width="46.28515625" style="191" bestFit="1" customWidth="1"/>
    <col min="2" max="6" width="11.5703125" style="191" customWidth="1"/>
    <col min="7" max="8" width="17.5703125" style="191" customWidth="1"/>
    <col min="9" max="9" width="20.5703125" style="191" bestFit="1" customWidth="1"/>
    <col min="10" max="25" width="13.42578125" style="191" customWidth="1"/>
    <col min="26" max="16384" width="11.42578125" style="191"/>
  </cols>
  <sheetData>
    <row r="1" spans="1:28" ht="29.45" customHeight="1" x14ac:dyDescent="0.25">
      <c r="A1" s="375"/>
      <c r="B1" s="378" t="s">
        <v>29</v>
      </c>
      <c r="C1" s="379"/>
      <c r="D1" s="379"/>
      <c r="E1" s="379"/>
      <c r="F1" s="379"/>
      <c r="G1" s="379"/>
      <c r="H1" s="379"/>
      <c r="I1" s="379"/>
      <c r="J1" s="379"/>
      <c r="K1" s="379"/>
      <c r="L1" s="380"/>
      <c r="M1" s="381" t="s">
        <v>30</v>
      </c>
      <c r="N1" s="381"/>
      <c r="O1" s="381"/>
      <c r="P1" s="381"/>
      <c r="Q1" s="189"/>
      <c r="R1" s="189"/>
      <c r="S1" s="189"/>
      <c r="T1" s="189"/>
      <c r="U1" s="189"/>
      <c r="V1" s="189"/>
      <c r="W1" s="189"/>
      <c r="X1" s="189"/>
      <c r="Y1" s="190"/>
    </row>
    <row r="2" spans="1:28" ht="29.45" customHeight="1" x14ac:dyDescent="0.25">
      <c r="A2" s="376"/>
      <c r="B2" s="382" t="s">
        <v>31</v>
      </c>
      <c r="C2" s="383"/>
      <c r="D2" s="383"/>
      <c r="E2" s="383"/>
      <c r="F2" s="383"/>
      <c r="G2" s="383"/>
      <c r="H2" s="383"/>
      <c r="I2" s="383"/>
      <c r="J2" s="383"/>
      <c r="K2" s="383"/>
      <c r="L2" s="384"/>
      <c r="M2" s="386" t="s">
        <v>32</v>
      </c>
      <c r="N2" s="386"/>
      <c r="O2" s="386"/>
      <c r="P2" s="386"/>
      <c r="Q2" s="192"/>
      <c r="R2" s="192"/>
      <c r="S2" s="192"/>
      <c r="T2" s="192"/>
      <c r="U2" s="192"/>
      <c r="V2" s="192"/>
      <c r="W2" s="192"/>
      <c r="X2" s="192"/>
      <c r="Y2" s="193"/>
    </row>
    <row r="3" spans="1:28" ht="29.45" customHeight="1" x14ac:dyDescent="0.25">
      <c r="A3" s="377"/>
      <c r="B3" s="358"/>
      <c r="C3" s="359"/>
      <c r="D3" s="359"/>
      <c r="E3" s="359"/>
      <c r="F3" s="359"/>
      <c r="G3" s="359"/>
      <c r="H3" s="359"/>
      <c r="I3" s="359"/>
      <c r="J3" s="359"/>
      <c r="K3" s="359"/>
      <c r="L3" s="385"/>
      <c r="M3" s="386" t="s">
        <v>33</v>
      </c>
      <c r="N3" s="386"/>
      <c r="O3" s="386"/>
      <c r="P3" s="386"/>
      <c r="Q3" s="194"/>
      <c r="R3" s="194"/>
      <c r="S3" s="194"/>
      <c r="T3" s="194"/>
      <c r="U3" s="194"/>
      <c r="V3" s="194"/>
      <c r="W3" s="194"/>
      <c r="X3" s="194"/>
      <c r="Y3" s="195"/>
    </row>
    <row r="4" spans="1:28" ht="30.75" customHeight="1" x14ac:dyDescent="0.25">
      <c r="A4" s="196"/>
      <c r="B4" s="196"/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7"/>
      <c r="P4" s="197"/>
      <c r="Q4" s="192"/>
      <c r="R4" s="192"/>
      <c r="S4" s="192"/>
      <c r="T4" s="192"/>
      <c r="U4" s="192"/>
      <c r="V4" s="192"/>
      <c r="W4" s="192"/>
      <c r="X4" s="192"/>
      <c r="Y4" s="193"/>
    </row>
    <row r="5" spans="1:28" s="75" customFormat="1" ht="30.75" customHeight="1" x14ac:dyDescent="0.25">
      <c r="A5" s="198" t="s">
        <v>34</v>
      </c>
      <c r="B5" s="358">
        <v>2</v>
      </c>
      <c r="C5" s="359"/>
      <c r="D5" s="199"/>
      <c r="E5" s="199"/>
      <c r="F5" s="199" t="s">
        <v>35</v>
      </c>
      <c r="G5" s="360" t="s">
        <v>53</v>
      </c>
      <c r="H5" s="360"/>
      <c r="I5" s="200"/>
      <c r="J5" s="199" t="s">
        <v>36</v>
      </c>
      <c r="K5" s="359">
        <v>22</v>
      </c>
      <c r="L5" s="359"/>
      <c r="M5" s="201"/>
      <c r="N5" s="201"/>
      <c r="O5" s="201"/>
      <c r="P5" s="201"/>
      <c r="Q5" s="201"/>
      <c r="R5" s="201"/>
      <c r="S5" s="201"/>
      <c r="T5" s="201"/>
      <c r="U5" s="201"/>
      <c r="V5" s="201"/>
      <c r="W5" s="201"/>
      <c r="X5" s="201"/>
      <c r="Y5" s="202"/>
    </row>
    <row r="6" spans="1:28" s="75" customFormat="1" ht="30.75" customHeight="1" x14ac:dyDescent="0.25">
      <c r="A6" s="198"/>
      <c r="B6" s="198"/>
      <c r="C6" s="199"/>
      <c r="D6" s="199"/>
      <c r="E6" s="199"/>
      <c r="F6" s="199"/>
      <c r="G6" s="199"/>
      <c r="H6" s="199"/>
      <c r="I6" s="199"/>
      <c r="J6" s="199"/>
      <c r="K6" s="199"/>
      <c r="L6" s="199"/>
      <c r="M6" s="199"/>
      <c r="N6" s="199"/>
      <c r="O6" s="199"/>
      <c r="P6" s="199"/>
      <c r="Q6" s="201"/>
      <c r="R6" s="201"/>
      <c r="S6" s="201"/>
      <c r="T6" s="201"/>
      <c r="U6" s="201"/>
      <c r="V6" s="201"/>
      <c r="W6" s="201"/>
      <c r="X6" s="201"/>
      <c r="Y6" s="202"/>
    </row>
    <row r="7" spans="1:28" s="75" customFormat="1" ht="30.75" customHeight="1" x14ac:dyDescent="0.25">
      <c r="A7" s="198" t="s">
        <v>37</v>
      </c>
      <c r="B7" s="361" t="s">
        <v>2</v>
      </c>
      <c r="C7" s="362"/>
      <c r="D7" s="203"/>
      <c r="E7" s="203"/>
      <c r="F7" s="199" t="s">
        <v>38</v>
      </c>
      <c r="G7" s="360" t="s">
        <v>78</v>
      </c>
      <c r="H7" s="360"/>
      <c r="I7" s="204"/>
      <c r="J7" s="199" t="s">
        <v>39</v>
      </c>
      <c r="K7" s="201"/>
      <c r="L7" s="359" t="s">
        <v>69</v>
      </c>
      <c r="M7" s="359"/>
      <c r="N7" s="359"/>
      <c r="O7" s="205"/>
      <c r="P7" s="205"/>
      <c r="Q7" s="201"/>
      <c r="R7" s="201"/>
      <c r="S7" s="201"/>
      <c r="T7" s="201"/>
      <c r="U7" s="201"/>
      <c r="V7" s="201"/>
      <c r="W7" s="201"/>
      <c r="X7" s="201"/>
      <c r="Y7" s="202"/>
    </row>
    <row r="8" spans="1:28" s="75" customFormat="1" ht="30.75" customHeight="1" thickBot="1" x14ac:dyDescent="0.3">
      <c r="A8" s="198"/>
      <c r="B8" s="198"/>
      <c r="C8" s="199"/>
      <c r="D8" s="199"/>
      <c r="E8" s="199"/>
      <c r="F8" s="199"/>
      <c r="G8" s="199"/>
      <c r="H8" s="199"/>
      <c r="I8" s="199"/>
      <c r="J8" s="199"/>
      <c r="K8" s="199"/>
      <c r="L8" s="199"/>
      <c r="M8" s="199"/>
      <c r="N8" s="199"/>
      <c r="O8" s="199"/>
      <c r="P8" s="199"/>
      <c r="Q8" s="201"/>
      <c r="R8" s="201"/>
      <c r="S8" s="201"/>
      <c r="T8" s="201"/>
      <c r="U8" s="201"/>
      <c r="V8" s="201"/>
      <c r="W8" s="201"/>
      <c r="X8" s="201"/>
      <c r="Y8" s="202"/>
      <c r="AA8" s="201"/>
      <c r="AB8" s="201"/>
    </row>
    <row r="9" spans="1:28" s="75" customFormat="1" ht="30.75" customHeight="1" thickBot="1" x14ac:dyDescent="0.3">
      <c r="A9" s="333" t="s">
        <v>40</v>
      </c>
      <c r="B9" s="363" t="s">
        <v>74</v>
      </c>
      <c r="C9" s="364"/>
      <c r="D9" s="364"/>
      <c r="E9" s="364"/>
      <c r="F9" s="365"/>
      <c r="G9" s="363" t="s">
        <v>75</v>
      </c>
      <c r="H9" s="364"/>
      <c r="I9" s="364"/>
      <c r="J9" s="364"/>
      <c r="K9" s="364"/>
      <c r="L9" s="364"/>
      <c r="M9" s="365"/>
      <c r="N9" s="363" t="s">
        <v>8</v>
      </c>
      <c r="O9" s="364"/>
      <c r="P9" s="364"/>
      <c r="Q9" s="364"/>
      <c r="R9" s="364"/>
      <c r="S9" s="364"/>
      <c r="T9" s="364"/>
      <c r="U9" s="365"/>
      <c r="V9" s="207"/>
      <c r="W9" s="208"/>
      <c r="X9" s="201"/>
      <c r="Y9" s="314"/>
      <c r="Z9" s="208"/>
      <c r="AA9" s="201"/>
      <c r="AB9" s="201"/>
    </row>
    <row r="10" spans="1:28" ht="30.75" customHeight="1" x14ac:dyDescent="0.25">
      <c r="A10" s="275" t="s">
        <v>41</v>
      </c>
      <c r="B10" s="211">
        <v>1</v>
      </c>
      <c r="C10" s="211">
        <v>2</v>
      </c>
      <c r="D10" s="211">
        <v>3</v>
      </c>
      <c r="E10" s="211">
        <v>4</v>
      </c>
      <c r="F10" s="306">
        <v>5</v>
      </c>
      <c r="G10" s="210">
        <v>1</v>
      </c>
      <c r="H10" s="211">
        <v>2</v>
      </c>
      <c r="I10" s="211">
        <v>3</v>
      </c>
      <c r="J10" s="211">
        <v>4</v>
      </c>
      <c r="K10" s="211">
        <v>5</v>
      </c>
      <c r="L10" s="211">
        <v>6</v>
      </c>
      <c r="M10" s="306">
        <v>7</v>
      </c>
      <c r="N10" s="210">
        <v>1</v>
      </c>
      <c r="O10" s="212">
        <v>2</v>
      </c>
      <c r="P10" s="212">
        <v>3</v>
      </c>
      <c r="Q10" s="212">
        <v>4</v>
      </c>
      <c r="R10" s="212">
        <v>5</v>
      </c>
      <c r="S10" s="212">
        <v>6</v>
      </c>
      <c r="T10" s="212">
        <v>7</v>
      </c>
      <c r="U10" s="213">
        <v>8</v>
      </c>
      <c r="V10" s="214" t="s">
        <v>10</v>
      </c>
      <c r="W10" s="192"/>
      <c r="X10" s="201"/>
      <c r="Y10" s="193"/>
      <c r="Z10" s="192"/>
      <c r="AA10" s="201"/>
      <c r="AB10" s="192"/>
    </row>
    <row r="11" spans="1:28" ht="30.75" customHeight="1" x14ac:dyDescent="0.25">
      <c r="A11" s="279" t="s">
        <v>42</v>
      </c>
      <c r="B11" s="332" t="s">
        <v>80</v>
      </c>
      <c r="C11" s="331">
        <v>1</v>
      </c>
      <c r="D11" s="217">
        <v>2</v>
      </c>
      <c r="E11" s="218">
        <v>3</v>
      </c>
      <c r="F11" s="219">
        <v>4</v>
      </c>
      <c r="G11" s="216">
        <v>1</v>
      </c>
      <c r="H11" s="217">
        <v>2</v>
      </c>
      <c r="I11" s="218">
        <v>3</v>
      </c>
      <c r="J11" s="219">
        <v>4</v>
      </c>
      <c r="K11" s="312">
        <v>5</v>
      </c>
      <c r="L11" s="221">
        <v>6</v>
      </c>
      <c r="M11" s="307">
        <v>7</v>
      </c>
      <c r="N11" s="216">
        <v>1</v>
      </c>
      <c r="O11" s="217">
        <v>2</v>
      </c>
      <c r="P11" s="218">
        <v>3</v>
      </c>
      <c r="Q11" s="219">
        <v>4</v>
      </c>
      <c r="R11" s="312">
        <v>5</v>
      </c>
      <c r="S11" s="221">
        <v>6</v>
      </c>
      <c r="T11" s="217">
        <v>7</v>
      </c>
      <c r="U11" s="313">
        <v>8</v>
      </c>
      <c r="V11" s="223"/>
      <c r="W11" s="192"/>
      <c r="X11" s="201"/>
      <c r="Y11" s="193"/>
      <c r="Z11" s="192"/>
      <c r="AA11" s="201"/>
      <c r="AB11" s="192"/>
    </row>
    <row r="12" spans="1:28" ht="30.75" customHeight="1" x14ac:dyDescent="0.25">
      <c r="A12" s="279" t="s">
        <v>43</v>
      </c>
      <c r="B12" s="225"/>
      <c r="C12" s="225">
        <v>31.165399999999995</v>
      </c>
      <c r="D12" s="225">
        <v>48.008159999999997</v>
      </c>
      <c r="E12" s="225">
        <v>58.281599999999983</v>
      </c>
      <c r="F12" s="229">
        <v>62.314679999999996</v>
      </c>
      <c r="G12" s="224">
        <v>72.88069999999999</v>
      </c>
      <c r="H12" s="225">
        <v>82.832959999999986</v>
      </c>
      <c r="I12" s="225">
        <v>90.940359999999984</v>
      </c>
      <c r="J12" s="225">
        <v>74.456199999999995</v>
      </c>
      <c r="K12" s="225">
        <v>61.442900000000009</v>
      </c>
      <c r="L12" s="226">
        <v>60.814080000000011</v>
      </c>
      <c r="M12" s="308">
        <v>50.804400000000008</v>
      </c>
      <c r="N12" s="224">
        <v>39.684619999999995</v>
      </c>
      <c r="O12" s="227">
        <v>72.80304000000001</v>
      </c>
      <c r="P12" s="227">
        <v>89.857060000000004</v>
      </c>
      <c r="Q12" s="227">
        <v>80.24839999999999</v>
      </c>
      <c r="R12" s="227">
        <v>72.906479999999988</v>
      </c>
      <c r="S12" s="227">
        <v>80.576580000000007</v>
      </c>
      <c r="T12" s="227">
        <v>50.600159999999995</v>
      </c>
      <c r="U12" s="228">
        <v>67.093899999999991</v>
      </c>
      <c r="V12" s="229">
        <f t="shared" ref="V12:V18" si="0">SUM(B12:U12)</f>
        <v>1247.7116799999999</v>
      </c>
      <c r="W12" s="192"/>
      <c r="X12" s="201"/>
      <c r="Y12" s="193"/>
      <c r="Z12" s="192"/>
      <c r="AA12" s="201"/>
      <c r="AB12" s="192"/>
    </row>
    <row r="13" spans="1:28" ht="30.75" customHeight="1" x14ac:dyDescent="0.25">
      <c r="A13" s="279" t="s">
        <v>44</v>
      </c>
      <c r="B13" s="225"/>
      <c r="C13" s="225">
        <v>31.165399999999995</v>
      </c>
      <c r="D13" s="225">
        <v>48.008159999999997</v>
      </c>
      <c r="E13" s="225">
        <v>58.281599999999983</v>
      </c>
      <c r="F13" s="229">
        <v>62.314679999999996</v>
      </c>
      <c r="G13" s="224">
        <v>72.88069999999999</v>
      </c>
      <c r="H13" s="225">
        <v>82.832959999999986</v>
      </c>
      <c r="I13" s="225">
        <v>90.940359999999984</v>
      </c>
      <c r="J13" s="225">
        <v>74.456199999999995</v>
      </c>
      <c r="K13" s="225">
        <v>61.442900000000009</v>
      </c>
      <c r="L13" s="226">
        <v>60.814080000000011</v>
      </c>
      <c r="M13" s="308">
        <v>50.804400000000008</v>
      </c>
      <c r="N13" s="224">
        <v>39.684619999999995</v>
      </c>
      <c r="O13" s="227">
        <v>72.80304000000001</v>
      </c>
      <c r="P13" s="227">
        <v>89.857060000000004</v>
      </c>
      <c r="Q13" s="227">
        <v>80.24839999999999</v>
      </c>
      <c r="R13" s="227">
        <v>72.906479999999988</v>
      </c>
      <c r="S13" s="227">
        <v>80.576580000000007</v>
      </c>
      <c r="T13" s="227">
        <v>50.600159999999995</v>
      </c>
      <c r="U13" s="228">
        <v>67.093899999999991</v>
      </c>
      <c r="V13" s="229">
        <f t="shared" si="0"/>
        <v>1247.7116799999999</v>
      </c>
      <c r="W13" s="192"/>
      <c r="X13" s="201"/>
      <c r="Y13" s="193"/>
      <c r="Z13" s="192"/>
      <c r="AA13" s="201"/>
      <c r="AB13" s="192"/>
    </row>
    <row r="14" spans="1:28" ht="30.75" customHeight="1" x14ac:dyDescent="0.25">
      <c r="A14" s="279" t="s">
        <v>45</v>
      </c>
      <c r="B14" s="225"/>
      <c r="C14" s="225">
        <v>31.468640000000001</v>
      </c>
      <c r="D14" s="225">
        <v>49.607436</v>
      </c>
      <c r="E14" s="225">
        <v>60.36536000000001</v>
      </c>
      <c r="F14" s="229">
        <v>65.004527999999993</v>
      </c>
      <c r="G14" s="224">
        <v>76.007320000000007</v>
      </c>
      <c r="H14" s="225">
        <v>87.219216000000003</v>
      </c>
      <c r="I14" s="225">
        <v>95.667656000000022</v>
      </c>
      <c r="J14" s="225">
        <v>78.262520000000023</v>
      </c>
      <c r="K14" s="225">
        <v>64.519539999999992</v>
      </c>
      <c r="L14" s="226">
        <v>63.773567999999997</v>
      </c>
      <c r="M14" s="308">
        <v>52.863240000000005</v>
      </c>
      <c r="N14" s="224">
        <v>41.727052</v>
      </c>
      <c r="O14" s="227">
        <v>76.693583999999987</v>
      </c>
      <c r="P14" s="227">
        <v>94.240375999999998</v>
      </c>
      <c r="Q14" s="227">
        <v>83.635140000000007</v>
      </c>
      <c r="R14" s="227">
        <v>76.251108000000002</v>
      </c>
      <c r="S14" s="227">
        <v>84.304667999999992</v>
      </c>
      <c r="T14" s="227">
        <v>52.789535999999998</v>
      </c>
      <c r="U14" s="228">
        <v>69.955640000000017</v>
      </c>
      <c r="V14" s="229">
        <f t="shared" si="0"/>
        <v>1304.3561279999999</v>
      </c>
      <c r="W14" s="192"/>
      <c r="X14" s="201"/>
      <c r="Y14" s="193"/>
      <c r="Z14" s="192"/>
      <c r="AA14" s="201"/>
      <c r="AB14" s="192"/>
    </row>
    <row r="15" spans="1:28" ht="30.75" customHeight="1" x14ac:dyDescent="0.25">
      <c r="A15" s="279" t="s">
        <v>46</v>
      </c>
      <c r="B15" s="225"/>
      <c r="C15" s="225">
        <v>31.468640000000001</v>
      </c>
      <c r="D15" s="225">
        <v>49.607436</v>
      </c>
      <c r="E15" s="225">
        <v>60.36536000000001</v>
      </c>
      <c r="F15" s="229">
        <v>65.004527999999993</v>
      </c>
      <c r="G15" s="224">
        <v>76.007320000000007</v>
      </c>
      <c r="H15" s="225">
        <v>87.219216000000003</v>
      </c>
      <c r="I15" s="225">
        <v>95.667656000000022</v>
      </c>
      <c r="J15" s="225">
        <v>78.262520000000023</v>
      </c>
      <c r="K15" s="225">
        <v>64.519539999999992</v>
      </c>
      <c r="L15" s="226">
        <v>63.773567999999997</v>
      </c>
      <c r="M15" s="308">
        <v>52.863240000000005</v>
      </c>
      <c r="N15" s="224">
        <v>41.727052</v>
      </c>
      <c r="O15" s="227">
        <v>76.693583999999987</v>
      </c>
      <c r="P15" s="227">
        <v>94.240375999999998</v>
      </c>
      <c r="Q15" s="227">
        <v>83.635140000000007</v>
      </c>
      <c r="R15" s="227">
        <v>76.251108000000002</v>
      </c>
      <c r="S15" s="227">
        <v>84.304667999999992</v>
      </c>
      <c r="T15" s="227">
        <v>52.789535999999998</v>
      </c>
      <c r="U15" s="228">
        <v>69.955640000000017</v>
      </c>
      <c r="V15" s="229">
        <f t="shared" si="0"/>
        <v>1304.3561279999999</v>
      </c>
      <c r="W15" s="192"/>
      <c r="X15" s="201"/>
      <c r="Y15" s="193"/>
      <c r="Z15" s="192"/>
      <c r="AA15" s="201"/>
      <c r="AB15" s="192"/>
    </row>
    <row r="16" spans="1:28" ht="30.75" customHeight="1" x14ac:dyDescent="0.25">
      <c r="A16" s="279" t="s">
        <v>47</v>
      </c>
      <c r="B16" s="225"/>
      <c r="C16" s="225">
        <v>31.468640000000001</v>
      </c>
      <c r="D16" s="225">
        <v>49.607436</v>
      </c>
      <c r="E16" s="225">
        <v>60.36536000000001</v>
      </c>
      <c r="F16" s="229">
        <v>65.004527999999993</v>
      </c>
      <c r="G16" s="224">
        <v>76.007320000000007</v>
      </c>
      <c r="H16" s="225">
        <v>87.219216000000003</v>
      </c>
      <c r="I16" s="225">
        <v>95.667656000000022</v>
      </c>
      <c r="J16" s="225">
        <v>78.262520000000023</v>
      </c>
      <c r="K16" s="225">
        <v>64.519539999999992</v>
      </c>
      <c r="L16" s="226">
        <v>63.773567999999997</v>
      </c>
      <c r="M16" s="308">
        <v>52.863240000000005</v>
      </c>
      <c r="N16" s="224">
        <v>41.727052</v>
      </c>
      <c r="O16" s="227">
        <v>76.693583999999987</v>
      </c>
      <c r="P16" s="227">
        <v>94.240375999999998</v>
      </c>
      <c r="Q16" s="227">
        <v>83.635140000000007</v>
      </c>
      <c r="R16" s="227">
        <v>76.251108000000002</v>
      </c>
      <c r="S16" s="227">
        <v>84.304667999999992</v>
      </c>
      <c r="T16" s="227">
        <v>52.789535999999998</v>
      </c>
      <c r="U16" s="228">
        <v>69.955640000000017</v>
      </c>
      <c r="V16" s="229">
        <f t="shared" si="0"/>
        <v>1304.3561279999999</v>
      </c>
      <c r="W16" s="192"/>
      <c r="X16" s="201"/>
      <c r="Y16" s="193"/>
      <c r="Z16" s="192"/>
      <c r="AA16" s="201"/>
      <c r="AB16" s="192"/>
    </row>
    <row r="17" spans="1:47" ht="30.75" customHeight="1" x14ac:dyDescent="0.25">
      <c r="A17" s="279" t="s">
        <v>48</v>
      </c>
      <c r="B17" s="225"/>
      <c r="C17" s="225">
        <v>31.468640000000001</v>
      </c>
      <c r="D17" s="225">
        <v>49.607436</v>
      </c>
      <c r="E17" s="225">
        <v>60.36536000000001</v>
      </c>
      <c r="F17" s="229">
        <v>65.004527999999993</v>
      </c>
      <c r="G17" s="224">
        <v>76.007320000000007</v>
      </c>
      <c r="H17" s="225">
        <v>87.219216000000003</v>
      </c>
      <c r="I17" s="225">
        <v>95.667656000000022</v>
      </c>
      <c r="J17" s="225">
        <v>78.262520000000023</v>
      </c>
      <c r="K17" s="225">
        <v>64.519539999999992</v>
      </c>
      <c r="L17" s="226">
        <v>63.773567999999997</v>
      </c>
      <c r="M17" s="308">
        <v>52.863240000000005</v>
      </c>
      <c r="N17" s="224">
        <v>41.727052</v>
      </c>
      <c r="O17" s="227">
        <v>76.693583999999987</v>
      </c>
      <c r="P17" s="227">
        <v>94.240375999999998</v>
      </c>
      <c r="Q17" s="227">
        <v>83.635140000000007</v>
      </c>
      <c r="R17" s="227">
        <v>76.251108000000002</v>
      </c>
      <c r="S17" s="227">
        <v>84.304667999999992</v>
      </c>
      <c r="T17" s="227">
        <v>52.789535999999998</v>
      </c>
      <c r="U17" s="228">
        <v>69.955640000000017</v>
      </c>
      <c r="V17" s="229">
        <f t="shared" si="0"/>
        <v>1304.3561279999999</v>
      </c>
      <c r="W17" s="192"/>
      <c r="X17" s="201"/>
      <c r="Y17" s="193"/>
      <c r="Z17" s="192"/>
      <c r="AA17" s="201"/>
      <c r="AB17" s="192"/>
    </row>
    <row r="18" spans="1:47" ht="30.75" customHeight="1" thickBot="1" x14ac:dyDescent="0.3">
      <c r="A18" s="286" t="s">
        <v>49</v>
      </c>
      <c r="B18" s="232">
        <v>24.2</v>
      </c>
      <c r="C18" s="232">
        <v>30.9</v>
      </c>
      <c r="D18" s="232">
        <v>49.1</v>
      </c>
      <c r="E18" s="232">
        <v>59.1</v>
      </c>
      <c r="F18" s="237">
        <v>64.400000000000006</v>
      </c>
      <c r="G18" s="231">
        <v>75</v>
      </c>
      <c r="H18" s="232">
        <v>86</v>
      </c>
      <c r="I18" s="232">
        <v>92.8</v>
      </c>
      <c r="J18" s="232">
        <v>77.3</v>
      </c>
      <c r="K18" s="232">
        <v>64.3</v>
      </c>
      <c r="L18" s="233">
        <v>62.9</v>
      </c>
      <c r="M18" s="309">
        <v>52.5</v>
      </c>
      <c r="N18" s="234">
        <v>40.6</v>
      </c>
      <c r="O18" s="235">
        <v>74.3</v>
      </c>
      <c r="P18" s="235">
        <v>91.8</v>
      </c>
      <c r="Q18" s="235">
        <v>80.8</v>
      </c>
      <c r="R18" s="235">
        <v>74.400000000000006</v>
      </c>
      <c r="S18" s="235">
        <v>83.1</v>
      </c>
      <c r="T18" s="235">
        <v>51.9</v>
      </c>
      <c r="U18" s="236">
        <v>69.099999999999994</v>
      </c>
      <c r="V18" s="237">
        <f t="shared" si="0"/>
        <v>1304.4999999999998</v>
      </c>
      <c r="W18" s="192"/>
      <c r="X18" s="201"/>
      <c r="Y18" s="193"/>
      <c r="Z18" s="192"/>
      <c r="AA18" s="201"/>
      <c r="AB18" s="192"/>
    </row>
    <row r="19" spans="1:47" ht="30.75" customHeight="1" thickBot="1" x14ac:dyDescent="0.3">
      <c r="A19" s="334" t="s">
        <v>10</v>
      </c>
      <c r="B19" s="240">
        <f t="shared" ref="B19:U19" si="1">SUM(B12:B18)</f>
        <v>24.2</v>
      </c>
      <c r="C19" s="240">
        <f t="shared" si="1"/>
        <v>219.10535999999999</v>
      </c>
      <c r="D19" s="240">
        <f t="shared" si="1"/>
        <v>343.546064</v>
      </c>
      <c r="E19" s="240">
        <f t="shared" si="1"/>
        <v>417.12464</v>
      </c>
      <c r="F19" s="242">
        <f t="shared" si="1"/>
        <v>449.04747199999997</v>
      </c>
      <c r="G19" s="239">
        <f t="shared" si="1"/>
        <v>524.79067999999995</v>
      </c>
      <c r="H19" s="240">
        <f t="shared" si="1"/>
        <v>600.54278399999998</v>
      </c>
      <c r="I19" s="240">
        <f t="shared" si="1"/>
        <v>657.35134399999993</v>
      </c>
      <c r="J19" s="240">
        <f t="shared" si="1"/>
        <v>539.26247999999998</v>
      </c>
      <c r="K19" s="240">
        <f t="shared" si="1"/>
        <v>445.26396000000005</v>
      </c>
      <c r="L19" s="240">
        <f t="shared" si="1"/>
        <v>439.622432</v>
      </c>
      <c r="M19" s="242">
        <f t="shared" si="1"/>
        <v>365.56176000000005</v>
      </c>
      <c r="N19" s="310">
        <f t="shared" si="1"/>
        <v>286.87744800000002</v>
      </c>
      <c r="O19" s="241">
        <f t="shared" si="1"/>
        <v>526.68041599999992</v>
      </c>
      <c r="P19" s="241">
        <f t="shared" si="1"/>
        <v>648.47562399999993</v>
      </c>
      <c r="Q19" s="241">
        <f t="shared" si="1"/>
        <v>575.83735999999988</v>
      </c>
      <c r="R19" s="241">
        <f t="shared" si="1"/>
        <v>525.2173919999999</v>
      </c>
      <c r="S19" s="241">
        <f t="shared" si="1"/>
        <v>581.47183199999995</v>
      </c>
      <c r="T19" s="241">
        <f t="shared" si="1"/>
        <v>364.25846399999995</v>
      </c>
      <c r="U19" s="311">
        <f t="shared" si="1"/>
        <v>483.11036000000001</v>
      </c>
      <c r="V19" s="242">
        <f>SUM(V12:V18)</f>
        <v>9017.3478719999985</v>
      </c>
      <c r="W19" s="192"/>
      <c r="X19" s="201"/>
      <c r="Y19" s="193"/>
      <c r="Z19" s="192"/>
      <c r="AA19" s="201"/>
      <c r="AB19" s="192"/>
    </row>
    <row r="20" spans="1:47" ht="30.75" customHeight="1" x14ac:dyDescent="0.25">
      <c r="A20" s="243"/>
      <c r="B20" s="244">
        <v>222</v>
      </c>
      <c r="C20" s="245">
        <v>276</v>
      </c>
      <c r="D20" s="245">
        <v>448</v>
      </c>
      <c r="E20" s="245">
        <v>544</v>
      </c>
      <c r="F20" s="245">
        <v>599</v>
      </c>
      <c r="G20" s="245">
        <v>691</v>
      </c>
      <c r="H20" s="245">
        <v>800</v>
      </c>
      <c r="I20" s="245">
        <v>867</v>
      </c>
      <c r="J20" s="245">
        <v>726</v>
      </c>
      <c r="K20" s="245">
        <v>607</v>
      </c>
      <c r="L20" s="245">
        <v>600</v>
      </c>
      <c r="M20" s="245">
        <v>506</v>
      </c>
      <c r="N20" s="245">
        <v>356</v>
      </c>
      <c r="O20" s="245">
        <v>662</v>
      </c>
      <c r="P20" s="245">
        <v>839</v>
      </c>
      <c r="Q20" s="245">
        <v>741</v>
      </c>
      <c r="R20" s="245">
        <v>689</v>
      </c>
      <c r="S20" s="245">
        <v>778</v>
      </c>
      <c r="T20" s="245">
        <v>496</v>
      </c>
      <c r="U20" s="245">
        <v>660</v>
      </c>
      <c r="V20" s="245"/>
      <c r="W20" s="245"/>
      <c r="X20" s="245"/>
      <c r="Y20" s="337"/>
      <c r="Z20" s="335"/>
      <c r="AA20" s="201"/>
      <c r="AB20" s="192"/>
    </row>
    <row r="21" spans="1:47" ht="30.75" customHeight="1" thickBot="1" x14ac:dyDescent="0.3">
      <c r="A21" s="246"/>
      <c r="B21" s="246"/>
      <c r="C21" s="247"/>
      <c r="D21" s="247"/>
      <c r="E21" s="247"/>
      <c r="F21" s="247"/>
      <c r="G21" s="247"/>
      <c r="H21" s="247"/>
      <c r="I21" s="247"/>
      <c r="J21" s="247"/>
      <c r="K21" s="247"/>
      <c r="L21" s="247"/>
      <c r="M21" s="247"/>
      <c r="N21" s="247"/>
      <c r="O21" s="247"/>
      <c r="P21" s="192"/>
      <c r="Q21" s="247"/>
      <c r="R21" s="192"/>
      <c r="S21" s="247"/>
      <c r="T21" s="192"/>
      <c r="U21" s="192"/>
      <c r="V21" s="192"/>
      <c r="W21" s="192"/>
      <c r="X21" s="192"/>
      <c r="Y21" s="193"/>
      <c r="AA21" s="201"/>
      <c r="AB21" s="192"/>
    </row>
    <row r="22" spans="1:47" ht="30.75" customHeight="1" thickBot="1" x14ac:dyDescent="0.3">
      <c r="A22" s="206" t="s">
        <v>50</v>
      </c>
      <c r="B22" s="363" t="s">
        <v>8</v>
      </c>
      <c r="C22" s="364"/>
      <c r="D22" s="364"/>
      <c r="E22" s="364"/>
      <c r="F22" s="364"/>
      <c r="G22" s="364"/>
      <c r="H22" s="364"/>
      <c r="I22" s="248"/>
      <c r="J22" s="208"/>
      <c r="K22" s="366"/>
      <c r="L22" s="367"/>
      <c r="M22" s="367"/>
      <c r="N22" s="367"/>
      <c r="O22" s="367"/>
      <c r="P22" s="367"/>
      <c r="Q22" s="367"/>
      <c r="R22" s="367"/>
      <c r="S22" s="367"/>
      <c r="T22" s="367"/>
      <c r="U22" s="367"/>
      <c r="V22" s="367"/>
      <c r="W22" s="367"/>
      <c r="X22" s="367"/>
      <c r="Y22" s="368"/>
      <c r="Z22" s="249"/>
      <c r="AA22" s="336"/>
      <c r="AB22" s="336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</row>
    <row r="23" spans="1:47" ht="30.75" customHeight="1" x14ac:dyDescent="0.25">
      <c r="A23" s="209" t="s">
        <v>41</v>
      </c>
      <c r="B23" s="210">
        <v>1</v>
      </c>
      <c r="C23" s="250">
        <v>2</v>
      </c>
      <c r="D23" s="250">
        <v>3</v>
      </c>
      <c r="E23" s="250">
        <v>4</v>
      </c>
      <c r="F23" s="250">
        <v>5</v>
      </c>
      <c r="G23" s="251">
        <v>6</v>
      </c>
      <c r="H23" s="252">
        <v>7</v>
      </c>
      <c r="I23" s="253" t="s">
        <v>10</v>
      </c>
      <c r="J23" s="254"/>
      <c r="K23" s="369"/>
      <c r="L23" s="370"/>
      <c r="M23" s="370"/>
      <c r="N23" s="370"/>
      <c r="O23" s="370"/>
      <c r="P23" s="370"/>
      <c r="Q23" s="370"/>
      <c r="R23" s="370"/>
      <c r="S23" s="370"/>
      <c r="T23" s="370"/>
      <c r="U23" s="370"/>
      <c r="V23" s="370"/>
      <c r="W23" s="370"/>
      <c r="X23" s="370"/>
      <c r="Y23" s="371"/>
    </row>
    <row r="24" spans="1:47" ht="30.75" customHeight="1" x14ac:dyDescent="0.25">
      <c r="A24" s="215" t="s">
        <v>42</v>
      </c>
      <c r="B24" s="216">
        <v>1</v>
      </c>
      <c r="C24" s="217">
        <v>2</v>
      </c>
      <c r="D24" s="220">
        <v>3</v>
      </c>
      <c r="E24" s="219">
        <v>4</v>
      </c>
      <c r="F24" s="219">
        <v>4</v>
      </c>
      <c r="G24" s="255">
        <v>6</v>
      </c>
      <c r="H24" s="222">
        <v>7</v>
      </c>
      <c r="I24" s="223"/>
      <c r="J24" s="199"/>
      <c r="K24" s="369"/>
      <c r="L24" s="370"/>
      <c r="M24" s="370"/>
      <c r="N24" s="370"/>
      <c r="O24" s="370"/>
      <c r="P24" s="370"/>
      <c r="Q24" s="370"/>
      <c r="R24" s="370"/>
      <c r="S24" s="370"/>
      <c r="T24" s="370"/>
      <c r="U24" s="370"/>
      <c r="V24" s="370"/>
      <c r="W24" s="370"/>
      <c r="X24" s="370"/>
      <c r="Y24" s="371"/>
    </row>
    <row r="25" spans="1:47" ht="30.75" customHeight="1" x14ac:dyDescent="0.25">
      <c r="A25" s="215" t="s">
        <v>43</v>
      </c>
      <c r="B25" s="224">
        <v>17.814959999999999</v>
      </c>
      <c r="C25" s="256">
        <v>60.176859999999998</v>
      </c>
      <c r="D25" s="256">
        <v>79.148100000000028</v>
      </c>
      <c r="E25" s="256">
        <v>62.231719999999996</v>
      </c>
      <c r="F25" s="256">
        <v>84.163819999999987</v>
      </c>
      <c r="G25" s="257">
        <v>69.636799999999994</v>
      </c>
      <c r="H25" s="258"/>
      <c r="I25" s="259">
        <f t="shared" ref="I25:I31" si="2">SUM(B25:H25)</f>
        <v>373.17225999999999</v>
      </c>
      <c r="J25" s="199"/>
      <c r="K25" s="369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371"/>
    </row>
    <row r="26" spans="1:47" ht="30.75" customHeight="1" x14ac:dyDescent="0.25">
      <c r="A26" s="215" t="s">
        <v>44</v>
      </c>
      <c r="B26" s="224">
        <v>17.814959999999999</v>
      </c>
      <c r="C26" s="256">
        <v>60.176859999999998</v>
      </c>
      <c r="D26" s="256">
        <v>79.148100000000028</v>
      </c>
      <c r="E26" s="256">
        <v>62.231719999999996</v>
      </c>
      <c r="F26" s="256">
        <v>84.163819999999987</v>
      </c>
      <c r="G26" s="257">
        <v>69.636799999999994</v>
      </c>
      <c r="H26" s="258"/>
      <c r="I26" s="259">
        <f t="shared" si="2"/>
        <v>373.17225999999999</v>
      </c>
      <c r="J26" s="204"/>
      <c r="K26" s="369"/>
      <c r="L26" s="370"/>
      <c r="M26" s="370"/>
      <c r="N26" s="370"/>
      <c r="O26" s="370"/>
      <c r="P26" s="370"/>
      <c r="Q26" s="370"/>
      <c r="R26" s="370"/>
      <c r="S26" s="370"/>
      <c r="T26" s="370"/>
      <c r="U26" s="370"/>
      <c r="V26" s="370"/>
      <c r="W26" s="370"/>
      <c r="X26" s="370"/>
      <c r="Y26" s="371"/>
    </row>
    <row r="27" spans="1:47" ht="30.75" customHeight="1" x14ac:dyDescent="0.25">
      <c r="A27" s="215" t="s">
        <v>45</v>
      </c>
      <c r="B27" s="224">
        <v>17.976016000000001</v>
      </c>
      <c r="C27" s="256">
        <v>62.767756000000006</v>
      </c>
      <c r="D27" s="256">
        <v>82.253160000000008</v>
      </c>
      <c r="E27" s="256">
        <v>64.630312000000004</v>
      </c>
      <c r="F27" s="256">
        <v>87.324572000000018</v>
      </c>
      <c r="G27" s="257">
        <v>71.691580000000002</v>
      </c>
      <c r="H27" s="258"/>
      <c r="I27" s="259">
        <f t="shared" si="2"/>
        <v>386.643396</v>
      </c>
      <c r="J27" s="204"/>
      <c r="K27" s="369"/>
      <c r="L27" s="370"/>
      <c r="M27" s="370"/>
      <c r="N27" s="370"/>
      <c r="O27" s="370"/>
      <c r="P27" s="370"/>
      <c r="Q27" s="370"/>
      <c r="R27" s="370"/>
      <c r="S27" s="370"/>
      <c r="T27" s="370"/>
      <c r="U27" s="370"/>
      <c r="V27" s="370"/>
      <c r="W27" s="370"/>
      <c r="X27" s="370"/>
      <c r="Y27" s="371"/>
    </row>
    <row r="28" spans="1:47" ht="30.75" customHeight="1" x14ac:dyDescent="0.25">
      <c r="A28" s="215" t="s">
        <v>46</v>
      </c>
      <c r="B28" s="224">
        <v>17.976016000000001</v>
      </c>
      <c r="C28" s="256">
        <v>62.767756000000006</v>
      </c>
      <c r="D28" s="256">
        <v>82.253160000000008</v>
      </c>
      <c r="E28" s="256">
        <v>64.630312000000004</v>
      </c>
      <c r="F28" s="256">
        <v>87.324572000000018</v>
      </c>
      <c r="G28" s="257">
        <v>71.691580000000002</v>
      </c>
      <c r="H28" s="258"/>
      <c r="I28" s="259">
        <f t="shared" si="2"/>
        <v>386.643396</v>
      </c>
      <c r="J28" s="204"/>
      <c r="K28" s="369"/>
      <c r="L28" s="370"/>
      <c r="M28" s="370"/>
      <c r="N28" s="370"/>
      <c r="O28" s="370"/>
      <c r="P28" s="370"/>
      <c r="Q28" s="370"/>
      <c r="R28" s="370"/>
      <c r="S28" s="370"/>
      <c r="T28" s="370"/>
      <c r="U28" s="370"/>
      <c r="V28" s="370"/>
      <c r="W28" s="370"/>
      <c r="X28" s="370"/>
      <c r="Y28" s="371"/>
    </row>
    <row r="29" spans="1:47" ht="30.75" customHeight="1" x14ac:dyDescent="0.25">
      <c r="A29" s="215" t="s">
        <v>47</v>
      </c>
      <c r="B29" s="224">
        <v>17.976016000000001</v>
      </c>
      <c r="C29" s="256">
        <v>62.767756000000006</v>
      </c>
      <c r="D29" s="256">
        <v>82.253160000000008</v>
      </c>
      <c r="E29" s="256">
        <v>64.630312000000004</v>
      </c>
      <c r="F29" s="256">
        <v>87.324572000000018</v>
      </c>
      <c r="G29" s="257">
        <v>71.691580000000002</v>
      </c>
      <c r="H29" s="258"/>
      <c r="I29" s="259">
        <f t="shared" si="2"/>
        <v>386.643396</v>
      </c>
      <c r="J29" s="204"/>
      <c r="K29" s="369"/>
      <c r="L29" s="370"/>
      <c r="M29" s="370"/>
      <c r="N29" s="370"/>
      <c r="O29" s="370"/>
      <c r="P29" s="370"/>
      <c r="Q29" s="370"/>
      <c r="R29" s="370"/>
      <c r="S29" s="370"/>
      <c r="T29" s="370"/>
      <c r="U29" s="370"/>
      <c r="V29" s="370"/>
      <c r="W29" s="370"/>
      <c r="X29" s="370"/>
      <c r="Y29" s="371"/>
    </row>
    <row r="30" spans="1:47" ht="30.75" customHeight="1" x14ac:dyDescent="0.25">
      <c r="A30" s="215" t="s">
        <v>48</v>
      </c>
      <c r="B30" s="224">
        <v>17.976016000000001</v>
      </c>
      <c r="C30" s="256">
        <v>62.767756000000006</v>
      </c>
      <c r="D30" s="256">
        <v>82.253160000000008</v>
      </c>
      <c r="E30" s="256">
        <v>64.630312000000004</v>
      </c>
      <c r="F30" s="256">
        <v>87.324572000000018</v>
      </c>
      <c r="G30" s="257">
        <v>71.691580000000002</v>
      </c>
      <c r="H30" s="258"/>
      <c r="I30" s="259">
        <f t="shared" si="2"/>
        <v>386.643396</v>
      </c>
      <c r="J30" s="204"/>
      <c r="K30" s="369"/>
      <c r="L30" s="370"/>
      <c r="M30" s="370"/>
      <c r="N30" s="370"/>
      <c r="O30" s="370"/>
      <c r="P30" s="370"/>
      <c r="Q30" s="370"/>
      <c r="R30" s="370"/>
      <c r="S30" s="370"/>
      <c r="T30" s="370"/>
      <c r="U30" s="370"/>
      <c r="V30" s="370"/>
      <c r="W30" s="370"/>
      <c r="X30" s="370"/>
      <c r="Y30" s="371"/>
    </row>
    <row r="31" spans="1:47" ht="30.75" customHeight="1" thickBot="1" x14ac:dyDescent="0.3">
      <c r="A31" s="230" t="s">
        <v>49</v>
      </c>
      <c r="B31" s="231">
        <v>17.976016000000001</v>
      </c>
      <c r="C31" s="260">
        <v>62.767756000000006</v>
      </c>
      <c r="D31" s="260">
        <v>82.253160000000008</v>
      </c>
      <c r="E31" s="260">
        <v>64.630312000000004</v>
      </c>
      <c r="F31" s="260">
        <v>87.324572000000018</v>
      </c>
      <c r="G31" s="261">
        <v>71.691580000000002</v>
      </c>
      <c r="H31" s="262"/>
      <c r="I31" s="259">
        <f t="shared" si="2"/>
        <v>386.643396</v>
      </c>
      <c r="J31" s="204"/>
      <c r="K31" s="369"/>
      <c r="L31" s="370"/>
      <c r="M31" s="370"/>
      <c r="N31" s="370"/>
      <c r="O31" s="370"/>
      <c r="P31" s="370"/>
      <c r="Q31" s="370"/>
      <c r="R31" s="370"/>
      <c r="S31" s="370"/>
      <c r="T31" s="370"/>
      <c r="U31" s="370"/>
      <c r="V31" s="370"/>
      <c r="W31" s="370"/>
      <c r="X31" s="370"/>
      <c r="Y31" s="371"/>
    </row>
    <row r="32" spans="1:47" ht="30.75" customHeight="1" thickBot="1" x14ac:dyDescent="0.3">
      <c r="A32" s="238" t="s">
        <v>10</v>
      </c>
      <c r="B32" s="263">
        <f t="shared" ref="B32:I32" si="3">SUM(B25:B31)</f>
        <v>125.51</v>
      </c>
      <c r="C32" s="264">
        <f t="shared" si="3"/>
        <v>434.19250000000005</v>
      </c>
      <c r="D32" s="264">
        <f t="shared" si="3"/>
        <v>569.56200000000001</v>
      </c>
      <c r="E32" s="264">
        <f t="shared" si="3"/>
        <v>447.61500000000001</v>
      </c>
      <c r="F32" s="264">
        <f t="shared" si="3"/>
        <v>604.95050000000003</v>
      </c>
      <c r="G32" s="264">
        <f t="shared" si="3"/>
        <v>497.73149999999993</v>
      </c>
      <c r="H32" s="265">
        <f t="shared" si="3"/>
        <v>0</v>
      </c>
      <c r="I32" s="266">
        <f t="shared" si="3"/>
        <v>2679.5614999999998</v>
      </c>
      <c r="J32" s="199"/>
      <c r="K32" s="372"/>
      <c r="L32" s="373"/>
      <c r="M32" s="373"/>
      <c r="N32" s="373"/>
      <c r="O32" s="373"/>
      <c r="P32" s="373"/>
      <c r="Q32" s="373"/>
      <c r="R32" s="373"/>
      <c r="S32" s="373"/>
      <c r="T32" s="373"/>
      <c r="U32" s="373"/>
      <c r="V32" s="373"/>
      <c r="W32" s="373"/>
      <c r="X32" s="373"/>
      <c r="Y32" s="374"/>
    </row>
    <row r="33" spans="1:25" ht="30.75" customHeight="1" x14ac:dyDescent="0.25">
      <c r="A33" s="267"/>
      <c r="B33" s="268">
        <v>163</v>
      </c>
      <c r="C33" s="269">
        <v>577</v>
      </c>
      <c r="D33" s="269">
        <v>764</v>
      </c>
      <c r="E33" s="269">
        <v>609</v>
      </c>
      <c r="F33" s="269">
        <v>827</v>
      </c>
      <c r="G33" s="269">
        <v>687</v>
      </c>
      <c r="H33" s="269"/>
      <c r="I33" s="269"/>
      <c r="J33" s="199"/>
      <c r="K33" s="199"/>
      <c r="L33" s="199"/>
      <c r="M33" s="199"/>
      <c r="N33" s="199"/>
      <c r="O33" s="199"/>
      <c r="P33" s="199"/>
      <c r="Q33" s="199"/>
      <c r="R33" s="192"/>
      <c r="S33" s="192"/>
      <c r="T33" s="192"/>
      <c r="U33" s="192"/>
      <c r="V33" s="192"/>
      <c r="W33" s="192"/>
      <c r="X33" s="192"/>
      <c r="Y33" s="193"/>
    </row>
    <row r="34" spans="1:25" ht="30.75" customHeight="1" thickBot="1" x14ac:dyDescent="0.3">
      <c r="A34" s="270"/>
      <c r="B34" s="270"/>
      <c r="C34" s="208"/>
      <c r="D34" s="208"/>
      <c r="E34" s="208"/>
      <c r="F34" s="208"/>
      <c r="G34" s="208"/>
      <c r="H34" s="208"/>
      <c r="I34" s="208"/>
      <c r="J34" s="208"/>
      <c r="K34" s="208"/>
      <c r="L34" s="208"/>
      <c r="M34" s="208"/>
      <c r="N34" s="208"/>
      <c r="O34" s="208"/>
      <c r="P34" s="208"/>
      <c r="Q34" s="192"/>
      <c r="R34" s="192"/>
      <c r="S34" s="192"/>
      <c r="T34" s="192"/>
      <c r="U34" s="192"/>
      <c r="V34" s="192"/>
      <c r="W34" s="192"/>
      <c r="X34" s="192"/>
      <c r="Y34" s="193"/>
    </row>
    <row r="35" spans="1:25" ht="30.75" customHeight="1" thickBot="1" x14ac:dyDescent="0.3">
      <c r="A35" s="206" t="s">
        <v>51</v>
      </c>
      <c r="B35" s="363" t="s">
        <v>8</v>
      </c>
      <c r="C35" s="364"/>
      <c r="D35" s="364"/>
      <c r="E35" s="364"/>
      <c r="F35" s="364"/>
      <c r="G35" s="365"/>
      <c r="H35" s="208"/>
      <c r="I35" s="271" t="s">
        <v>52</v>
      </c>
      <c r="J35" s="363" t="s">
        <v>25</v>
      </c>
      <c r="K35" s="364"/>
      <c r="L35" s="364"/>
      <c r="M35" s="364"/>
      <c r="N35" s="364"/>
      <c r="O35" s="365"/>
      <c r="P35" s="192"/>
      <c r="Q35" s="192"/>
      <c r="R35" s="192"/>
      <c r="S35" s="192"/>
      <c r="T35" s="192"/>
      <c r="U35" s="192"/>
      <c r="V35" s="192"/>
      <c r="W35" s="192"/>
      <c r="X35" s="192"/>
      <c r="Y35" s="193"/>
    </row>
    <row r="36" spans="1:25" ht="30.75" customHeight="1" x14ac:dyDescent="0.25">
      <c r="A36" s="209" t="s">
        <v>41</v>
      </c>
      <c r="B36" s="272">
        <v>1</v>
      </c>
      <c r="C36" s="273">
        <v>2</v>
      </c>
      <c r="D36" s="273">
        <v>3</v>
      </c>
      <c r="E36" s="273">
        <v>4</v>
      </c>
      <c r="F36" s="273">
        <v>5</v>
      </c>
      <c r="G36" s="274" t="s">
        <v>10</v>
      </c>
      <c r="H36" s="208"/>
      <c r="I36" s="275" t="s">
        <v>41</v>
      </c>
      <c r="J36" s="276">
        <v>1</v>
      </c>
      <c r="K36" s="273">
        <v>2</v>
      </c>
      <c r="L36" s="273">
        <v>3</v>
      </c>
      <c r="M36" s="273">
        <v>4</v>
      </c>
      <c r="N36" s="273">
        <v>5</v>
      </c>
      <c r="O36" s="274" t="s">
        <v>10</v>
      </c>
      <c r="P36" s="192"/>
      <c r="Q36" s="192"/>
      <c r="R36" s="192"/>
      <c r="S36" s="192"/>
      <c r="T36" s="192"/>
      <c r="U36" s="192"/>
      <c r="V36" s="192"/>
      <c r="W36" s="192"/>
      <c r="X36" s="192"/>
      <c r="Y36" s="193"/>
    </row>
    <row r="37" spans="1:25" ht="30.75" customHeight="1" x14ac:dyDescent="0.25">
      <c r="A37" s="215" t="s">
        <v>42</v>
      </c>
      <c r="B37" s="216">
        <v>1</v>
      </c>
      <c r="C37" s="217">
        <v>2</v>
      </c>
      <c r="D37" s="220">
        <v>3</v>
      </c>
      <c r="E37" s="277" t="s">
        <v>79</v>
      </c>
      <c r="F37" s="277"/>
      <c r="G37" s="278"/>
      <c r="H37" s="270"/>
      <c r="I37" s="279" t="s">
        <v>42</v>
      </c>
      <c r="J37" s="216">
        <v>1</v>
      </c>
      <c r="K37" s="217">
        <v>2</v>
      </c>
      <c r="L37" s="220">
        <v>3</v>
      </c>
      <c r="M37" s="277" t="s">
        <v>79</v>
      </c>
      <c r="N37" s="280"/>
      <c r="O37" s="281"/>
      <c r="P37" s="192"/>
      <c r="Q37" s="192"/>
      <c r="R37" s="192"/>
      <c r="S37" s="192"/>
      <c r="T37" s="192"/>
      <c r="U37" s="192"/>
      <c r="V37" s="192"/>
      <c r="W37" s="192"/>
      <c r="X37" s="192"/>
      <c r="Y37" s="193"/>
    </row>
    <row r="38" spans="1:25" s="192" customFormat="1" ht="30.75" customHeight="1" x14ac:dyDescent="0.25">
      <c r="A38" s="215" t="s">
        <v>43</v>
      </c>
      <c r="B38" s="224">
        <v>7.8</v>
      </c>
      <c r="C38" s="226">
        <v>11.8</v>
      </c>
      <c r="D38" s="226">
        <v>21.9</v>
      </c>
      <c r="E38" s="226"/>
      <c r="F38" s="226"/>
      <c r="G38" s="282">
        <f t="shared" ref="G38:G45" si="4">SUM(B38:F38)</f>
        <v>41.5</v>
      </c>
      <c r="H38" s="270"/>
      <c r="I38" s="279" t="s">
        <v>43</v>
      </c>
      <c r="J38" s="225">
        <v>48.6</v>
      </c>
      <c r="K38" s="256">
        <v>49.9</v>
      </c>
      <c r="L38" s="283">
        <v>47.5</v>
      </c>
      <c r="M38" s="283"/>
      <c r="N38" s="283"/>
      <c r="O38" s="282">
        <f t="shared" ref="O38:O45" si="5">SUM(J38:N38)</f>
        <v>146</v>
      </c>
      <c r="Y38" s="193"/>
    </row>
    <row r="39" spans="1:25" s="192" customFormat="1" ht="30.75" customHeight="1" x14ac:dyDescent="0.25">
      <c r="A39" s="215" t="s">
        <v>44</v>
      </c>
      <c r="B39" s="224">
        <v>7.8</v>
      </c>
      <c r="C39" s="226">
        <v>11.8</v>
      </c>
      <c r="D39" s="226">
        <v>21.9</v>
      </c>
      <c r="E39" s="226"/>
      <c r="F39" s="226"/>
      <c r="G39" s="282">
        <f t="shared" si="4"/>
        <v>41.5</v>
      </c>
      <c r="H39" s="270"/>
      <c r="I39" s="279" t="s">
        <v>44</v>
      </c>
      <c r="J39" s="284">
        <v>48.6</v>
      </c>
      <c r="K39" s="227">
        <v>49.9</v>
      </c>
      <c r="L39" s="227">
        <v>47.5</v>
      </c>
      <c r="M39" s="227"/>
      <c r="N39" s="227"/>
      <c r="O39" s="282">
        <f t="shared" si="5"/>
        <v>146</v>
      </c>
      <c r="Y39" s="193"/>
    </row>
    <row r="40" spans="1:25" s="192" customFormat="1" ht="30.75" customHeight="1" x14ac:dyDescent="0.25">
      <c r="A40" s="215" t="s">
        <v>45</v>
      </c>
      <c r="B40" s="224">
        <v>7.8</v>
      </c>
      <c r="C40" s="226">
        <v>12.1</v>
      </c>
      <c r="D40" s="226">
        <v>22.7</v>
      </c>
      <c r="E40" s="226"/>
      <c r="F40" s="226"/>
      <c r="G40" s="282">
        <f t="shared" si="4"/>
        <v>42.599999999999994</v>
      </c>
      <c r="H40" s="270"/>
      <c r="I40" s="279" t="s">
        <v>45</v>
      </c>
      <c r="J40" s="284">
        <v>50.3</v>
      </c>
      <c r="K40" s="227">
        <v>50.3</v>
      </c>
      <c r="L40" s="227">
        <v>49.1</v>
      </c>
      <c r="M40" s="227"/>
      <c r="N40" s="227"/>
      <c r="O40" s="282">
        <f t="shared" si="5"/>
        <v>149.69999999999999</v>
      </c>
      <c r="Y40" s="193"/>
    </row>
    <row r="41" spans="1:25" s="192" customFormat="1" ht="30.75" customHeight="1" x14ac:dyDescent="0.25">
      <c r="A41" s="215" t="s">
        <v>46</v>
      </c>
      <c r="B41" s="224">
        <v>7.8</v>
      </c>
      <c r="C41" s="226">
        <v>12.1</v>
      </c>
      <c r="D41" s="226">
        <v>22.7</v>
      </c>
      <c r="E41" s="226"/>
      <c r="F41" s="226"/>
      <c r="G41" s="282">
        <f t="shared" si="4"/>
        <v>42.599999999999994</v>
      </c>
      <c r="H41" s="270"/>
      <c r="I41" s="279" t="s">
        <v>46</v>
      </c>
      <c r="J41" s="225">
        <v>50.3</v>
      </c>
      <c r="K41" s="256">
        <v>50.4</v>
      </c>
      <c r="L41" s="227">
        <v>49.1</v>
      </c>
      <c r="M41" s="227"/>
      <c r="N41" s="227"/>
      <c r="O41" s="282">
        <f t="shared" si="5"/>
        <v>149.79999999999998</v>
      </c>
      <c r="Y41" s="193"/>
    </row>
    <row r="42" spans="1:25" s="192" customFormat="1" ht="30.75" customHeight="1" x14ac:dyDescent="0.25">
      <c r="A42" s="215" t="s">
        <v>47</v>
      </c>
      <c r="B42" s="224">
        <v>7.8</v>
      </c>
      <c r="C42" s="226">
        <v>12.1</v>
      </c>
      <c r="D42" s="226">
        <v>22.8</v>
      </c>
      <c r="E42" s="226"/>
      <c r="F42" s="226"/>
      <c r="G42" s="282">
        <f t="shared" si="4"/>
        <v>42.7</v>
      </c>
      <c r="H42" s="270"/>
      <c r="I42" s="279" t="s">
        <v>47</v>
      </c>
      <c r="J42" s="284">
        <v>50.3</v>
      </c>
      <c r="K42" s="227">
        <v>50.4</v>
      </c>
      <c r="L42" s="227">
        <v>49.1</v>
      </c>
      <c r="M42" s="227"/>
      <c r="N42" s="227"/>
      <c r="O42" s="282">
        <f t="shared" si="5"/>
        <v>149.79999999999998</v>
      </c>
      <c r="Y42" s="193"/>
    </row>
    <row r="43" spans="1:25" s="192" customFormat="1" ht="30.75" customHeight="1" x14ac:dyDescent="0.25">
      <c r="A43" s="215" t="s">
        <v>48</v>
      </c>
      <c r="B43" s="224">
        <v>11.7</v>
      </c>
      <c r="C43" s="226">
        <v>7.4</v>
      </c>
      <c r="D43" s="226">
        <v>15.7</v>
      </c>
      <c r="E43" s="226">
        <v>7.9</v>
      </c>
      <c r="F43" s="226"/>
      <c r="G43" s="282">
        <f t="shared" si="4"/>
        <v>42.699999999999996</v>
      </c>
      <c r="H43" s="270"/>
      <c r="I43" s="279" t="s">
        <v>48</v>
      </c>
      <c r="J43" s="284">
        <v>41.7</v>
      </c>
      <c r="K43" s="227">
        <v>45.6</v>
      </c>
      <c r="L43" s="227">
        <v>33.5</v>
      </c>
      <c r="M43" s="227">
        <v>29</v>
      </c>
      <c r="N43" s="227"/>
      <c r="O43" s="282">
        <f t="shared" si="5"/>
        <v>149.80000000000001</v>
      </c>
      <c r="Y43" s="193"/>
    </row>
    <row r="44" spans="1:25" s="192" customFormat="1" ht="30.75" customHeight="1" thickBot="1" x14ac:dyDescent="0.3">
      <c r="A44" s="230" t="s">
        <v>49</v>
      </c>
      <c r="B44" s="231">
        <v>11.7</v>
      </c>
      <c r="C44" s="233">
        <v>7.4</v>
      </c>
      <c r="D44" s="233">
        <v>15.7</v>
      </c>
      <c r="E44" s="233">
        <v>8</v>
      </c>
      <c r="F44" s="233"/>
      <c r="G44" s="285">
        <f t="shared" si="4"/>
        <v>42.8</v>
      </c>
      <c r="H44" s="270"/>
      <c r="I44" s="286" t="s">
        <v>49</v>
      </c>
      <c r="J44" s="287">
        <v>41.7</v>
      </c>
      <c r="K44" s="283">
        <v>45.6</v>
      </c>
      <c r="L44" s="283">
        <v>33.5</v>
      </c>
      <c r="M44" s="283">
        <v>29.1</v>
      </c>
      <c r="N44" s="283"/>
      <c r="O44" s="285">
        <f t="shared" si="5"/>
        <v>149.9</v>
      </c>
      <c r="Y44" s="193"/>
    </row>
    <row r="45" spans="1:25" s="192" customFormat="1" ht="30.75" customHeight="1" thickBot="1" x14ac:dyDescent="0.3">
      <c r="A45" s="238" t="s">
        <v>10</v>
      </c>
      <c r="B45" s="288">
        <f>SUM(B38:B44)</f>
        <v>62.400000000000006</v>
      </c>
      <c r="C45" s="289">
        <f>SUM(C38:C44)</f>
        <v>74.700000000000017</v>
      </c>
      <c r="D45" s="289">
        <f t="shared" ref="D45:E45" si="6">SUM(D38:D44)</f>
        <v>143.4</v>
      </c>
      <c r="E45" s="289">
        <f t="shared" si="6"/>
        <v>15.9</v>
      </c>
      <c r="F45" s="289">
        <f t="shared" ref="F45" si="7">SUM(F38:F44)</f>
        <v>0</v>
      </c>
      <c r="G45" s="290">
        <f t="shared" si="4"/>
        <v>296.39999999999998</v>
      </c>
      <c r="H45" s="270"/>
      <c r="I45" s="291" t="s">
        <v>10</v>
      </c>
      <c r="J45" s="239">
        <f>SUM(J38:J44)</f>
        <v>331.5</v>
      </c>
      <c r="K45" s="292">
        <f t="shared" ref="K45:N45" si="8">SUM(K38:K44)</f>
        <v>342.1</v>
      </c>
      <c r="L45" s="292">
        <f t="shared" si="8"/>
        <v>309.29999999999995</v>
      </c>
      <c r="M45" s="292">
        <f t="shared" si="8"/>
        <v>58.1</v>
      </c>
      <c r="N45" s="292">
        <f t="shared" si="8"/>
        <v>0</v>
      </c>
      <c r="O45" s="290">
        <f t="shared" si="5"/>
        <v>1041</v>
      </c>
      <c r="Y45" s="193"/>
    </row>
    <row r="46" spans="1:25" s="297" customFormat="1" ht="30.75" customHeight="1" thickBot="1" x14ac:dyDescent="0.3">
      <c r="A46" s="293"/>
      <c r="B46" s="293">
        <v>103</v>
      </c>
      <c r="C46" s="294">
        <v>66</v>
      </c>
      <c r="D46" s="294">
        <v>139</v>
      </c>
      <c r="E46" s="294">
        <v>70</v>
      </c>
      <c r="F46" s="294"/>
      <c r="G46" s="294"/>
      <c r="H46" s="294"/>
      <c r="I46" s="294"/>
      <c r="J46" s="294">
        <v>355</v>
      </c>
      <c r="K46" s="294">
        <v>389</v>
      </c>
      <c r="L46" s="294">
        <v>286</v>
      </c>
      <c r="M46" s="294">
        <v>249</v>
      </c>
      <c r="N46" s="294"/>
      <c r="O46" s="294"/>
      <c r="P46" s="294"/>
      <c r="Q46" s="294"/>
      <c r="R46" s="294"/>
      <c r="S46" s="294"/>
      <c r="T46" s="294"/>
      <c r="U46" s="294"/>
      <c r="V46" s="295"/>
      <c r="W46" s="294"/>
      <c r="X46" s="294"/>
      <c r="Y46" s="296"/>
    </row>
    <row r="47" spans="1:25" ht="14.1" customHeight="1" x14ac:dyDescent="0.25"/>
    <row r="48" spans="1:25" ht="14.1" customHeight="1" x14ac:dyDescent="0.25"/>
    <row r="49" ht="14.1" customHeight="1" x14ac:dyDescent="0.25"/>
    <row r="50" ht="14.1" customHeight="1" x14ac:dyDescent="0.25"/>
    <row r="51" ht="14.1" customHeight="1" x14ac:dyDescent="0.25"/>
  </sheetData>
  <mergeCells count="19">
    <mergeCell ref="A1:A3"/>
    <mergeCell ref="B1:L1"/>
    <mergeCell ref="M1:P1"/>
    <mergeCell ref="B2:L3"/>
    <mergeCell ref="M2:P2"/>
    <mergeCell ref="M3:P3"/>
    <mergeCell ref="B22:H22"/>
    <mergeCell ref="B35:G35"/>
    <mergeCell ref="J35:O35"/>
    <mergeCell ref="K22:Y32"/>
    <mergeCell ref="G9:M9"/>
    <mergeCell ref="N9:U9"/>
    <mergeCell ref="B9:F9"/>
    <mergeCell ref="B5:C5"/>
    <mergeCell ref="G5:H5"/>
    <mergeCell ref="K5:L5"/>
    <mergeCell ref="G7:H7"/>
    <mergeCell ref="L7:N7"/>
    <mergeCell ref="B7:C7"/>
  </mergeCells>
  <pageMargins left="0.25" right="0.25" top="0.75" bottom="0.75" header="0.3" footer="0.3"/>
  <pageSetup scale="35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1" zoomScale="30" zoomScaleNormal="30" workbookViewId="0">
      <selection activeCell="K45" sqref="K45:O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51" t="s">
        <v>0</v>
      </c>
      <c r="B3" s="351"/>
      <c r="C3" s="351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2"/>
      <c r="Z3" s="2"/>
      <c r="AA3" s="2"/>
      <c r="AB3" s="2"/>
      <c r="AC3" s="2"/>
      <c r="AD3" s="13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9" t="s">
        <v>1</v>
      </c>
      <c r="B9" s="139"/>
      <c r="C9" s="139"/>
      <c r="D9" s="1"/>
      <c r="E9" s="338" t="s">
        <v>2</v>
      </c>
      <c r="F9" s="338"/>
      <c r="G9" s="33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8"/>
      <c r="S9" s="33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9"/>
      <c r="B10" s="139"/>
      <c r="C10" s="13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9" t="s">
        <v>4</v>
      </c>
      <c r="B11" s="139"/>
      <c r="C11" s="139"/>
      <c r="D11" s="1"/>
      <c r="E11" s="140">
        <v>2</v>
      </c>
      <c r="F11" s="1"/>
      <c r="G11" s="1"/>
      <c r="H11" s="1"/>
      <c r="I11" s="1"/>
      <c r="J11" s="1"/>
      <c r="K11" s="339" t="s">
        <v>55</v>
      </c>
      <c r="L11" s="339"/>
      <c r="M11" s="141"/>
      <c r="N11" s="1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9"/>
      <c r="B12" s="139"/>
      <c r="C12" s="139"/>
      <c r="D12" s="1"/>
      <c r="E12" s="5"/>
      <c r="F12" s="1"/>
      <c r="G12" s="1"/>
      <c r="H12" s="1"/>
      <c r="I12" s="1"/>
      <c r="J12" s="1"/>
      <c r="K12" s="141"/>
      <c r="L12" s="141"/>
      <c r="M12" s="141"/>
      <c r="N12" s="1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9"/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"/>
      <c r="X13" s="1"/>
      <c r="Y13" s="1"/>
    </row>
    <row r="14" spans="1:30" s="3" customFormat="1" ht="27" thickBot="1" x14ac:dyDescent="0.3">
      <c r="A14" s="13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2" t="s">
        <v>25</v>
      </c>
      <c r="C15" s="353"/>
      <c r="D15" s="353"/>
      <c r="E15" s="353"/>
      <c r="F15" s="353"/>
      <c r="G15" s="353"/>
      <c r="H15" s="353"/>
      <c r="I15" s="353"/>
      <c r="J15" s="354"/>
      <c r="K15" s="355" t="s">
        <v>8</v>
      </c>
      <c r="L15" s="356"/>
      <c r="M15" s="356"/>
      <c r="N15" s="356"/>
      <c r="O15" s="356"/>
      <c r="P15" s="356"/>
      <c r="Q15" s="357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18.048000000000002</v>
      </c>
      <c r="C18" s="23">
        <v>27.133866666666666</v>
      </c>
      <c r="D18" s="23">
        <v>27.133866666666666</v>
      </c>
      <c r="E18" s="23">
        <v>21.894999999999996</v>
      </c>
      <c r="F18" s="23">
        <v>21.894999999999996</v>
      </c>
      <c r="G18" s="23">
        <v>16.672166666666666</v>
      </c>
      <c r="H18" s="23">
        <v>16.672166666666666</v>
      </c>
      <c r="I18" s="23">
        <v>27.794999999999998</v>
      </c>
      <c r="J18" s="23">
        <v>22.590250000000001</v>
      </c>
      <c r="K18" s="22">
        <v>21.160749999999997</v>
      </c>
      <c r="L18" s="23">
        <v>25.0305</v>
      </c>
      <c r="M18" s="23">
        <v>24.999750000000002</v>
      </c>
      <c r="N18" s="23">
        <v>20.767499999999998</v>
      </c>
      <c r="O18" s="23">
        <v>20.767499999999998</v>
      </c>
      <c r="P18" s="23">
        <v>31.117000000000001</v>
      </c>
      <c r="Q18" s="23">
        <v>20.401833333333332</v>
      </c>
      <c r="R18" s="25">
        <f t="shared" ref="R18:R25" si="0">SUM(B18:Q18)</f>
        <v>364.08014999999995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20.682333333333332</v>
      </c>
      <c r="C19" s="23">
        <v>31.380688888888887</v>
      </c>
      <c r="D19" s="23">
        <v>31.541688888888885</v>
      </c>
      <c r="E19" s="23">
        <v>25.858750000000004</v>
      </c>
      <c r="F19" s="23">
        <v>25.858750000000004</v>
      </c>
      <c r="G19" s="23">
        <v>19.933388888888889</v>
      </c>
      <c r="H19" s="23">
        <v>19.933388888888889</v>
      </c>
      <c r="I19" s="23">
        <v>33.410166666666669</v>
      </c>
      <c r="J19" s="23">
        <v>27.146958333333334</v>
      </c>
      <c r="K19" s="22">
        <v>24.193208333333331</v>
      </c>
      <c r="L19" s="23">
        <v>29.025750000000002</v>
      </c>
      <c r="M19" s="23">
        <v>28.990041666666666</v>
      </c>
      <c r="N19" s="23">
        <v>24.226083333333332</v>
      </c>
      <c r="O19" s="23">
        <v>24.305416666666662</v>
      </c>
      <c r="P19" s="23">
        <v>36.633000000000003</v>
      </c>
      <c r="Q19" s="23">
        <v>24.316777777777776</v>
      </c>
      <c r="R19" s="25">
        <f t="shared" si="0"/>
        <v>427.43639166666668</v>
      </c>
      <c r="T19" s="2"/>
      <c r="U19" s="19"/>
    </row>
    <row r="20" spans="1:30" ht="39.75" customHeight="1" x14ac:dyDescent="0.25">
      <c r="A20" s="91" t="s">
        <v>14</v>
      </c>
      <c r="B20" s="76">
        <v>20.682333333333332</v>
      </c>
      <c r="C20" s="23">
        <v>31.380688888888887</v>
      </c>
      <c r="D20" s="23">
        <v>31.541688888888881</v>
      </c>
      <c r="E20" s="23">
        <v>25.858750000000004</v>
      </c>
      <c r="F20" s="23">
        <v>25.858750000000004</v>
      </c>
      <c r="G20" s="23">
        <v>19.933388888888892</v>
      </c>
      <c r="H20" s="23">
        <v>19.933388888888892</v>
      </c>
      <c r="I20" s="23">
        <v>34.123466666666666</v>
      </c>
      <c r="J20" s="23">
        <v>27.726558333333333</v>
      </c>
      <c r="K20" s="22">
        <v>23.731208333333331</v>
      </c>
      <c r="L20" s="23">
        <v>28.456650000000003</v>
      </c>
      <c r="M20" s="23">
        <v>28.42164166666667</v>
      </c>
      <c r="N20" s="23">
        <v>24.226083333333328</v>
      </c>
      <c r="O20" s="23">
        <v>24.305416666666666</v>
      </c>
      <c r="P20" s="23">
        <v>36.632999999999996</v>
      </c>
      <c r="Q20" s="23">
        <v>24.31677777777778</v>
      </c>
      <c r="R20" s="25">
        <f t="shared" si="0"/>
        <v>427.12979166666668</v>
      </c>
      <c r="T20" s="2"/>
      <c r="U20" s="19"/>
    </row>
    <row r="21" spans="1:30" ht="39.950000000000003" customHeight="1" x14ac:dyDescent="0.25">
      <c r="A21" s="92" t="s">
        <v>15</v>
      </c>
      <c r="B21" s="22">
        <v>20.682333333333332</v>
      </c>
      <c r="C21" s="23">
        <v>31.380688888888887</v>
      </c>
      <c r="D21" s="23">
        <v>31.541688888888881</v>
      </c>
      <c r="E21" s="23">
        <v>25.858750000000004</v>
      </c>
      <c r="F21" s="23">
        <v>25.858750000000004</v>
      </c>
      <c r="G21" s="23">
        <v>19.933388888888892</v>
      </c>
      <c r="H21" s="23">
        <v>19.933388888888892</v>
      </c>
      <c r="I21" s="23">
        <v>34.123466666666666</v>
      </c>
      <c r="J21" s="23">
        <v>27.726558333333333</v>
      </c>
      <c r="K21" s="22">
        <v>23.731208333333331</v>
      </c>
      <c r="L21" s="23">
        <v>28.456650000000003</v>
      </c>
      <c r="M21" s="23">
        <v>28.42164166666667</v>
      </c>
      <c r="N21" s="23">
        <v>24.226083333333328</v>
      </c>
      <c r="O21" s="23">
        <v>24.305416666666666</v>
      </c>
      <c r="P21" s="23">
        <v>36.632999999999996</v>
      </c>
      <c r="Q21" s="23">
        <v>24.31677777777778</v>
      </c>
      <c r="R21" s="25">
        <f t="shared" si="0"/>
        <v>427.12979166666668</v>
      </c>
      <c r="T21" s="2"/>
      <c r="U21" s="19"/>
    </row>
    <row r="22" spans="1:30" ht="39.950000000000003" customHeight="1" x14ac:dyDescent="0.25">
      <c r="A22" s="91" t="s">
        <v>16</v>
      </c>
      <c r="B22" s="22">
        <v>20.682333333333332</v>
      </c>
      <c r="C22" s="23">
        <v>31.380688888888887</v>
      </c>
      <c r="D22" s="23">
        <v>31.541688888888881</v>
      </c>
      <c r="E22" s="23">
        <v>25.858750000000004</v>
      </c>
      <c r="F22" s="23">
        <v>25.858750000000004</v>
      </c>
      <c r="G22" s="23">
        <v>19.933388888888892</v>
      </c>
      <c r="H22" s="23">
        <v>19.933388888888892</v>
      </c>
      <c r="I22" s="23">
        <v>34.123466666666666</v>
      </c>
      <c r="J22" s="23">
        <v>27.726558333333333</v>
      </c>
      <c r="K22" s="22">
        <v>23.731208333333331</v>
      </c>
      <c r="L22" s="23">
        <v>28.456650000000003</v>
      </c>
      <c r="M22" s="23">
        <v>28.42164166666667</v>
      </c>
      <c r="N22" s="23">
        <v>24.226083333333328</v>
      </c>
      <c r="O22" s="23">
        <v>24.305416666666666</v>
      </c>
      <c r="P22" s="23">
        <v>36.632999999999996</v>
      </c>
      <c r="Q22" s="23">
        <v>24.31677777777778</v>
      </c>
      <c r="R22" s="25">
        <f t="shared" si="0"/>
        <v>427.12979166666668</v>
      </c>
      <c r="T22" s="2"/>
      <c r="U22" s="19"/>
    </row>
    <row r="23" spans="1:30" ht="39.950000000000003" customHeight="1" x14ac:dyDescent="0.25">
      <c r="A23" s="92" t="s">
        <v>17</v>
      </c>
      <c r="B23" s="22">
        <v>20.682333333333332</v>
      </c>
      <c r="C23" s="23">
        <v>31.380688888888887</v>
      </c>
      <c r="D23" s="23">
        <v>31.541688888888881</v>
      </c>
      <c r="E23" s="23">
        <v>25.858750000000004</v>
      </c>
      <c r="F23" s="23">
        <v>25.858750000000004</v>
      </c>
      <c r="G23" s="23">
        <v>19.933388888888892</v>
      </c>
      <c r="H23" s="23">
        <v>19.933388888888892</v>
      </c>
      <c r="I23" s="23">
        <v>34.123466666666666</v>
      </c>
      <c r="J23" s="23">
        <v>27.726558333333333</v>
      </c>
      <c r="K23" s="22">
        <v>23.731208333333331</v>
      </c>
      <c r="L23" s="23">
        <v>28.456650000000003</v>
      </c>
      <c r="M23" s="23">
        <v>28.42164166666667</v>
      </c>
      <c r="N23" s="23">
        <v>24.226083333333328</v>
      </c>
      <c r="O23" s="23">
        <v>24.305416666666666</v>
      </c>
      <c r="P23" s="23">
        <v>36.632999999999996</v>
      </c>
      <c r="Q23" s="23">
        <v>24.31677777777778</v>
      </c>
      <c r="R23" s="25">
        <f t="shared" si="0"/>
        <v>427.12979166666668</v>
      </c>
      <c r="T23" s="2"/>
      <c r="U23" s="19"/>
    </row>
    <row r="24" spans="1:30" ht="39.950000000000003" customHeight="1" x14ac:dyDescent="0.25">
      <c r="A24" s="91" t="s">
        <v>18</v>
      </c>
      <c r="B24" s="22">
        <v>20.682333333333332</v>
      </c>
      <c r="C24" s="23">
        <v>31.380688888888887</v>
      </c>
      <c r="D24" s="23">
        <v>31.541688888888881</v>
      </c>
      <c r="E24" s="23">
        <v>25.858750000000004</v>
      </c>
      <c r="F24" s="23">
        <v>25.858750000000004</v>
      </c>
      <c r="G24" s="23">
        <v>19.933388888888892</v>
      </c>
      <c r="H24" s="23">
        <v>19.933388888888892</v>
      </c>
      <c r="I24" s="23">
        <v>34.123466666666666</v>
      </c>
      <c r="J24" s="23">
        <v>27.726558333333333</v>
      </c>
      <c r="K24" s="22">
        <v>23.731208333333331</v>
      </c>
      <c r="L24" s="23">
        <v>28.456650000000003</v>
      </c>
      <c r="M24" s="23">
        <v>28.42164166666667</v>
      </c>
      <c r="N24" s="23">
        <v>24.226083333333328</v>
      </c>
      <c r="O24" s="23">
        <v>24.305416666666666</v>
      </c>
      <c r="P24" s="23">
        <v>36.632999999999996</v>
      </c>
      <c r="Q24" s="23">
        <v>24.31677777777778</v>
      </c>
      <c r="R24" s="25">
        <f t="shared" si="0"/>
        <v>427.12979166666668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142.142</v>
      </c>
      <c r="C25" s="27">
        <f t="shared" si="1"/>
        <v>215.41800000000001</v>
      </c>
      <c r="D25" s="27">
        <f>SUM(D18:D24)</f>
        <v>216.38399999999993</v>
      </c>
      <c r="E25" s="27">
        <f t="shared" ref="E25:G25" si="2">SUM(E18:E24)</f>
        <v>177.04750000000001</v>
      </c>
      <c r="F25" s="27">
        <f t="shared" si="2"/>
        <v>177.04750000000001</v>
      </c>
      <c r="G25" s="27">
        <f t="shared" si="2"/>
        <v>136.27250000000001</v>
      </c>
      <c r="H25" s="27">
        <f>SUM(H18:H24)</f>
        <v>136.27250000000001</v>
      </c>
      <c r="I25" s="27">
        <f t="shared" ref="I25:J25" si="3">SUM(I18:I24)</f>
        <v>231.82250000000002</v>
      </c>
      <c r="J25" s="27">
        <f t="shared" si="3"/>
        <v>188.37000000000003</v>
      </c>
      <c r="K25" s="26">
        <f>SUM(K18:K24)</f>
        <v>164.01</v>
      </c>
      <c r="L25" s="27">
        <f t="shared" ref="L25:N25" si="4">SUM(L18:L24)</f>
        <v>196.33949999999999</v>
      </c>
      <c r="M25" s="27">
        <f t="shared" si="4"/>
        <v>196.09799999999998</v>
      </c>
      <c r="N25" s="27">
        <f t="shared" si="4"/>
        <v>166.12399999999994</v>
      </c>
      <c r="O25" s="27">
        <f>SUM(O18:O24)</f>
        <v>166.60000000000002</v>
      </c>
      <c r="P25" s="27">
        <f t="shared" ref="P25:Q25" si="5">SUM(P18:P24)</f>
        <v>250.91499999999996</v>
      </c>
      <c r="Q25" s="27">
        <f t="shared" si="5"/>
        <v>166.30250000000004</v>
      </c>
      <c r="R25" s="25">
        <f t="shared" si="0"/>
        <v>2927.1655000000001</v>
      </c>
    </row>
    <row r="26" spans="1:30" s="2" customFormat="1" ht="36.75" customHeight="1" x14ac:dyDescent="0.25">
      <c r="A26" s="93" t="s">
        <v>19</v>
      </c>
      <c r="B26" s="29">
        <v>35.5</v>
      </c>
      <c r="C26" s="30">
        <v>34.5</v>
      </c>
      <c r="D26" s="30">
        <v>34.5</v>
      </c>
      <c r="E26" s="30">
        <v>33.5</v>
      </c>
      <c r="F26" s="30">
        <v>33.5</v>
      </c>
      <c r="G26" s="30">
        <v>32.5</v>
      </c>
      <c r="H26" s="30">
        <v>32.5</v>
      </c>
      <c r="I26" s="30">
        <v>32.5</v>
      </c>
      <c r="J26" s="30">
        <v>32.5</v>
      </c>
      <c r="K26" s="29">
        <v>35.5</v>
      </c>
      <c r="L26" s="30">
        <v>34.5</v>
      </c>
      <c r="M26" s="30">
        <v>34.5</v>
      </c>
      <c r="N26" s="30">
        <v>34</v>
      </c>
      <c r="O26" s="30">
        <v>34</v>
      </c>
      <c r="P26" s="30">
        <v>33.5</v>
      </c>
      <c r="Q26" s="30">
        <v>32.5</v>
      </c>
      <c r="R26" s="32">
        <f>+((R25/R27)/7)*1000</f>
        <v>33.725824663279298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892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1019</v>
      </c>
      <c r="J27" s="34">
        <v>828</v>
      </c>
      <c r="K27" s="33">
        <v>660</v>
      </c>
      <c r="L27" s="34">
        <v>813</v>
      </c>
      <c r="M27" s="34">
        <v>812</v>
      </c>
      <c r="N27" s="34">
        <v>698</v>
      </c>
      <c r="O27" s="34">
        <v>700</v>
      </c>
      <c r="P27" s="34">
        <v>1070</v>
      </c>
      <c r="Q27" s="34">
        <v>731</v>
      </c>
      <c r="R27" s="36">
        <f>SUM(B27:Q27)</f>
        <v>12399</v>
      </c>
      <c r="S27" s="2">
        <f>((R25*1000)/R27)/7</f>
        <v>33.725824663279298</v>
      </c>
    </row>
    <row r="28" spans="1:30" s="2" customFormat="1" ht="33" customHeight="1" x14ac:dyDescent="0.25">
      <c r="A28" s="95" t="s">
        <v>21</v>
      </c>
      <c r="B28" s="37">
        <f>((B27*B26)*7/1000-B18-B19)/5</f>
        <v>20.682333333333332</v>
      </c>
      <c r="C28" s="38">
        <f t="shared" ref="C28:Q28" si="6">((C27*C26)*7/1000-C18-C19)/5</f>
        <v>31.380688888888887</v>
      </c>
      <c r="D28" s="38">
        <f t="shared" si="6"/>
        <v>31.541688888888881</v>
      </c>
      <c r="E28" s="38">
        <f t="shared" si="6"/>
        <v>25.858750000000004</v>
      </c>
      <c r="F28" s="38">
        <f t="shared" si="6"/>
        <v>25.858750000000004</v>
      </c>
      <c r="G28" s="38">
        <f t="shared" si="6"/>
        <v>19.933388888888892</v>
      </c>
      <c r="H28" s="38">
        <f t="shared" si="6"/>
        <v>19.933388888888892</v>
      </c>
      <c r="I28" s="38">
        <f t="shared" si="6"/>
        <v>34.123466666666666</v>
      </c>
      <c r="J28" s="38">
        <f t="shared" si="6"/>
        <v>27.726558333333333</v>
      </c>
      <c r="K28" s="37">
        <f t="shared" si="6"/>
        <v>23.731208333333331</v>
      </c>
      <c r="L28" s="38">
        <f t="shared" si="6"/>
        <v>28.456650000000003</v>
      </c>
      <c r="M28" s="38">
        <f t="shared" si="6"/>
        <v>28.42164166666667</v>
      </c>
      <c r="N28" s="38">
        <f t="shared" si="6"/>
        <v>24.226083333333328</v>
      </c>
      <c r="O28" s="38">
        <f t="shared" si="6"/>
        <v>24.305416666666666</v>
      </c>
      <c r="P28" s="38">
        <f t="shared" si="6"/>
        <v>36.632999999999996</v>
      </c>
      <c r="Q28" s="38">
        <f t="shared" si="6"/>
        <v>24.31677777777778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142.142</v>
      </c>
      <c r="C29" s="42">
        <f t="shared" si="7"/>
        <v>215.41800000000001</v>
      </c>
      <c r="D29" s="42">
        <f>((D27*D26)*7)/1000</f>
        <v>216.38399999999999</v>
      </c>
      <c r="E29" s="42">
        <f>((E27*E26)*7)/1000</f>
        <v>177.04750000000001</v>
      </c>
      <c r="F29" s="42">
        <f t="shared" ref="F29:G29" si="8">((F27*F26)*7)/1000</f>
        <v>177.04750000000001</v>
      </c>
      <c r="G29" s="42">
        <f t="shared" si="8"/>
        <v>136.27250000000001</v>
      </c>
      <c r="H29" s="42">
        <f>((H27*H26)*7)/1000</f>
        <v>136.27250000000001</v>
      </c>
      <c r="I29" s="42">
        <f>((I27*I26)*7)/1000</f>
        <v>231.82249999999999</v>
      </c>
      <c r="J29" s="42">
        <f t="shared" ref="J29" si="9">((J27*J26)*7)/1000</f>
        <v>188.37</v>
      </c>
      <c r="K29" s="41">
        <f>((K27*K26)*7)/1000</f>
        <v>164.01</v>
      </c>
      <c r="L29" s="42">
        <f>((L27*L26)*7)/1000</f>
        <v>196.33949999999999</v>
      </c>
      <c r="M29" s="42">
        <f t="shared" ref="M29:Q29" si="10">((M27*M26)*7)/1000</f>
        <v>196.09800000000001</v>
      </c>
      <c r="N29" s="42">
        <f t="shared" si="10"/>
        <v>166.124</v>
      </c>
      <c r="O29" s="43">
        <f t="shared" si="10"/>
        <v>166.6</v>
      </c>
      <c r="P29" s="43">
        <f t="shared" si="10"/>
        <v>250.91499999999999</v>
      </c>
      <c r="Q29" s="43">
        <f t="shared" si="10"/>
        <v>166.30250000000001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35.5</v>
      </c>
      <c r="C30" s="47">
        <f t="shared" si="11"/>
        <v>34.5</v>
      </c>
      <c r="D30" s="47">
        <f>+(D25/D27)/7*1000</f>
        <v>34.499999999999986</v>
      </c>
      <c r="E30" s="47">
        <f t="shared" ref="E30:G30" si="12">+(E25/E27)/7*1000</f>
        <v>33.5</v>
      </c>
      <c r="F30" s="47">
        <f t="shared" si="12"/>
        <v>33.5</v>
      </c>
      <c r="G30" s="47">
        <f t="shared" si="12"/>
        <v>32.5</v>
      </c>
      <c r="H30" s="47">
        <f>+(H25/H27)/7*1000</f>
        <v>32.5</v>
      </c>
      <c r="I30" s="47">
        <f t="shared" ref="I30:J30" si="13">+(I25/I27)/7*1000</f>
        <v>32.5</v>
      </c>
      <c r="J30" s="47">
        <f t="shared" si="13"/>
        <v>32.500000000000007</v>
      </c>
      <c r="K30" s="46">
        <f>+(K25/K27)/7*1000</f>
        <v>35.5</v>
      </c>
      <c r="L30" s="47">
        <f t="shared" ref="L30:Q30" si="14">+(L25/L27)/7*1000</f>
        <v>34.499999999999993</v>
      </c>
      <c r="M30" s="47">
        <f t="shared" si="14"/>
        <v>34.499999999999993</v>
      </c>
      <c r="N30" s="47">
        <f t="shared" si="14"/>
        <v>33.999999999999986</v>
      </c>
      <c r="O30" s="47">
        <f t="shared" si="14"/>
        <v>34.000000000000007</v>
      </c>
      <c r="P30" s="47">
        <f t="shared" si="14"/>
        <v>33.499999999999993</v>
      </c>
      <c r="Q30" s="47">
        <f t="shared" si="14"/>
        <v>32.500000000000007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0" t="s">
        <v>25</v>
      </c>
      <c r="C36" s="341"/>
      <c r="D36" s="341"/>
      <c r="E36" s="341"/>
      <c r="F36" s="341"/>
      <c r="G36" s="341"/>
      <c r="H36" s="99"/>
      <c r="I36" s="53" t="s">
        <v>26</v>
      </c>
      <c r="J36" s="107"/>
      <c r="K36" s="346" t="s">
        <v>25</v>
      </c>
      <c r="L36" s="346"/>
      <c r="M36" s="346"/>
      <c r="N36" s="346"/>
      <c r="O36" s="340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14.196</v>
      </c>
      <c r="C39" s="79">
        <v>17.195499999999999</v>
      </c>
      <c r="D39" s="79">
        <v>16.887499999999999</v>
      </c>
      <c r="E39" s="79">
        <v>23.38</v>
      </c>
      <c r="F39" s="79">
        <v>21.247916666666665</v>
      </c>
      <c r="G39" s="79">
        <v>12.960500000000001</v>
      </c>
      <c r="H39" s="101">
        <f t="shared" ref="H39:H46" si="15">SUM(B39:G39)</f>
        <v>105.86741666666666</v>
      </c>
      <c r="I39" s="138"/>
      <c r="J39" s="91" t="s">
        <v>12</v>
      </c>
      <c r="K39" s="79">
        <v>50.933999999999997</v>
      </c>
      <c r="L39" s="79">
        <v>51.09</v>
      </c>
      <c r="M39" s="79">
        <v>51.167999999999999</v>
      </c>
      <c r="N39" s="79">
        <v>51.48</v>
      </c>
      <c r="O39" s="79">
        <v>51.246000000000002</v>
      </c>
      <c r="P39" s="101">
        <f t="shared" ref="P39:P46" si="16">SUM(K39:O39)</f>
        <v>255.91800000000001</v>
      </c>
      <c r="Q39" s="2">
        <v>78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16.3765</v>
      </c>
      <c r="C40" s="79">
        <v>20.021750000000001</v>
      </c>
      <c r="D40" s="79">
        <v>20.073083333333333</v>
      </c>
      <c r="E40" s="79">
        <v>27.725833333333338</v>
      </c>
      <c r="F40" s="79">
        <v>25.317347222222221</v>
      </c>
      <c r="G40" s="79">
        <v>15.553416666666669</v>
      </c>
      <c r="H40" s="101">
        <f t="shared" si="15"/>
        <v>125.06793055555556</v>
      </c>
      <c r="I40" s="2"/>
      <c r="J40" s="92" t="s">
        <v>13</v>
      </c>
      <c r="K40" s="79">
        <f>K48*$Q$40/1000</f>
        <v>58.59</v>
      </c>
      <c r="L40" s="79">
        <f t="shared" ref="L40:O40" si="17">L48*$Q$40/1000</f>
        <v>58.86</v>
      </c>
      <c r="M40" s="79">
        <f t="shared" si="17"/>
        <v>58.77</v>
      </c>
      <c r="N40" s="79">
        <f t="shared" si="17"/>
        <v>59.4</v>
      </c>
      <c r="O40" s="79">
        <f t="shared" si="17"/>
        <v>59.04</v>
      </c>
      <c r="P40" s="101">
        <f t="shared" si="16"/>
        <v>294.66000000000003</v>
      </c>
      <c r="Q40" s="2">
        <v>90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16.055200000000003</v>
      </c>
      <c r="C41" s="23">
        <v>20.021750000000001</v>
      </c>
      <c r="D41" s="23">
        <v>19.669183333333333</v>
      </c>
      <c r="E41" s="23">
        <v>27.725833333333338</v>
      </c>
      <c r="F41" s="23">
        <v>25.317347222222217</v>
      </c>
      <c r="G41" s="23">
        <v>15.553416666666669</v>
      </c>
      <c r="H41" s="101">
        <f t="shared" si="15"/>
        <v>124.34273055555556</v>
      </c>
      <c r="I41" s="2"/>
      <c r="J41" s="91" t="s">
        <v>14</v>
      </c>
      <c r="K41" s="80">
        <f>K48*$Q$41/1000</f>
        <v>59.892000000000003</v>
      </c>
      <c r="L41" s="23">
        <f t="shared" ref="L41:O41" si="18">L48*$Q$41/1000</f>
        <v>60.167999999999999</v>
      </c>
      <c r="M41" s="23">
        <f t="shared" si="18"/>
        <v>60.076000000000001</v>
      </c>
      <c r="N41" s="23">
        <f t="shared" si="18"/>
        <v>60.72</v>
      </c>
      <c r="O41" s="23">
        <f t="shared" si="18"/>
        <v>60.351999999999997</v>
      </c>
      <c r="P41" s="101">
        <f t="shared" si="16"/>
        <v>301.20799999999997</v>
      </c>
      <c r="Q41" s="2">
        <v>92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16.055200000000003</v>
      </c>
      <c r="C42" s="79">
        <v>20.021750000000001</v>
      </c>
      <c r="D42" s="79">
        <v>19.669183333333333</v>
      </c>
      <c r="E42" s="79">
        <v>27.725833333333338</v>
      </c>
      <c r="F42" s="79">
        <v>25.317347222222217</v>
      </c>
      <c r="G42" s="79">
        <v>15.553416666666669</v>
      </c>
      <c r="H42" s="101">
        <f t="shared" si="15"/>
        <v>124.34273055555556</v>
      </c>
      <c r="I42" s="2"/>
      <c r="J42" s="92" t="s">
        <v>15</v>
      </c>
      <c r="K42" s="79">
        <f>K48*$Q$42/1000</f>
        <v>61.844999999999999</v>
      </c>
      <c r="L42" s="79">
        <f t="shared" ref="L42:O42" si="19">L48*$Q$42/1000</f>
        <v>62.13</v>
      </c>
      <c r="M42" s="79">
        <f t="shared" si="19"/>
        <v>62.034999999999997</v>
      </c>
      <c r="N42" s="79">
        <f t="shared" si="19"/>
        <v>62.7</v>
      </c>
      <c r="O42" s="79">
        <f t="shared" si="19"/>
        <v>62.32</v>
      </c>
      <c r="P42" s="101">
        <f t="shared" si="16"/>
        <v>311.02999999999997</v>
      </c>
      <c r="Q42" s="2">
        <v>95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16.055200000000003</v>
      </c>
      <c r="C43" s="79">
        <v>20.021750000000001</v>
      </c>
      <c r="D43" s="79">
        <v>19.669183333333333</v>
      </c>
      <c r="E43" s="79">
        <v>27.725833333333338</v>
      </c>
      <c r="F43" s="79">
        <v>25.317347222222217</v>
      </c>
      <c r="G43" s="79">
        <v>15.553416666666669</v>
      </c>
      <c r="H43" s="101">
        <f t="shared" si="15"/>
        <v>124.34273055555556</v>
      </c>
      <c r="I43" s="2"/>
      <c r="J43" s="91" t="s">
        <v>16</v>
      </c>
      <c r="K43" s="79">
        <f>K48*$Q$43/1000</f>
        <v>64.448999999999998</v>
      </c>
      <c r="L43" s="79">
        <f t="shared" ref="L43:O43" si="20">L48*$Q$43/1000</f>
        <v>64.745999999999995</v>
      </c>
      <c r="M43" s="79">
        <f t="shared" si="20"/>
        <v>64.647000000000006</v>
      </c>
      <c r="N43" s="79">
        <f t="shared" si="20"/>
        <v>65.34</v>
      </c>
      <c r="O43" s="79">
        <f t="shared" si="20"/>
        <v>64.944000000000003</v>
      </c>
      <c r="P43" s="101">
        <f t="shared" si="16"/>
        <v>324.12600000000003</v>
      </c>
      <c r="Q43" s="2">
        <v>99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16.055200000000003</v>
      </c>
      <c r="C44" s="79">
        <v>20.021750000000001</v>
      </c>
      <c r="D44" s="79">
        <v>19.669183333333333</v>
      </c>
      <c r="E44" s="79">
        <v>27.725833333333338</v>
      </c>
      <c r="F44" s="79">
        <v>25.317347222222217</v>
      </c>
      <c r="G44" s="79">
        <v>15.553416666666669</v>
      </c>
      <c r="H44" s="101">
        <f t="shared" si="15"/>
        <v>124.34273055555556</v>
      </c>
      <c r="I44" s="2"/>
      <c r="J44" s="92" t="s">
        <v>17</v>
      </c>
      <c r="K44" s="79">
        <f>K48*$Q$44/1000</f>
        <v>67.378500000000003</v>
      </c>
      <c r="L44" s="79">
        <f t="shared" ref="L44:O44" si="21">L48*$Q$44/1000</f>
        <v>67.688999999999993</v>
      </c>
      <c r="M44" s="79">
        <f t="shared" si="21"/>
        <v>67.585499999999996</v>
      </c>
      <c r="N44" s="79">
        <f t="shared" si="21"/>
        <v>68.31</v>
      </c>
      <c r="O44" s="79">
        <f t="shared" si="21"/>
        <v>67.896000000000001</v>
      </c>
      <c r="P44" s="101">
        <f t="shared" si="16"/>
        <v>338.85899999999998</v>
      </c>
      <c r="Q44" s="2">
        <v>103.5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16.055200000000003</v>
      </c>
      <c r="C45" s="79">
        <v>20.021750000000001</v>
      </c>
      <c r="D45" s="79">
        <v>19.669183333333333</v>
      </c>
      <c r="E45" s="79">
        <v>27.725833333333338</v>
      </c>
      <c r="F45" s="79">
        <v>25.317347222222217</v>
      </c>
      <c r="G45" s="79">
        <v>15.553416666666669</v>
      </c>
      <c r="H45" s="101">
        <f t="shared" si="15"/>
        <v>124.34273055555556</v>
      </c>
      <c r="I45" s="2"/>
      <c r="J45" s="91" t="s">
        <v>18</v>
      </c>
      <c r="K45" s="79">
        <f>K48*$Q$45/1000</f>
        <v>69.006</v>
      </c>
      <c r="L45" s="79">
        <f t="shared" ref="L45:O45" si="22">L48*$Q$45/1000</f>
        <v>69.323999999999998</v>
      </c>
      <c r="M45" s="79">
        <f t="shared" si="22"/>
        <v>69.218000000000004</v>
      </c>
      <c r="N45" s="79">
        <f t="shared" si="22"/>
        <v>69.959999999999994</v>
      </c>
      <c r="O45" s="79">
        <f t="shared" si="22"/>
        <v>69.536000000000001</v>
      </c>
      <c r="P45" s="101">
        <f t="shared" si="16"/>
        <v>347.04399999999998</v>
      </c>
      <c r="Q45" s="2">
        <v>106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110.8485</v>
      </c>
      <c r="C46" s="27">
        <f t="shared" si="23"/>
        <v>137.32599999999999</v>
      </c>
      <c r="D46" s="27">
        <f t="shared" si="23"/>
        <v>135.3065</v>
      </c>
      <c r="E46" s="27">
        <f t="shared" si="23"/>
        <v>189.73500000000001</v>
      </c>
      <c r="F46" s="27">
        <f t="shared" si="23"/>
        <v>173.15199999999999</v>
      </c>
      <c r="G46" s="27">
        <f t="shared" si="23"/>
        <v>106.28100000000001</v>
      </c>
      <c r="H46" s="101">
        <f t="shared" si="15"/>
        <v>852.64899999999989</v>
      </c>
      <c r="J46" s="77" t="s">
        <v>10</v>
      </c>
      <c r="K46" s="81">
        <f>SUM(K39:K45)</f>
        <v>432.09449999999993</v>
      </c>
      <c r="L46" s="27">
        <f>SUM(L39:L45)</f>
        <v>434.00700000000001</v>
      </c>
      <c r="M46" s="27">
        <f>SUM(M39:M45)</f>
        <v>433.49950000000007</v>
      </c>
      <c r="N46" s="27">
        <f>SUM(N39:N45)</f>
        <v>437.90999999999997</v>
      </c>
      <c r="O46" s="27">
        <f>SUM(O39:O45)</f>
        <v>435.334</v>
      </c>
      <c r="P46" s="101">
        <f t="shared" si="16"/>
        <v>2172.8449999999998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34.5</v>
      </c>
      <c r="C47" s="30">
        <v>34</v>
      </c>
      <c r="D47" s="30">
        <v>33.5</v>
      </c>
      <c r="E47" s="30">
        <v>32.5</v>
      </c>
      <c r="F47" s="30">
        <v>32</v>
      </c>
      <c r="G47" s="30">
        <v>31.5</v>
      </c>
      <c r="H47" s="102">
        <f>+((H46/H48)/7)*1000</f>
        <v>32.903025391680167</v>
      </c>
      <c r="J47" s="110" t="s">
        <v>19</v>
      </c>
      <c r="K47" s="82"/>
      <c r="L47" s="30"/>
      <c r="M47" s="30"/>
      <c r="N47" s="30"/>
      <c r="O47" s="30"/>
      <c r="P47" s="102">
        <f>+((P46/P48)/7)*1000</f>
        <v>94.809538354132116</v>
      </c>
      <c r="Q47" s="63"/>
      <c r="R47" s="63"/>
    </row>
    <row r="48" spans="1:30" ht="33.75" customHeight="1" x14ac:dyDescent="0.25">
      <c r="A48" s="94" t="s">
        <v>20</v>
      </c>
      <c r="B48" s="83">
        <v>459</v>
      </c>
      <c r="C48" s="34">
        <v>577</v>
      </c>
      <c r="D48" s="34">
        <v>577</v>
      </c>
      <c r="E48" s="34">
        <v>834</v>
      </c>
      <c r="F48" s="34">
        <v>773</v>
      </c>
      <c r="G48" s="34">
        <v>482</v>
      </c>
      <c r="H48" s="103">
        <f>SUM(B48:G48)</f>
        <v>3702</v>
      </c>
      <c r="I48" s="64"/>
      <c r="J48" s="94" t="s">
        <v>20</v>
      </c>
      <c r="K48" s="106">
        <v>651</v>
      </c>
      <c r="L48" s="65">
        <v>654</v>
      </c>
      <c r="M48" s="65">
        <v>653</v>
      </c>
      <c r="N48" s="65">
        <v>660</v>
      </c>
      <c r="O48" s="65">
        <v>656</v>
      </c>
      <c r="P48" s="112">
        <f>SUM(K48:O48)</f>
        <v>3274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16.055200000000003</v>
      </c>
      <c r="C49" s="38">
        <f t="shared" si="24"/>
        <v>20.021750000000001</v>
      </c>
      <c r="D49" s="38">
        <f t="shared" si="24"/>
        <v>19.669183333333333</v>
      </c>
      <c r="E49" s="38">
        <f t="shared" si="24"/>
        <v>27.725833333333338</v>
      </c>
      <c r="F49" s="38">
        <f t="shared" si="24"/>
        <v>25.317347222222217</v>
      </c>
      <c r="G49" s="38">
        <f t="shared" si="24"/>
        <v>15.553416666666669</v>
      </c>
      <c r="H49" s="104">
        <f>((H46*1000)/H48)/7</f>
        <v>32.903025391680167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94.809538354132116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110.8485</v>
      </c>
      <c r="C50" s="42">
        <f t="shared" si="25"/>
        <v>137.32599999999999</v>
      </c>
      <c r="D50" s="42">
        <f t="shared" si="25"/>
        <v>135.3065</v>
      </c>
      <c r="E50" s="42">
        <f t="shared" si="25"/>
        <v>189.73500000000001</v>
      </c>
      <c r="F50" s="42">
        <f t="shared" si="25"/>
        <v>173.15199999999999</v>
      </c>
      <c r="G50" s="42">
        <f t="shared" si="25"/>
        <v>106.28100000000001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34.499999999999993</v>
      </c>
      <c r="C51" s="47">
        <f t="shared" si="26"/>
        <v>33.999999999999993</v>
      </c>
      <c r="D51" s="47">
        <f t="shared" si="26"/>
        <v>33.499999999999993</v>
      </c>
      <c r="E51" s="47">
        <f t="shared" si="26"/>
        <v>32.5</v>
      </c>
      <c r="F51" s="47">
        <f t="shared" si="26"/>
        <v>31.999999999999993</v>
      </c>
      <c r="G51" s="47">
        <f t="shared" si="26"/>
        <v>31.5</v>
      </c>
      <c r="H51" s="105"/>
      <c r="I51" s="50"/>
      <c r="J51" s="97" t="s">
        <v>23</v>
      </c>
      <c r="K51" s="86">
        <f>+(K46/K48)/7*1000</f>
        <v>94.819947333772205</v>
      </c>
      <c r="L51" s="47">
        <f>+(L46/L48)/7*1000</f>
        <v>94.802752293577967</v>
      </c>
      <c r="M51" s="47">
        <f>+(M46/M48)/7*1000</f>
        <v>94.836906584992363</v>
      </c>
      <c r="N51" s="47">
        <f>+(N46/N48)/7*1000</f>
        <v>94.785714285714278</v>
      </c>
      <c r="O51" s="47">
        <f>+(O46/O48)/7*1000</f>
        <v>94.802700348432069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7"/>
      <c r="K54" s="34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5" t="s">
        <v>8</v>
      </c>
      <c r="C55" s="346"/>
      <c r="D55" s="346"/>
      <c r="E55" s="346"/>
      <c r="F55" s="34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51.09</v>
      </c>
      <c r="C58" s="79">
        <v>50.076000000000001</v>
      </c>
      <c r="D58" s="79">
        <v>49.53</v>
      </c>
      <c r="E58" s="79">
        <v>50.387999999999998</v>
      </c>
      <c r="F58" s="79">
        <v>50.466000000000001</v>
      </c>
      <c r="G58" s="101">
        <f t="shared" ref="G58:G65" si="27">SUM(B58:F58)</f>
        <v>251.55</v>
      </c>
      <c r="H58" s="74"/>
      <c r="I58" s="2">
        <v>78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59.13</v>
      </c>
      <c r="C59" s="79">
        <f t="shared" ref="C59:F59" si="28">C67*$I$59/1000</f>
        <v>57.87</v>
      </c>
      <c r="D59" s="79">
        <f t="shared" si="28"/>
        <v>57.33</v>
      </c>
      <c r="E59" s="79">
        <f t="shared" si="28"/>
        <v>58.32</v>
      </c>
      <c r="F59" s="79">
        <f t="shared" si="28"/>
        <v>58.41</v>
      </c>
      <c r="G59" s="101">
        <f t="shared" si="27"/>
        <v>291.05999999999995</v>
      </c>
      <c r="H59" s="74"/>
      <c r="I59" s="2">
        <v>90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60.444000000000003</v>
      </c>
      <c r="C60" s="23">
        <f t="shared" ref="C60:F60" si="29">C67*$I$60/1000</f>
        <v>59.155999999999999</v>
      </c>
      <c r="D60" s="23">
        <f t="shared" si="29"/>
        <v>58.603999999999999</v>
      </c>
      <c r="E60" s="23">
        <f t="shared" si="29"/>
        <v>59.616</v>
      </c>
      <c r="F60" s="23">
        <f t="shared" si="29"/>
        <v>59.707999999999998</v>
      </c>
      <c r="G60" s="101">
        <f t="shared" si="27"/>
        <v>297.52800000000002</v>
      </c>
      <c r="H60" s="74"/>
      <c r="I60" s="2">
        <v>92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62.414999999999999</v>
      </c>
      <c r="C61" s="79">
        <f t="shared" ref="C61:F61" si="30">C67*$I$61/1000</f>
        <v>61.085000000000001</v>
      </c>
      <c r="D61" s="79">
        <f t="shared" si="30"/>
        <v>60.515000000000001</v>
      </c>
      <c r="E61" s="79">
        <f t="shared" si="30"/>
        <v>61.56</v>
      </c>
      <c r="F61" s="79">
        <f t="shared" si="30"/>
        <v>61.655000000000001</v>
      </c>
      <c r="G61" s="101">
        <f t="shared" si="27"/>
        <v>307.23</v>
      </c>
      <c r="H61" s="74"/>
      <c r="I61" s="2">
        <v>95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65.043000000000006</v>
      </c>
      <c r="C62" s="79">
        <f t="shared" ref="C62:F62" si="31">C67*$I$62/1000</f>
        <v>63.656999999999996</v>
      </c>
      <c r="D62" s="79">
        <f t="shared" si="31"/>
        <v>63.063000000000002</v>
      </c>
      <c r="E62" s="79">
        <f t="shared" si="31"/>
        <v>64.152000000000001</v>
      </c>
      <c r="F62" s="79">
        <f t="shared" si="31"/>
        <v>64.251000000000005</v>
      </c>
      <c r="G62" s="101">
        <f t="shared" si="27"/>
        <v>320.16599999999994</v>
      </c>
      <c r="H62" s="74"/>
      <c r="I62" s="2">
        <v>99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68.328000000000003</v>
      </c>
      <c r="C63" s="79">
        <f t="shared" ref="C63:F63" si="32">C67*$I$63/1000</f>
        <v>66.872</v>
      </c>
      <c r="D63" s="79">
        <f t="shared" si="32"/>
        <v>66.248000000000005</v>
      </c>
      <c r="E63" s="79">
        <f t="shared" si="32"/>
        <v>67.391999999999996</v>
      </c>
      <c r="F63" s="79">
        <f t="shared" si="32"/>
        <v>67.495999999999995</v>
      </c>
      <c r="G63" s="101">
        <f t="shared" si="27"/>
        <v>336.33599999999996</v>
      </c>
      <c r="H63" s="74"/>
      <c r="I63" s="2">
        <v>104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69.641999999999996</v>
      </c>
      <c r="C64" s="79">
        <f t="shared" ref="C64:F64" si="33">C67*$I$64/1000</f>
        <v>68.158000000000001</v>
      </c>
      <c r="D64" s="79">
        <f t="shared" si="33"/>
        <v>67.522000000000006</v>
      </c>
      <c r="E64" s="79">
        <f t="shared" si="33"/>
        <v>68.688000000000002</v>
      </c>
      <c r="F64" s="79">
        <f t="shared" si="33"/>
        <v>68.793999999999997</v>
      </c>
      <c r="G64" s="101">
        <f t="shared" si="27"/>
        <v>342.80399999999997</v>
      </c>
      <c r="H64" s="74"/>
      <c r="I64" s="2">
        <v>106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436.09199999999993</v>
      </c>
      <c r="C65" s="27">
        <f>SUM(C58:C64)</f>
        <v>426.87400000000002</v>
      </c>
      <c r="D65" s="27">
        <f>SUM(D58:D64)</f>
        <v>422.81199999999995</v>
      </c>
      <c r="E65" s="27">
        <f>SUM(E58:E64)</f>
        <v>430.11599999999999</v>
      </c>
      <c r="F65" s="27">
        <f>SUM(F58:F64)</f>
        <v>430.78</v>
      </c>
      <c r="G65" s="101">
        <f t="shared" si="27"/>
        <v>2146.674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/>
      <c r="C66" s="30"/>
      <c r="D66" s="30"/>
      <c r="E66" s="30"/>
      <c r="F66" s="30"/>
      <c r="G66" s="102">
        <f>+((G65/G67)/7)*1000</f>
        <v>94.826133050622843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657</v>
      </c>
      <c r="C67" s="65">
        <v>643</v>
      </c>
      <c r="D67" s="65">
        <v>637</v>
      </c>
      <c r="E67" s="65">
        <v>648</v>
      </c>
      <c r="F67" s="65">
        <v>649</v>
      </c>
      <c r="G67" s="112">
        <f>SUM(B67:F67)</f>
        <v>3234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0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94.826133050622843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0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94.823222439660782</v>
      </c>
      <c r="C70" s="47">
        <f>+(C65/C67)/7*1000</f>
        <v>94.839813374805615</v>
      </c>
      <c r="D70" s="47">
        <f>+(D65/D67)/7*1000</f>
        <v>94.822157434402328</v>
      </c>
      <c r="E70" s="47">
        <f>+(E65/E67)/7*1000</f>
        <v>94.822751322751316</v>
      </c>
      <c r="F70" s="47">
        <f>+(F65/F67)/7*1000</f>
        <v>94.822804314329744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3" zoomScale="30" zoomScaleNormal="30" workbookViewId="0">
      <selection activeCell="I50" sqref="I50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51" t="s">
        <v>0</v>
      </c>
      <c r="B3" s="351"/>
      <c r="C3" s="351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2"/>
      <c r="Z3" s="2"/>
      <c r="AA3" s="2"/>
      <c r="AB3" s="2"/>
      <c r="AC3" s="2"/>
      <c r="AD3" s="14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2" t="s">
        <v>1</v>
      </c>
      <c r="B9" s="142"/>
      <c r="C9" s="142"/>
      <c r="D9" s="1"/>
      <c r="E9" s="338" t="s">
        <v>2</v>
      </c>
      <c r="F9" s="338"/>
      <c r="G9" s="33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8"/>
      <c r="S9" s="33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2"/>
      <c r="B10" s="142"/>
      <c r="C10" s="1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2" t="s">
        <v>4</v>
      </c>
      <c r="B11" s="142"/>
      <c r="C11" s="142"/>
      <c r="D11" s="1"/>
      <c r="E11" s="143">
        <v>2</v>
      </c>
      <c r="F11" s="1"/>
      <c r="G11" s="1"/>
      <c r="H11" s="1"/>
      <c r="I11" s="1"/>
      <c r="J11" s="1"/>
      <c r="K11" s="339" t="s">
        <v>56</v>
      </c>
      <c r="L11" s="339"/>
      <c r="M11" s="144"/>
      <c r="N11" s="14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2"/>
      <c r="B12" s="142"/>
      <c r="C12" s="142"/>
      <c r="D12" s="1"/>
      <c r="E12" s="5"/>
      <c r="F12" s="1"/>
      <c r="G12" s="1"/>
      <c r="H12" s="1"/>
      <c r="I12" s="1"/>
      <c r="J12" s="1"/>
      <c r="K12" s="144"/>
      <c r="L12" s="144"/>
      <c r="M12" s="144"/>
      <c r="N12" s="14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2"/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"/>
      <c r="X13" s="1"/>
      <c r="Y13" s="1"/>
    </row>
    <row r="14" spans="1:30" s="3" customFormat="1" ht="27" thickBot="1" x14ac:dyDescent="0.3">
      <c r="A14" s="14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2" t="s">
        <v>25</v>
      </c>
      <c r="C15" s="353"/>
      <c r="D15" s="353"/>
      <c r="E15" s="353"/>
      <c r="F15" s="353"/>
      <c r="G15" s="353"/>
      <c r="H15" s="353"/>
      <c r="I15" s="353"/>
      <c r="J15" s="354"/>
      <c r="K15" s="355" t="s">
        <v>8</v>
      </c>
      <c r="L15" s="356"/>
      <c r="M15" s="356"/>
      <c r="N15" s="356"/>
      <c r="O15" s="356"/>
      <c r="P15" s="356"/>
      <c r="Q15" s="357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20.682333333333332</v>
      </c>
      <c r="C18" s="23">
        <v>31.380688888888887</v>
      </c>
      <c r="D18" s="23">
        <v>31.541688888888881</v>
      </c>
      <c r="E18" s="23">
        <v>25.858750000000004</v>
      </c>
      <c r="F18" s="23">
        <v>25.858750000000004</v>
      </c>
      <c r="G18" s="23">
        <v>19.933388888888892</v>
      </c>
      <c r="H18" s="23">
        <v>19.933388888888892</v>
      </c>
      <c r="I18" s="23">
        <v>34.123466666666666</v>
      </c>
      <c r="J18" s="23">
        <v>27.726558333333333</v>
      </c>
      <c r="K18" s="22">
        <v>23.731208333333331</v>
      </c>
      <c r="L18" s="23">
        <v>28.456650000000003</v>
      </c>
      <c r="M18" s="23">
        <v>28.42164166666667</v>
      </c>
      <c r="N18" s="23">
        <v>24.226083333333328</v>
      </c>
      <c r="O18" s="23">
        <v>24.305416666666666</v>
      </c>
      <c r="P18" s="23">
        <v>36.632999999999996</v>
      </c>
      <c r="Q18" s="23">
        <v>24.31677777777778</v>
      </c>
      <c r="R18" s="25">
        <f t="shared" ref="R18:R25" si="0">SUM(B18:Q18)</f>
        <v>427.12979166666668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22.245277777777776</v>
      </c>
      <c r="C19" s="23">
        <v>33.751135185185184</v>
      </c>
      <c r="D19" s="23">
        <v>33.943051851851855</v>
      </c>
      <c r="E19" s="23">
        <v>27.840624999999999</v>
      </c>
      <c r="F19" s="23">
        <v>27.840624999999999</v>
      </c>
      <c r="G19" s="23">
        <v>21.444935185185187</v>
      </c>
      <c r="H19" s="23">
        <v>21.403518518518521</v>
      </c>
      <c r="I19" s="23">
        <v>36.516338888888889</v>
      </c>
      <c r="J19" s="23">
        <v>29.671906944444444</v>
      </c>
      <c r="K19" s="22">
        <v>25.644881944444446</v>
      </c>
      <c r="L19" s="23">
        <v>30.825975</v>
      </c>
      <c r="M19" s="23">
        <v>30.700559722222224</v>
      </c>
      <c r="N19" s="23">
        <v>26.092652777777783</v>
      </c>
      <c r="O19" s="23">
        <v>26.122597222222222</v>
      </c>
      <c r="P19" s="23">
        <v>39.245750000000008</v>
      </c>
      <c r="Q19" s="23">
        <v>26.222787037037037</v>
      </c>
      <c r="R19" s="25">
        <f t="shared" si="0"/>
        <v>459.51261805555555</v>
      </c>
      <c r="T19" s="2"/>
      <c r="U19" s="19"/>
    </row>
    <row r="20" spans="1:30" ht="39.75" customHeight="1" x14ac:dyDescent="0.25">
      <c r="A20" s="91" t="s">
        <v>14</v>
      </c>
      <c r="B20" s="76">
        <v>22.24527777777778</v>
      </c>
      <c r="C20" s="23">
        <v>33.751135185185184</v>
      </c>
      <c r="D20" s="23">
        <v>33.943051851851848</v>
      </c>
      <c r="E20" s="23">
        <v>28.369124999999997</v>
      </c>
      <c r="F20" s="23">
        <v>28.369124999999997</v>
      </c>
      <c r="G20" s="23">
        <v>21.863535185185185</v>
      </c>
      <c r="H20" s="23">
        <v>21.821418518518517</v>
      </c>
      <c r="I20" s="23">
        <v>37.229638888888886</v>
      </c>
      <c r="J20" s="23">
        <v>30.25150694444444</v>
      </c>
      <c r="K20" s="22">
        <v>25.644881944444442</v>
      </c>
      <c r="L20" s="23">
        <v>30.825975</v>
      </c>
      <c r="M20" s="23">
        <v>31.267559722222224</v>
      </c>
      <c r="N20" s="23">
        <v>26.092652777777783</v>
      </c>
      <c r="O20" s="23">
        <v>26.122597222222218</v>
      </c>
      <c r="P20" s="23">
        <v>39.991249999999994</v>
      </c>
      <c r="Q20" s="23">
        <v>26.734487037037034</v>
      </c>
      <c r="R20" s="25">
        <f t="shared" si="0"/>
        <v>464.52321805555556</v>
      </c>
      <c r="T20" s="2"/>
      <c r="U20" s="19"/>
    </row>
    <row r="21" spans="1:30" ht="39.950000000000003" customHeight="1" x14ac:dyDescent="0.25">
      <c r="A21" s="92" t="s">
        <v>15</v>
      </c>
      <c r="B21" s="22">
        <v>22.24527777777778</v>
      </c>
      <c r="C21" s="23">
        <v>33.751135185185184</v>
      </c>
      <c r="D21" s="23">
        <v>33.943051851851848</v>
      </c>
      <c r="E21" s="23">
        <v>28.369124999999997</v>
      </c>
      <c r="F21" s="23">
        <v>28.369124999999997</v>
      </c>
      <c r="G21" s="23">
        <v>21.863535185185185</v>
      </c>
      <c r="H21" s="23">
        <v>21.821418518518517</v>
      </c>
      <c r="I21" s="23">
        <v>37.229638888888886</v>
      </c>
      <c r="J21" s="23">
        <v>30.25150694444444</v>
      </c>
      <c r="K21" s="22">
        <v>25.644881944444442</v>
      </c>
      <c r="L21" s="23">
        <v>30.825975</v>
      </c>
      <c r="M21" s="23">
        <v>31.267559722222224</v>
      </c>
      <c r="N21" s="23">
        <v>26.092652777777783</v>
      </c>
      <c r="O21" s="23">
        <v>26.122597222222218</v>
      </c>
      <c r="P21" s="23">
        <v>39.991249999999994</v>
      </c>
      <c r="Q21" s="23">
        <v>26.734487037037034</v>
      </c>
      <c r="R21" s="25">
        <f t="shared" si="0"/>
        <v>464.52321805555556</v>
      </c>
      <c r="T21" s="2"/>
      <c r="U21" s="19"/>
    </row>
    <row r="22" spans="1:30" ht="39.950000000000003" customHeight="1" x14ac:dyDescent="0.25">
      <c r="A22" s="91" t="s">
        <v>16</v>
      </c>
      <c r="B22" s="22">
        <v>22.24527777777778</v>
      </c>
      <c r="C22" s="23">
        <v>33.751135185185184</v>
      </c>
      <c r="D22" s="23">
        <v>33.943051851851848</v>
      </c>
      <c r="E22" s="23">
        <v>28.369124999999997</v>
      </c>
      <c r="F22" s="23">
        <v>28.369124999999997</v>
      </c>
      <c r="G22" s="23">
        <v>21.863535185185185</v>
      </c>
      <c r="H22" s="23">
        <v>21.821418518518517</v>
      </c>
      <c r="I22" s="23">
        <v>37.229638888888886</v>
      </c>
      <c r="J22" s="23">
        <v>30.25150694444444</v>
      </c>
      <c r="K22" s="22">
        <v>25.644881944444442</v>
      </c>
      <c r="L22" s="23">
        <v>30.825975</v>
      </c>
      <c r="M22" s="23">
        <v>31.267559722222224</v>
      </c>
      <c r="N22" s="23">
        <v>26.092652777777783</v>
      </c>
      <c r="O22" s="23">
        <v>26.122597222222218</v>
      </c>
      <c r="P22" s="23">
        <v>39.991249999999994</v>
      </c>
      <c r="Q22" s="23">
        <v>26.734487037037034</v>
      </c>
      <c r="R22" s="25">
        <f t="shared" si="0"/>
        <v>464.52321805555556</v>
      </c>
      <c r="T22" s="2"/>
      <c r="U22" s="19"/>
    </row>
    <row r="23" spans="1:30" ht="39.950000000000003" customHeight="1" x14ac:dyDescent="0.25">
      <c r="A23" s="92" t="s">
        <v>17</v>
      </c>
      <c r="B23" s="22">
        <v>22.24527777777778</v>
      </c>
      <c r="C23" s="23">
        <v>33.751135185185184</v>
      </c>
      <c r="D23" s="23">
        <v>33.943051851851848</v>
      </c>
      <c r="E23" s="23">
        <v>28.369124999999997</v>
      </c>
      <c r="F23" s="23">
        <v>28.369124999999997</v>
      </c>
      <c r="G23" s="23">
        <v>21.863535185185185</v>
      </c>
      <c r="H23" s="23">
        <v>21.821418518518517</v>
      </c>
      <c r="I23" s="23">
        <v>37.229638888888886</v>
      </c>
      <c r="J23" s="23">
        <v>30.25150694444444</v>
      </c>
      <c r="K23" s="22">
        <v>25.644881944444442</v>
      </c>
      <c r="L23" s="23">
        <v>30.825975</v>
      </c>
      <c r="M23" s="23">
        <v>31.267559722222224</v>
      </c>
      <c r="N23" s="23">
        <v>26.092652777777783</v>
      </c>
      <c r="O23" s="23">
        <v>26.122597222222218</v>
      </c>
      <c r="P23" s="23">
        <v>39.991249999999994</v>
      </c>
      <c r="Q23" s="23">
        <v>26.734487037037034</v>
      </c>
      <c r="R23" s="25">
        <f t="shared" si="0"/>
        <v>464.52321805555556</v>
      </c>
      <c r="T23" s="2"/>
      <c r="U23" s="19"/>
    </row>
    <row r="24" spans="1:30" ht="39.950000000000003" customHeight="1" x14ac:dyDescent="0.25">
      <c r="A24" s="91" t="s">
        <v>18</v>
      </c>
      <c r="B24" s="22">
        <v>22.24527777777778</v>
      </c>
      <c r="C24" s="23">
        <v>33.751135185185184</v>
      </c>
      <c r="D24" s="23">
        <v>33.943051851851848</v>
      </c>
      <c r="E24" s="23">
        <v>28.369124999999997</v>
      </c>
      <c r="F24" s="23">
        <v>28.369124999999997</v>
      </c>
      <c r="G24" s="23">
        <v>21.863535185185185</v>
      </c>
      <c r="H24" s="23">
        <v>21.821418518518517</v>
      </c>
      <c r="I24" s="23">
        <v>37.229638888888886</v>
      </c>
      <c r="J24" s="23">
        <v>30.25150694444444</v>
      </c>
      <c r="K24" s="22">
        <v>25.644881944444442</v>
      </c>
      <c r="L24" s="23">
        <v>30.825975</v>
      </c>
      <c r="M24" s="23">
        <v>31.267559722222224</v>
      </c>
      <c r="N24" s="23">
        <v>26.092652777777783</v>
      </c>
      <c r="O24" s="23">
        <v>26.122597222222218</v>
      </c>
      <c r="P24" s="23">
        <v>39.991249999999994</v>
      </c>
      <c r="Q24" s="23">
        <v>26.734487037037034</v>
      </c>
      <c r="R24" s="25">
        <f t="shared" si="0"/>
        <v>464.52321805555556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154.15399999999997</v>
      </c>
      <c r="C25" s="27">
        <f t="shared" si="1"/>
        <v>233.88749999999996</v>
      </c>
      <c r="D25" s="27">
        <f>SUM(D18:D24)</f>
        <v>235.2</v>
      </c>
      <c r="E25" s="27">
        <f t="shared" ref="E25:G25" si="2">SUM(E18:E24)</f>
        <v>195.54499999999999</v>
      </c>
      <c r="F25" s="27">
        <f t="shared" si="2"/>
        <v>195.54499999999999</v>
      </c>
      <c r="G25" s="27">
        <f t="shared" si="2"/>
        <v>150.696</v>
      </c>
      <c r="H25" s="27">
        <f>SUM(H18:H24)</f>
        <v>150.44399999999999</v>
      </c>
      <c r="I25" s="27">
        <f t="shared" ref="I25:J25" si="3">SUM(I18:I24)</f>
        <v>256.78799999999995</v>
      </c>
      <c r="J25" s="27">
        <f t="shared" si="3"/>
        <v>208.65599999999995</v>
      </c>
      <c r="K25" s="26">
        <f>SUM(K18:K24)</f>
        <v>177.60050000000001</v>
      </c>
      <c r="L25" s="27">
        <f t="shared" ref="L25:N25" si="4">SUM(L18:L24)</f>
        <v>213.41249999999999</v>
      </c>
      <c r="M25" s="27">
        <f t="shared" si="4"/>
        <v>215.45999999999998</v>
      </c>
      <c r="N25" s="27">
        <f t="shared" si="4"/>
        <v>180.78200000000001</v>
      </c>
      <c r="O25" s="27">
        <f>SUM(O18:O24)</f>
        <v>181.041</v>
      </c>
      <c r="P25" s="27">
        <f t="shared" ref="P25:Q25" si="5">SUM(P18:P24)</f>
        <v>275.83499999999992</v>
      </c>
      <c r="Q25" s="27">
        <f t="shared" si="5"/>
        <v>184.21200000000002</v>
      </c>
      <c r="R25" s="25">
        <f t="shared" si="0"/>
        <v>3209.2584999999999</v>
      </c>
    </row>
    <row r="26" spans="1:30" s="2" customFormat="1" ht="36.75" customHeight="1" x14ac:dyDescent="0.25">
      <c r="A26" s="93" t="s">
        <v>19</v>
      </c>
      <c r="B26" s="29">
        <v>38.5</v>
      </c>
      <c r="C26" s="30">
        <v>37.5</v>
      </c>
      <c r="D26" s="30">
        <v>37.5</v>
      </c>
      <c r="E26" s="30">
        <v>37</v>
      </c>
      <c r="F26" s="30">
        <v>37</v>
      </c>
      <c r="G26" s="30">
        <v>36</v>
      </c>
      <c r="H26" s="30">
        <v>36</v>
      </c>
      <c r="I26" s="30">
        <v>36</v>
      </c>
      <c r="J26" s="30">
        <v>36</v>
      </c>
      <c r="K26" s="29">
        <v>38.5</v>
      </c>
      <c r="L26" s="30">
        <v>37.5</v>
      </c>
      <c r="M26" s="30">
        <v>38</v>
      </c>
      <c r="N26" s="30">
        <v>37</v>
      </c>
      <c r="O26" s="30">
        <v>37</v>
      </c>
      <c r="P26" s="30">
        <v>37</v>
      </c>
      <c r="Q26" s="30">
        <v>36</v>
      </c>
      <c r="R26" s="32">
        <f>+((R25/R27)/7)*1000</f>
        <v>37.014815113838203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891</v>
      </c>
      <c r="D27" s="34">
        <v>896</v>
      </c>
      <c r="E27" s="34">
        <v>755</v>
      </c>
      <c r="F27" s="34">
        <v>755</v>
      </c>
      <c r="G27" s="34">
        <v>598</v>
      </c>
      <c r="H27" s="34">
        <v>597</v>
      </c>
      <c r="I27" s="34">
        <v>1019</v>
      </c>
      <c r="J27" s="34">
        <v>828</v>
      </c>
      <c r="K27" s="33">
        <v>659</v>
      </c>
      <c r="L27" s="34">
        <v>813</v>
      </c>
      <c r="M27" s="34">
        <v>810</v>
      </c>
      <c r="N27" s="34">
        <v>698</v>
      </c>
      <c r="O27" s="34">
        <v>699</v>
      </c>
      <c r="P27" s="34">
        <v>1065</v>
      </c>
      <c r="Q27" s="34">
        <v>731</v>
      </c>
      <c r="R27" s="36">
        <f>SUM(B27:Q27)</f>
        <v>12386</v>
      </c>
      <c r="S27" s="2">
        <f>((R25*1000)/R27)/7</f>
        <v>37.014815113838203</v>
      </c>
    </row>
    <row r="28" spans="1:30" s="2" customFormat="1" ht="33" customHeight="1" x14ac:dyDescent="0.25">
      <c r="A28" s="95" t="s">
        <v>21</v>
      </c>
      <c r="B28" s="37">
        <f>((B27*B26)*7/1000-B18-B19)/5</f>
        <v>22.24527777777778</v>
      </c>
      <c r="C28" s="38">
        <f t="shared" ref="C28:Q28" si="6">((C27*C26)*7/1000-C18-C19)/5</f>
        <v>33.751135185185184</v>
      </c>
      <c r="D28" s="38">
        <f t="shared" si="6"/>
        <v>33.943051851851848</v>
      </c>
      <c r="E28" s="38">
        <f t="shared" si="6"/>
        <v>28.369124999999997</v>
      </c>
      <c r="F28" s="38">
        <f t="shared" si="6"/>
        <v>28.369124999999997</v>
      </c>
      <c r="G28" s="38">
        <f t="shared" si="6"/>
        <v>21.863535185185185</v>
      </c>
      <c r="H28" s="38">
        <f t="shared" si="6"/>
        <v>21.821418518518517</v>
      </c>
      <c r="I28" s="38">
        <f t="shared" si="6"/>
        <v>37.229638888888886</v>
      </c>
      <c r="J28" s="38">
        <f t="shared" si="6"/>
        <v>30.25150694444444</v>
      </c>
      <c r="K28" s="37">
        <f t="shared" si="6"/>
        <v>25.644881944444442</v>
      </c>
      <c r="L28" s="38">
        <f t="shared" si="6"/>
        <v>30.825975</v>
      </c>
      <c r="M28" s="38">
        <f t="shared" si="6"/>
        <v>31.267559722222224</v>
      </c>
      <c r="N28" s="38">
        <f t="shared" si="6"/>
        <v>26.092652777777783</v>
      </c>
      <c r="O28" s="38">
        <f t="shared" si="6"/>
        <v>26.122597222222218</v>
      </c>
      <c r="P28" s="38">
        <f t="shared" si="6"/>
        <v>39.991249999999994</v>
      </c>
      <c r="Q28" s="38">
        <f t="shared" si="6"/>
        <v>26.734487037037034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154.154</v>
      </c>
      <c r="C29" s="42">
        <f t="shared" si="7"/>
        <v>233.88749999999999</v>
      </c>
      <c r="D29" s="42">
        <f>((D27*D26)*7)/1000</f>
        <v>235.2</v>
      </c>
      <c r="E29" s="42">
        <f>((E27*E26)*7)/1000</f>
        <v>195.54499999999999</v>
      </c>
      <c r="F29" s="42">
        <f t="shared" ref="F29:G29" si="8">((F27*F26)*7)/1000</f>
        <v>195.54499999999999</v>
      </c>
      <c r="G29" s="42">
        <f t="shared" si="8"/>
        <v>150.696</v>
      </c>
      <c r="H29" s="42">
        <f>((H27*H26)*7)/1000</f>
        <v>150.44399999999999</v>
      </c>
      <c r="I29" s="42">
        <f>((I27*I26)*7)/1000</f>
        <v>256.78800000000001</v>
      </c>
      <c r="J29" s="42">
        <f t="shared" ref="J29" si="9">((J27*J26)*7)/1000</f>
        <v>208.65600000000001</v>
      </c>
      <c r="K29" s="41">
        <f>((K27*K26)*7)/1000</f>
        <v>177.60050000000001</v>
      </c>
      <c r="L29" s="42">
        <f>((L27*L26)*7)/1000</f>
        <v>213.41249999999999</v>
      </c>
      <c r="M29" s="42">
        <f t="shared" ref="M29:Q29" si="10">((M27*M26)*7)/1000</f>
        <v>215.46</v>
      </c>
      <c r="N29" s="42">
        <f t="shared" si="10"/>
        <v>180.78200000000001</v>
      </c>
      <c r="O29" s="43">
        <f t="shared" si="10"/>
        <v>181.041</v>
      </c>
      <c r="P29" s="43">
        <f t="shared" si="10"/>
        <v>275.83499999999998</v>
      </c>
      <c r="Q29" s="43">
        <f t="shared" si="10"/>
        <v>184.21199999999999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38.499999999999993</v>
      </c>
      <c r="C30" s="47">
        <f t="shared" si="11"/>
        <v>37.499999999999993</v>
      </c>
      <c r="D30" s="47">
        <f>+(D25/D27)/7*1000</f>
        <v>37.5</v>
      </c>
      <c r="E30" s="47">
        <f t="shared" ref="E30:G30" si="12">+(E25/E27)/7*1000</f>
        <v>37</v>
      </c>
      <c r="F30" s="47">
        <f t="shared" si="12"/>
        <v>37</v>
      </c>
      <c r="G30" s="47">
        <f t="shared" si="12"/>
        <v>36</v>
      </c>
      <c r="H30" s="47">
        <f>+(H25/H27)/7*1000</f>
        <v>36</v>
      </c>
      <c r="I30" s="47">
        <f t="shared" ref="I30:J30" si="13">+(I25/I27)/7*1000</f>
        <v>35.999999999999993</v>
      </c>
      <c r="J30" s="47">
        <f t="shared" si="13"/>
        <v>35.999999999999993</v>
      </c>
      <c r="K30" s="46">
        <f>+(K25/K27)/7*1000</f>
        <v>38.5</v>
      </c>
      <c r="L30" s="47">
        <f t="shared" ref="L30:Q30" si="14">+(L25/L27)/7*1000</f>
        <v>37.5</v>
      </c>
      <c r="M30" s="47">
        <f t="shared" si="14"/>
        <v>37.999999999999993</v>
      </c>
      <c r="N30" s="47">
        <f t="shared" si="14"/>
        <v>37</v>
      </c>
      <c r="O30" s="47">
        <f t="shared" si="14"/>
        <v>37</v>
      </c>
      <c r="P30" s="47">
        <f t="shared" si="14"/>
        <v>36.999999999999993</v>
      </c>
      <c r="Q30" s="47">
        <f t="shared" si="14"/>
        <v>36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0" t="s">
        <v>25</v>
      </c>
      <c r="C36" s="341"/>
      <c r="D36" s="341"/>
      <c r="E36" s="341"/>
      <c r="F36" s="341"/>
      <c r="G36" s="341"/>
      <c r="H36" s="99"/>
      <c r="I36" s="53" t="s">
        <v>26</v>
      </c>
      <c r="J36" s="107"/>
      <c r="K36" s="346" t="s">
        <v>25</v>
      </c>
      <c r="L36" s="346"/>
      <c r="M36" s="346"/>
      <c r="N36" s="346"/>
      <c r="O36" s="340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16.055200000000003</v>
      </c>
      <c r="C39" s="79">
        <v>20.021750000000001</v>
      </c>
      <c r="D39" s="79">
        <v>19.669183333333333</v>
      </c>
      <c r="E39" s="79">
        <v>27.725833333333338</v>
      </c>
      <c r="F39" s="79">
        <v>25.317347222222217</v>
      </c>
      <c r="G39" s="79">
        <v>15.553416666666669</v>
      </c>
      <c r="H39" s="101">
        <f t="shared" ref="H39:H46" si="15">SUM(B39:G39)</f>
        <v>124.34273055555556</v>
      </c>
      <c r="I39" s="138"/>
      <c r="J39" s="91" t="s">
        <v>12</v>
      </c>
      <c r="K39" s="79">
        <v>347</v>
      </c>
      <c r="L39" s="79">
        <v>0</v>
      </c>
      <c r="M39" s="79">
        <v>0</v>
      </c>
      <c r="N39" s="79">
        <v>0</v>
      </c>
      <c r="O39" s="79">
        <v>0</v>
      </c>
      <c r="P39" s="101">
        <f t="shared" ref="P39:P46" si="16">SUM(K39:O39)</f>
        <v>347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17.806133333333332</v>
      </c>
      <c r="C40" s="79">
        <v>21.819291666666668</v>
      </c>
      <c r="D40" s="79">
        <v>21.834302777777779</v>
      </c>
      <c r="E40" s="79">
        <v>30.407027777777781</v>
      </c>
      <c r="F40" s="79">
        <v>28.246442129629628</v>
      </c>
      <c r="G40" s="79">
        <v>17.089430555555555</v>
      </c>
      <c r="H40" s="101">
        <f t="shared" si="15"/>
        <v>137.20262824074075</v>
      </c>
      <c r="I40" s="2"/>
      <c r="J40" s="92" t="s">
        <v>13</v>
      </c>
      <c r="K40" s="79">
        <f>K48*$Q$40/1000</f>
        <v>357.17</v>
      </c>
      <c r="L40" s="79">
        <f t="shared" ref="L40:O40" si="17">L48*$Q$40/1000</f>
        <v>0</v>
      </c>
      <c r="M40" s="79">
        <f t="shared" si="17"/>
        <v>0</v>
      </c>
      <c r="N40" s="79">
        <f t="shared" si="17"/>
        <v>0</v>
      </c>
      <c r="O40" s="79">
        <f t="shared" si="17"/>
        <v>0</v>
      </c>
      <c r="P40" s="101">
        <f t="shared" si="16"/>
        <v>357.17</v>
      </c>
      <c r="Q40" s="2">
        <v>110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18.125333333333334</v>
      </c>
      <c r="C41" s="23">
        <v>22.624291666666668</v>
      </c>
      <c r="D41" s="23">
        <v>22.236102777777777</v>
      </c>
      <c r="E41" s="23">
        <v>30.990827777777774</v>
      </c>
      <c r="F41" s="23">
        <v>28.787542129629628</v>
      </c>
      <c r="G41" s="23">
        <v>17.426830555555558</v>
      </c>
      <c r="H41" s="101">
        <f t="shared" si="15"/>
        <v>140.19092824074076</v>
      </c>
      <c r="I41" s="2"/>
      <c r="J41" s="91" t="s">
        <v>14</v>
      </c>
      <c r="K41" s="80">
        <f>K48*$Q$41/1000</f>
        <v>376.65199999999999</v>
      </c>
      <c r="L41" s="23">
        <f t="shared" ref="L41:O41" si="18">L48*$Q$41/1000</f>
        <v>0</v>
      </c>
      <c r="M41" s="23">
        <f t="shared" si="18"/>
        <v>0</v>
      </c>
      <c r="N41" s="23">
        <f t="shared" si="18"/>
        <v>0</v>
      </c>
      <c r="O41" s="23">
        <f t="shared" si="18"/>
        <v>0</v>
      </c>
      <c r="P41" s="101">
        <f t="shared" si="16"/>
        <v>376.65199999999999</v>
      </c>
      <c r="Q41" s="2">
        <v>116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18.125333333333334</v>
      </c>
      <c r="C42" s="79">
        <v>22.624291666666668</v>
      </c>
      <c r="D42" s="79">
        <v>22.236102777777777</v>
      </c>
      <c r="E42" s="79">
        <v>30.990827777777774</v>
      </c>
      <c r="F42" s="79">
        <v>28.787542129629628</v>
      </c>
      <c r="G42" s="79">
        <v>17.426830555555558</v>
      </c>
      <c r="H42" s="101">
        <f t="shared" si="15"/>
        <v>140.19092824074076</v>
      </c>
      <c r="I42" s="2"/>
      <c r="J42" s="92" t="s">
        <v>15</v>
      </c>
      <c r="K42" s="79">
        <f>K48*$Q$42/1000</f>
        <v>396.13400000000001</v>
      </c>
      <c r="L42" s="79">
        <f t="shared" ref="L42:O42" si="19">L48*$Q$42/1000</f>
        <v>0</v>
      </c>
      <c r="M42" s="79">
        <f t="shared" si="19"/>
        <v>0</v>
      </c>
      <c r="N42" s="79">
        <f t="shared" si="19"/>
        <v>0</v>
      </c>
      <c r="O42" s="79">
        <f t="shared" si="19"/>
        <v>0</v>
      </c>
      <c r="P42" s="101">
        <f t="shared" si="16"/>
        <v>396.13400000000001</v>
      </c>
      <c r="Q42" s="2">
        <v>122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18.125333333333334</v>
      </c>
      <c r="C43" s="79">
        <v>22.624291666666668</v>
      </c>
      <c r="D43" s="79">
        <v>22.236102777777777</v>
      </c>
      <c r="E43" s="79">
        <v>30.990827777777774</v>
      </c>
      <c r="F43" s="79">
        <v>28.787542129629628</v>
      </c>
      <c r="G43" s="79">
        <v>17.426830555555558</v>
      </c>
      <c r="H43" s="101">
        <f t="shared" si="15"/>
        <v>140.19092824074076</v>
      </c>
      <c r="I43" s="2"/>
      <c r="J43" s="91" t="s">
        <v>16</v>
      </c>
      <c r="K43" s="79">
        <f>K48*$Q$43/1000</f>
        <v>409.12200000000001</v>
      </c>
      <c r="L43" s="79">
        <f t="shared" ref="L43:O43" si="20">L48*$Q$43/1000</f>
        <v>0</v>
      </c>
      <c r="M43" s="79">
        <f t="shared" si="20"/>
        <v>0</v>
      </c>
      <c r="N43" s="79">
        <f t="shared" si="20"/>
        <v>0</v>
      </c>
      <c r="O43" s="79">
        <f t="shared" si="20"/>
        <v>0</v>
      </c>
      <c r="P43" s="101">
        <f t="shared" si="16"/>
        <v>409.12200000000001</v>
      </c>
      <c r="Q43" s="2">
        <v>126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18.125333333333334</v>
      </c>
      <c r="C44" s="79">
        <v>22.624291666666668</v>
      </c>
      <c r="D44" s="79">
        <v>22.236102777777777</v>
      </c>
      <c r="E44" s="79">
        <v>30.990827777777774</v>
      </c>
      <c r="F44" s="79">
        <v>28.787542129629628</v>
      </c>
      <c r="G44" s="79">
        <v>17.426830555555558</v>
      </c>
      <c r="H44" s="101">
        <f t="shared" si="15"/>
        <v>140.19092824074076</v>
      </c>
      <c r="I44" s="2"/>
      <c r="J44" s="92" t="s">
        <v>17</v>
      </c>
      <c r="K44" s="79">
        <f>K48*$Q$44/1000</f>
        <v>415.61599999999999</v>
      </c>
      <c r="L44" s="79">
        <f t="shared" ref="L44:O44" si="21">L48*$Q$44/1000</f>
        <v>0</v>
      </c>
      <c r="M44" s="79">
        <f t="shared" si="21"/>
        <v>0</v>
      </c>
      <c r="N44" s="79">
        <f t="shared" si="21"/>
        <v>0</v>
      </c>
      <c r="O44" s="79">
        <f t="shared" si="21"/>
        <v>0</v>
      </c>
      <c r="P44" s="101">
        <f t="shared" si="16"/>
        <v>415.61599999999999</v>
      </c>
      <c r="Q44" s="2">
        <v>128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18.125333333333334</v>
      </c>
      <c r="C45" s="79">
        <v>22.624291666666668</v>
      </c>
      <c r="D45" s="79">
        <v>22.236102777777777</v>
      </c>
      <c r="E45" s="79">
        <v>30.990827777777774</v>
      </c>
      <c r="F45" s="79">
        <v>28.787542129629628</v>
      </c>
      <c r="G45" s="79">
        <v>17.426830555555558</v>
      </c>
      <c r="H45" s="101">
        <f t="shared" si="15"/>
        <v>140.19092824074076</v>
      </c>
      <c r="I45" s="2"/>
      <c r="J45" s="91" t="s">
        <v>18</v>
      </c>
      <c r="K45" s="79">
        <f>K48*$Q$45/1000</f>
        <v>422.11</v>
      </c>
      <c r="L45" s="79">
        <f t="shared" ref="L45:O45" si="22">L48*$Q$45/1000</f>
        <v>0</v>
      </c>
      <c r="M45" s="79">
        <f t="shared" si="22"/>
        <v>0</v>
      </c>
      <c r="N45" s="79">
        <f t="shared" si="22"/>
        <v>0</v>
      </c>
      <c r="O45" s="79">
        <f t="shared" si="22"/>
        <v>0</v>
      </c>
      <c r="P45" s="101">
        <f t="shared" si="16"/>
        <v>422.11</v>
      </c>
      <c r="Q45" s="2">
        <v>130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124.48799999999999</v>
      </c>
      <c r="C46" s="27">
        <f t="shared" si="23"/>
        <v>154.96250000000001</v>
      </c>
      <c r="D46" s="27">
        <f t="shared" si="23"/>
        <v>152.684</v>
      </c>
      <c r="E46" s="27">
        <f t="shared" si="23"/>
        <v>213.08700000000002</v>
      </c>
      <c r="F46" s="27">
        <f t="shared" si="23"/>
        <v>197.50149999999999</v>
      </c>
      <c r="G46" s="27">
        <f t="shared" si="23"/>
        <v>119.777</v>
      </c>
      <c r="H46" s="101">
        <f t="shared" si="15"/>
        <v>962.5</v>
      </c>
      <c r="J46" s="77" t="s">
        <v>10</v>
      </c>
      <c r="K46" s="81">
        <f>SUM(K39:K45)</f>
        <v>2723.8040000000005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6"/>
        <v>2723.8040000000005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39</v>
      </c>
      <c r="C47" s="30">
        <v>38.5</v>
      </c>
      <c r="D47" s="30">
        <v>38</v>
      </c>
      <c r="E47" s="30">
        <v>36.5</v>
      </c>
      <c r="F47" s="30">
        <v>36.5</v>
      </c>
      <c r="G47" s="30">
        <v>35.5</v>
      </c>
      <c r="H47" s="102">
        <f>+((H46/H48)/7)*1000</f>
        <v>37.222523010286949</v>
      </c>
      <c r="J47" s="110" t="s">
        <v>19</v>
      </c>
      <c r="K47" s="82"/>
      <c r="L47" s="30"/>
      <c r="M47" s="30"/>
      <c r="N47" s="30"/>
      <c r="O47" s="30"/>
      <c r="P47" s="102">
        <f>+((P46/P48)/7)*1000</f>
        <v>119.83826829160986</v>
      </c>
      <c r="Q47" s="63"/>
      <c r="R47" s="63"/>
    </row>
    <row r="48" spans="1:30" ht="33.75" customHeight="1" x14ac:dyDescent="0.25">
      <c r="A48" s="94" t="s">
        <v>20</v>
      </c>
      <c r="B48" s="83">
        <v>456</v>
      </c>
      <c r="C48" s="34">
        <v>575</v>
      </c>
      <c r="D48" s="34">
        <v>574</v>
      </c>
      <c r="E48" s="34">
        <v>834</v>
      </c>
      <c r="F48" s="34">
        <v>773</v>
      </c>
      <c r="G48" s="34">
        <v>482</v>
      </c>
      <c r="H48" s="103">
        <f>SUM(B48:G48)</f>
        <v>3694</v>
      </c>
      <c r="I48" s="64"/>
      <c r="J48" s="94" t="s">
        <v>20</v>
      </c>
      <c r="K48" s="106">
        <v>3247</v>
      </c>
      <c r="L48" s="65"/>
      <c r="M48" s="65"/>
      <c r="N48" s="65"/>
      <c r="O48" s="65"/>
      <c r="P48" s="112">
        <f>SUM(K48:O48)</f>
        <v>3247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18.125333333333334</v>
      </c>
      <c r="C49" s="38">
        <f t="shared" si="24"/>
        <v>22.624291666666668</v>
      </c>
      <c r="D49" s="38">
        <f t="shared" si="24"/>
        <v>22.236102777777777</v>
      </c>
      <c r="E49" s="38">
        <f t="shared" si="24"/>
        <v>30.990827777777774</v>
      </c>
      <c r="F49" s="38">
        <f t="shared" si="24"/>
        <v>28.787542129629628</v>
      </c>
      <c r="G49" s="38">
        <f t="shared" si="24"/>
        <v>17.426830555555558</v>
      </c>
      <c r="H49" s="104">
        <f>((H46*1000)/H48)/7</f>
        <v>37.222523010286956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119.83826829160986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124.488</v>
      </c>
      <c r="C50" s="42">
        <f t="shared" si="25"/>
        <v>154.96250000000001</v>
      </c>
      <c r="D50" s="42">
        <f t="shared" si="25"/>
        <v>152.684</v>
      </c>
      <c r="E50" s="42">
        <f t="shared" si="25"/>
        <v>213.08699999999999</v>
      </c>
      <c r="F50" s="42">
        <f t="shared" si="25"/>
        <v>197.50149999999999</v>
      </c>
      <c r="G50" s="42">
        <f t="shared" si="25"/>
        <v>119.777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38.999999999999993</v>
      </c>
      <c r="C51" s="47">
        <f t="shared" si="26"/>
        <v>38.5</v>
      </c>
      <c r="D51" s="47">
        <f t="shared" si="26"/>
        <v>38</v>
      </c>
      <c r="E51" s="47">
        <f t="shared" si="26"/>
        <v>36.5</v>
      </c>
      <c r="F51" s="47">
        <f t="shared" si="26"/>
        <v>36.5</v>
      </c>
      <c r="G51" s="47">
        <f t="shared" si="26"/>
        <v>35.5</v>
      </c>
      <c r="H51" s="105"/>
      <c r="I51" s="50"/>
      <c r="J51" s="97" t="s">
        <v>23</v>
      </c>
      <c r="K51" s="86">
        <f>+(K46/K48)/7*1000</f>
        <v>119.83826829160986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7"/>
      <c r="K54" s="34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5" t="s">
        <v>8</v>
      </c>
      <c r="C55" s="346"/>
      <c r="D55" s="346"/>
      <c r="E55" s="346"/>
      <c r="F55" s="34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342.8</v>
      </c>
      <c r="C58" s="79">
        <v>0</v>
      </c>
      <c r="D58" s="79">
        <v>0</v>
      </c>
      <c r="E58" s="79">
        <v>0</v>
      </c>
      <c r="F58" s="79">
        <v>0</v>
      </c>
      <c r="G58" s="101">
        <f t="shared" ref="G58:G65" si="27">SUM(B58:F58)</f>
        <v>342.8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354.31</v>
      </c>
      <c r="C59" s="79">
        <f t="shared" ref="C59:F59" si="28">C67*$I$59/1000</f>
        <v>0</v>
      </c>
      <c r="D59" s="79">
        <f t="shared" si="28"/>
        <v>0</v>
      </c>
      <c r="E59" s="79">
        <f t="shared" si="28"/>
        <v>0</v>
      </c>
      <c r="F59" s="79">
        <f t="shared" si="28"/>
        <v>0</v>
      </c>
      <c r="G59" s="101">
        <f t="shared" si="27"/>
        <v>354.31</v>
      </c>
      <c r="H59" s="74"/>
      <c r="I59" s="2">
        <v>110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373.63600000000002</v>
      </c>
      <c r="C60" s="23">
        <f t="shared" ref="C60:F60" si="29">C67*$I$60/1000</f>
        <v>0</v>
      </c>
      <c r="D60" s="23">
        <f t="shared" si="29"/>
        <v>0</v>
      </c>
      <c r="E60" s="23">
        <f t="shared" si="29"/>
        <v>0</v>
      </c>
      <c r="F60" s="23">
        <f t="shared" si="29"/>
        <v>0</v>
      </c>
      <c r="G60" s="101">
        <f t="shared" si="27"/>
        <v>373.63600000000002</v>
      </c>
      <c r="H60" s="74"/>
      <c r="I60" s="2">
        <v>116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392.96199999999999</v>
      </c>
      <c r="C61" s="79">
        <f t="shared" ref="C61:F61" si="30">C67*$I$61/1000</f>
        <v>0</v>
      </c>
      <c r="D61" s="79">
        <f t="shared" si="30"/>
        <v>0</v>
      </c>
      <c r="E61" s="79">
        <f t="shared" si="30"/>
        <v>0</v>
      </c>
      <c r="F61" s="79">
        <f t="shared" si="30"/>
        <v>0</v>
      </c>
      <c r="G61" s="101">
        <f t="shared" si="27"/>
        <v>392.96199999999999</v>
      </c>
      <c r="H61" s="74"/>
      <c r="I61" s="2">
        <v>122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405.846</v>
      </c>
      <c r="C62" s="79">
        <f t="shared" ref="C62:F62" si="31">C67*$I$62/1000</f>
        <v>0</v>
      </c>
      <c r="D62" s="79">
        <f t="shared" si="31"/>
        <v>0</v>
      </c>
      <c r="E62" s="79">
        <f t="shared" si="31"/>
        <v>0</v>
      </c>
      <c r="F62" s="79">
        <f t="shared" si="31"/>
        <v>0</v>
      </c>
      <c r="G62" s="101">
        <f t="shared" si="27"/>
        <v>405.846</v>
      </c>
      <c r="H62" s="74"/>
      <c r="I62" s="2">
        <v>126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412.28800000000001</v>
      </c>
      <c r="C63" s="79">
        <f t="shared" ref="C63:F63" si="32">C67*$I$63/1000</f>
        <v>0</v>
      </c>
      <c r="D63" s="79">
        <f t="shared" si="32"/>
        <v>0</v>
      </c>
      <c r="E63" s="79">
        <f t="shared" si="32"/>
        <v>0</v>
      </c>
      <c r="F63" s="79">
        <f t="shared" si="32"/>
        <v>0</v>
      </c>
      <c r="G63" s="101">
        <f t="shared" si="27"/>
        <v>412.28800000000001</v>
      </c>
      <c r="H63" s="74"/>
      <c r="I63" s="2">
        <v>128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418.73</v>
      </c>
      <c r="C64" s="79">
        <f t="shared" ref="C64:F64" si="33">C67*$I$64/1000</f>
        <v>0</v>
      </c>
      <c r="D64" s="79">
        <f t="shared" si="33"/>
        <v>0</v>
      </c>
      <c r="E64" s="79">
        <f t="shared" si="33"/>
        <v>0</v>
      </c>
      <c r="F64" s="79">
        <f t="shared" si="33"/>
        <v>0</v>
      </c>
      <c r="G64" s="101">
        <f t="shared" si="27"/>
        <v>418.73</v>
      </c>
      <c r="H64" s="74"/>
      <c r="I64" s="2">
        <v>130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2700.5720000000001</v>
      </c>
      <c r="C65" s="27">
        <f>SUM(C58:C64)</f>
        <v>0</v>
      </c>
      <c r="D65" s="27">
        <f>SUM(D58:D64)</f>
        <v>0</v>
      </c>
      <c r="E65" s="27">
        <f>SUM(E58:E64)</f>
        <v>0</v>
      </c>
      <c r="F65" s="27">
        <f>SUM(F58:F64)</f>
        <v>0</v>
      </c>
      <c r="G65" s="101">
        <f t="shared" si="27"/>
        <v>2700.5720000000001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120</v>
      </c>
      <c r="C66" s="30"/>
      <c r="D66" s="30"/>
      <c r="E66" s="30"/>
      <c r="F66" s="30"/>
      <c r="G66" s="102">
        <f>+((G65/G67)/7)*1000</f>
        <v>119.77522508537722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3221</v>
      </c>
      <c r="C67" s="65"/>
      <c r="D67" s="65"/>
      <c r="E67" s="65"/>
      <c r="F67" s="65"/>
      <c r="G67" s="112">
        <f>SUM(B67:F67)</f>
        <v>3221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386.52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119.77522508537722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2705.64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119.77522508537722</v>
      </c>
      <c r="C70" s="47" t="e">
        <f>+(C65/C67)/7*1000</f>
        <v>#DIV/0!</v>
      </c>
      <c r="D70" s="47" t="e">
        <f>+(D65/D67)/7*1000</f>
        <v>#DIV/0!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15" zoomScale="30" zoomScaleNormal="30" workbookViewId="0">
      <selection activeCell="B28" sqref="B2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3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51" t="s">
        <v>0</v>
      </c>
      <c r="B3" s="351"/>
      <c r="C3" s="351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2"/>
      <c r="Z3" s="2"/>
      <c r="AA3" s="2"/>
      <c r="AB3" s="2"/>
      <c r="AC3" s="2"/>
      <c r="AD3" s="14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5" t="s">
        <v>1</v>
      </c>
      <c r="B9" s="145"/>
      <c r="C9" s="145"/>
      <c r="D9" s="1"/>
      <c r="E9" s="338" t="s">
        <v>2</v>
      </c>
      <c r="F9" s="338"/>
      <c r="G9" s="33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8"/>
      <c r="S9" s="33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5"/>
      <c r="B10" s="145"/>
      <c r="C10" s="14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5" t="s">
        <v>4</v>
      </c>
      <c r="B11" s="145"/>
      <c r="C11" s="145"/>
      <c r="D11" s="1"/>
      <c r="E11" s="146">
        <v>2</v>
      </c>
      <c r="F11" s="1"/>
      <c r="G11" s="1"/>
      <c r="H11" s="1"/>
      <c r="I11" s="1"/>
      <c r="J11" s="1"/>
      <c r="K11" s="339" t="s">
        <v>57</v>
      </c>
      <c r="L11" s="339"/>
      <c r="M11" s="147"/>
      <c r="N11" s="14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5"/>
      <c r="B12" s="145"/>
      <c r="C12" s="145"/>
      <c r="D12" s="1"/>
      <c r="E12" s="5"/>
      <c r="F12" s="1"/>
      <c r="G12" s="1"/>
      <c r="H12" s="1"/>
      <c r="I12" s="1"/>
      <c r="J12" s="1"/>
      <c r="K12" s="147"/>
      <c r="L12" s="147"/>
      <c r="M12" s="147"/>
      <c r="N12" s="14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5"/>
      <c r="B13" s="145"/>
      <c r="C13" s="145"/>
      <c r="D13" s="145"/>
      <c r="E13" s="145"/>
      <c r="F13" s="145"/>
      <c r="G13" s="145"/>
      <c r="H13" s="145"/>
      <c r="I13" s="145"/>
      <c r="J13" s="145"/>
      <c r="K13" s="145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"/>
      <c r="X13" s="1"/>
      <c r="Y13" s="1"/>
    </row>
    <row r="14" spans="1:30" s="3" customFormat="1" ht="27" thickBot="1" x14ac:dyDescent="0.3">
      <c r="A14" s="14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2" t="s">
        <v>25</v>
      </c>
      <c r="C15" s="353"/>
      <c r="D15" s="353"/>
      <c r="E15" s="353"/>
      <c r="F15" s="353"/>
      <c r="G15" s="353"/>
      <c r="H15" s="353"/>
      <c r="I15" s="353"/>
      <c r="J15" s="353"/>
      <c r="K15" s="353"/>
      <c r="L15" s="354"/>
      <c r="M15" s="355" t="s">
        <v>8</v>
      </c>
      <c r="N15" s="356"/>
      <c r="O15" s="356"/>
      <c r="P15" s="356"/>
      <c r="Q15" s="356"/>
      <c r="R15" s="356"/>
      <c r="S15" s="356"/>
      <c r="T15" s="356"/>
      <c r="U15" s="357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0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0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2"/>
      <c r="N18" s="23"/>
      <c r="O18" s="23"/>
      <c r="P18" s="23"/>
      <c r="Q18" s="23"/>
      <c r="R18" s="23"/>
      <c r="S18" s="23"/>
      <c r="T18" s="23"/>
      <c r="U18" s="23"/>
      <c r="V18" s="25">
        <f t="shared" ref="V18:V25" si="0">SUM(B18:U18)</f>
        <v>0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27.489000000000001</v>
      </c>
      <c r="C19" s="23">
        <v>31.522166666666667</v>
      </c>
      <c r="D19" s="23">
        <v>31.522166666666667</v>
      </c>
      <c r="E19" s="23">
        <v>33.04</v>
      </c>
      <c r="F19" s="23">
        <v>33.04</v>
      </c>
      <c r="G19" s="23">
        <v>33.04</v>
      </c>
      <c r="H19" s="23">
        <v>31.076499999999999</v>
      </c>
      <c r="I19" s="23">
        <v>31.076499999999999</v>
      </c>
      <c r="J19" s="23">
        <v>26.815250000000002</v>
      </c>
      <c r="K19" s="23">
        <v>26.815250000000002</v>
      </c>
      <c r="L19" s="23">
        <v>14.319666666666668</v>
      </c>
      <c r="M19" s="22">
        <v>28.510416666666668</v>
      </c>
      <c r="N19" s="23">
        <v>30.772000000000002</v>
      </c>
      <c r="O19" s="23">
        <v>30.772000000000002</v>
      </c>
      <c r="P19" s="23">
        <v>26.643166666666669</v>
      </c>
      <c r="Q19" s="23">
        <v>26.643166666666669</v>
      </c>
      <c r="R19" s="23">
        <v>29.540000000000003</v>
      </c>
      <c r="S19" s="23">
        <v>29.540000000000003</v>
      </c>
      <c r="T19" s="23">
        <v>39.8125</v>
      </c>
      <c r="U19" s="23">
        <v>16.798833333333334</v>
      </c>
      <c r="V19" s="25">
        <f t="shared" si="0"/>
        <v>578.78858333333324</v>
      </c>
      <c r="X19" s="2"/>
      <c r="Y19" s="19"/>
    </row>
    <row r="20" spans="1:31" ht="39.75" customHeight="1" x14ac:dyDescent="0.25">
      <c r="A20" s="91" t="s">
        <v>14</v>
      </c>
      <c r="B20" s="76">
        <v>27.489000000000001</v>
      </c>
      <c r="C20" s="23">
        <v>31.522166666666667</v>
      </c>
      <c r="D20" s="23">
        <v>31.522166666666667</v>
      </c>
      <c r="E20" s="23">
        <v>33.04</v>
      </c>
      <c r="F20" s="23">
        <v>33.04</v>
      </c>
      <c r="G20" s="23">
        <v>33.04</v>
      </c>
      <c r="H20" s="23">
        <v>31.076499999999999</v>
      </c>
      <c r="I20" s="23">
        <v>31.076499999999999</v>
      </c>
      <c r="J20" s="23">
        <v>26.815250000000002</v>
      </c>
      <c r="K20" s="23">
        <v>26.815250000000002</v>
      </c>
      <c r="L20" s="23">
        <v>14.319666666666668</v>
      </c>
      <c r="M20" s="22">
        <v>28.510416666666668</v>
      </c>
      <c r="N20" s="23">
        <v>30.772000000000002</v>
      </c>
      <c r="O20" s="23">
        <v>30.772000000000002</v>
      </c>
      <c r="P20" s="23">
        <v>26.643166666666669</v>
      </c>
      <c r="Q20" s="23">
        <v>26.643166666666669</v>
      </c>
      <c r="R20" s="23">
        <v>29.540000000000003</v>
      </c>
      <c r="S20" s="23">
        <v>29.540000000000003</v>
      </c>
      <c r="T20" s="23">
        <v>39.8125</v>
      </c>
      <c r="U20" s="23">
        <v>16.798833333333334</v>
      </c>
      <c r="V20" s="25">
        <f t="shared" si="0"/>
        <v>578.78858333333324</v>
      </c>
      <c r="X20" s="2"/>
      <c r="Y20" s="19"/>
    </row>
    <row r="21" spans="1:31" ht="39.950000000000003" customHeight="1" x14ac:dyDescent="0.25">
      <c r="A21" s="92" t="s">
        <v>15</v>
      </c>
      <c r="B21" s="22">
        <v>27.489000000000001</v>
      </c>
      <c r="C21" s="23">
        <v>31.522166666666667</v>
      </c>
      <c r="D21" s="23">
        <v>31.522166666666667</v>
      </c>
      <c r="E21" s="23">
        <v>33.04</v>
      </c>
      <c r="F21" s="23">
        <v>33.04</v>
      </c>
      <c r="G21" s="23">
        <v>33.04</v>
      </c>
      <c r="H21" s="23">
        <v>31.076499999999999</v>
      </c>
      <c r="I21" s="23">
        <v>31.076499999999999</v>
      </c>
      <c r="J21" s="23">
        <v>26.815250000000002</v>
      </c>
      <c r="K21" s="23">
        <v>26.815250000000002</v>
      </c>
      <c r="L21" s="23">
        <v>14.319666666666668</v>
      </c>
      <c r="M21" s="22">
        <v>28.510416666666668</v>
      </c>
      <c r="N21" s="23">
        <v>30.772000000000002</v>
      </c>
      <c r="O21" s="23">
        <v>30.772000000000002</v>
      </c>
      <c r="P21" s="23">
        <v>26.643166666666669</v>
      </c>
      <c r="Q21" s="23">
        <v>26.643166666666669</v>
      </c>
      <c r="R21" s="23">
        <v>29.540000000000003</v>
      </c>
      <c r="S21" s="23">
        <v>29.540000000000003</v>
      </c>
      <c r="T21" s="23">
        <v>39.8125</v>
      </c>
      <c r="U21" s="23">
        <v>16.798833333333334</v>
      </c>
      <c r="V21" s="25">
        <f t="shared" si="0"/>
        <v>578.78858333333324</v>
      </c>
      <c r="X21" s="2"/>
      <c r="Y21" s="19"/>
    </row>
    <row r="22" spans="1:31" ht="39.950000000000003" customHeight="1" x14ac:dyDescent="0.25">
      <c r="A22" s="91" t="s">
        <v>16</v>
      </c>
      <c r="B22" s="22">
        <v>27.489000000000001</v>
      </c>
      <c r="C22" s="23">
        <v>31.522166666666667</v>
      </c>
      <c r="D22" s="23">
        <v>31.522166666666667</v>
      </c>
      <c r="E22" s="23">
        <v>33.04</v>
      </c>
      <c r="F22" s="23">
        <v>33.04</v>
      </c>
      <c r="G22" s="23">
        <v>33.04</v>
      </c>
      <c r="H22" s="23">
        <v>31.076499999999999</v>
      </c>
      <c r="I22" s="23">
        <v>31.076499999999999</v>
      </c>
      <c r="J22" s="23">
        <v>26.815250000000002</v>
      </c>
      <c r="K22" s="23">
        <v>26.815250000000002</v>
      </c>
      <c r="L22" s="23">
        <v>14.319666666666668</v>
      </c>
      <c r="M22" s="22">
        <v>28.510416666666668</v>
      </c>
      <c r="N22" s="23">
        <v>30.772000000000002</v>
      </c>
      <c r="O22" s="23">
        <v>30.772000000000002</v>
      </c>
      <c r="P22" s="23">
        <v>26.643166666666669</v>
      </c>
      <c r="Q22" s="23">
        <v>26.643166666666669</v>
      </c>
      <c r="R22" s="23">
        <v>29.540000000000003</v>
      </c>
      <c r="S22" s="23">
        <v>29.540000000000003</v>
      </c>
      <c r="T22" s="23">
        <v>39.8125</v>
      </c>
      <c r="U22" s="23">
        <v>16.798833333333334</v>
      </c>
      <c r="V22" s="25">
        <f t="shared" si="0"/>
        <v>578.78858333333324</v>
      </c>
      <c r="X22" s="2"/>
      <c r="Y22" s="19"/>
    </row>
    <row r="23" spans="1:31" ht="39.950000000000003" customHeight="1" x14ac:dyDescent="0.25">
      <c r="A23" s="92" t="s">
        <v>17</v>
      </c>
      <c r="B23" s="22">
        <v>27.489000000000001</v>
      </c>
      <c r="C23" s="23">
        <v>31.522166666666667</v>
      </c>
      <c r="D23" s="23">
        <v>31.522166666666667</v>
      </c>
      <c r="E23" s="23">
        <v>33.04</v>
      </c>
      <c r="F23" s="23">
        <v>33.04</v>
      </c>
      <c r="G23" s="23">
        <v>33.04</v>
      </c>
      <c r="H23" s="23">
        <v>31.076499999999999</v>
      </c>
      <c r="I23" s="23">
        <v>31.076499999999999</v>
      </c>
      <c r="J23" s="23">
        <v>26.815250000000002</v>
      </c>
      <c r="K23" s="23">
        <v>26.815250000000002</v>
      </c>
      <c r="L23" s="23">
        <v>14.319666666666668</v>
      </c>
      <c r="M23" s="22">
        <v>28.510416666666668</v>
      </c>
      <c r="N23" s="23">
        <v>30.772000000000002</v>
      </c>
      <c r="O23" s="23">
        <v>30.772000000000002</v>
      </c>
      <c r="P23" s="23">
        <v>26.643166666666669</v>
      </c>
      <c r="Q23" s="23">
        <v>26.643166666666669</v>
      </c>
      <c r="R23" s="23">
        <v>29.540000000000003</v>
      </c>
      <c r="S23" s="23">
        <v>29.540000000000003</v>
      </c>
      <c r="T23" s="23">
        <v>39.8125</v>
      </c>
      <c r="U23" s="23">
        <v>16.798833333333334</v>
      </c>
      <c r="V23" s="25">
        <f t="shared" si="0"/>
        <v>578.78858333333324</v>
      </c>
      <c r="X23" s="2"/>
      <c r="Y23" s="19"/>
    </row>
    <row r="24" spans="1:31" ht="39.950000000000003" customHeight="1" x14ac:dyDescent="0.25">
      <c r="A24" s="91" t="s">
        <v>18</v>
      </c>
      <c r="B24" s="22">
        <v>27.489000000000001</v>
      </c>
      <c r="C24" s="23">
        <v>31.522166666666667</v>
      </c>
      <c r="D24" s="23">
        <v>31.522166666666667</v>
      </c>
      <c r="E24" s="23">
        <v>33.04</v>
      </c>
      <c r="F24" s="23">
        <v>33.04</v>
      </c>
      <c r="G24" s="23">
        <v>33.04</v>
      </c>
      <c r="H24" s="23">
        <v>31.076499999999999</v>
      </c>
      <c r="I24" s="23">
        <v>31.076499999999999</v>
      </c>
      <c r="J24" s="23">
        <v>26.815250000000002</v>
      </c>
      <c r="K24" s="23">
        <v>26.815250000000002</v>
      </c>
      <c r="L24" s="23">
        <v>14.319666666666668</v>
      </c>
      <c r="M24" s="22">
        <v>28.510416666666668</v>
      </c>
      <c r="N24" s="23">
        <v>30.772000000000002</v>
      </c>
      <c r="O24" s="23">
        <v>30.772000000000002</v>
      </c>
      <c r="P24" s="23">
        <v>26.643166666666669</v>
      </c>
      <c r="Q24" s="23">
        <v>26.643166666666669</v>
      </c>
      <c r="R24" s="23">
        <v>29.540000000000003</v>
      </c>
      <c r="S24" s="23">
        <v>29.540000000000003</v>
      </c>
      <c r="T24" s="23">
        <v>39.8125</v>
      </c>
      <c r="U24" s="23">
        <v>16.798833333333334</v>
      </c>
      <c r="V24" s="25">
        <f t="shared" si="0"/>
        <v>578.78858333333324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164.934</v>
      </c>
      <c r="C25" s="27">
        <f t="shared" si="1"/>
        <v>189.13300000000001</v>
      </c>
      <c r="D25" s="27">
        <f t="shared" si="1"/>
        <v>189.13300000000001</v>
      </c>
      <c r="E25" s="27">
        <f t="shared" si="1"/>
        <v>198.23999999999998</v>
      </c>
      <c r="F25" s="27">
        <f t="shared" si="1"/>
        <v>198.23999999999998</v>
      </c>
      <c r="G25" s="27">
        <f t="shared" si="1"/>
        <v>198.23999999999998</v>
      </c>
      <c r="H25" s="27">
        <f t="shared" si="1"/>
        <v>186.459</v>
      </c>
      <c r="I25" s="27">
        <f t="shared" si="1"/>
        <v>186.459</v>
      </c>
      <c r="J25" s="27">
        <f t="shared" si="1"/>
        <v>160.89150000000001</v>
      </c>
      <c r="K25" s="27">
        <f t="shared" si="1"/>
        <v>160.89150000000001</v>
      </c>
      <c r="L25" s="27">
        <f t="shared" si="1"/>
        <v>85.918000000000006</v>
      </c>
      <c r="M25" s="26">
        <f>SUM(M18:M24)</f>
        <v>171.0625</v>
      </c>
      <c r="N25" s="27">
        <f t="shared" ref="N25:P25" si="2">SUM(N18:N24)</f>
        <v>184.63200000000001</v>
      </c>
      <c r="O25" s="27">
        <f t="shared" si="2"/>
        <v>184.63200000000001</v>
      </c>
      <c r="P25" s="27">
        <f t="shared" si="2"/>
        <v>159.85900000000001</v>
      </c>
      <c r="Q25" s="27">
        <f>SUM(Q18:Q24)</f>
        <v>159.85900000000001</v>
      </c>
      <c r="R25" s="27">
        <f t="shared" ref="R25:S25" si="3">SUM(R18:R24)</f>
        <v>177.24</v>
      </c>
      <c r="S25" s="27">
        <f t="shared" si="3"/>
        <v>177.24</v>
      </c>
      <c r="T25" s="27">
        <f t="shared" ref="T25:U25" si="4">SUM(T18:T24)</f>
        <v>238.875</v>
      </c>
      <c r="U25" s="27">
        <f t="shared" si="4"/>
        <v>100.79300000000001</v>
      </c>
      <c r="V25" s="25">
        <f t="shared" si="0"/>
        <v>3472.7315000000003</v>
      </c>
    </row>
    <row r="26" spans="1:31" s="2" customFormat="1" ht="36.75" customHeight="1" x14ac:dyDescent="0.25">
      <c r="A26" s="93" t="s">
        <v>19</v>
      </c>
      <c r="B26" s="29">
        <v>42</v>
      </c>
      <c r="C26" s="30">
        <v>41</v>
      </c>
      <c r="D26" s="30">
        <v>41</v>
      </c>
      <c r="E26" s="30">
        <v>40</v>
      </c>
      <c r="F26" s="30">
        <v>40</v>
      </c>
      <c r="G26" s="30">
        <v>40</v>
      </c>
      <c r="H26" s="30">
        <v>39</v>
      </c>
      <c r="I26" s="30">
        <v>39</v>
      </c>
      <c r="J26" s="30">
        <v>38.5</v>
      </c>
      <c r="K26" s="30">
        <v>38.5</v>
      </c>
      <c r="L26" s="30">
        <v>38</v>
      </c>
      <c r="M26" s="29">
        <v>42.5</v>
      </c>
      <c r="N26" s="30">
        <v>42</v>
      </c>
      <c r="O26" s="30">
        <v>42</v>
      </c>
      <c r="P26" s="30">
        <v>41</v>
      </c>
      <c r="Q26" s="30">
        <v>41</v>
      </c>
      <c r="R26" s="30">
        <v>40</v>
      </c>
      <c r="S26" s="30">
        <v>40</v>
      </c>
      <c r="T26" s="30">
        <v>39</v>
      </c>
      <c r="U26" s="30">
        <v>38.5</v>
      </c>
      <c r="V26" s="32">
        <f>+((V25/V27)/7)*1000</f>
        <v>40.183419731087</v>
      </c>
    </row>
    <row r="27" spans="1:31" s="2" customFormat="1" ht="33" customHeight="1" x14ac:dyDescent="0.25">
      <c r="A27" s="94" t="s">
        <v>20</v>
      </c>
      <c r="B27" s="33">
        <v>561</v>
      </c>
      <c r="C27" s="34">
        <v>659</v>
      </c>
      <c r="D27" s="34">
        <v>659</v>
      </c>
      <c r="E27" s="34">
        <v>708</v>
      </c>
      <c r="F27" s="34">
        <v>708</v>
      </c>
      <c r="G27" s="34">
        <v>708</v>
      </c>
      <c r="H27" s="34">
        <v>683</v>
      </c>
      <c r="I27" s="34">
        <v>683</v>
      </c>
      <c r="J27" s="34">
        <v>597</v>
      </c>
      <c r="K27" s="34">
        <v>597</v>
      </c>
      <c r="L27" s="34">
        <v>323</v>
      </c>
      <c r="M27" s="33">
        <v>575</v>
      </c>
      <c r="N27" s="34">
        <v>628</v>
      </c>
      <c r="O27" s="34">
        <v>628</v>
      </c>
      <c r="P27" s="34">
        <v>557</v>
      </c>
      <c r="Q27" s="34">
        <v>557</v>
      </c>
      <c r="R27" s="34">
        <v>633</v>
      </c>
      <c r="S27" s="34">
        <v>633</v>
      </c>
      <c r="T27" s="34">
        <v>875</v>
      </c>
      <c r="U27" s="34">
        <v>374</v>
      </c>
      <c r="V27" s="36">
        <f>SUM(B27:U27)</f>
        <v>12346</v>
      </c>
      <c r="W27" s="2">
        <f>((V25*1000)/V27)/7</f>
        <v>40.183419731086992</v>
      </c>
    </row>
    <row r="28" spans="1:31" s="2" customFormat="1" ht="33" customHeight="1" x14ac:dyDescent="0.25">
      <c r="A28" s="95" t="s">
        <v>21</v>
      </c>
      <c r="B28" s="37">
        <f>((B27*B26)*7/1000-B18)/6</f>
        <v>27.489000000000001</v>
      </c>
      <c r="C28" s="38">
        <f t="shared" ref="C28:U28" si="5">((C27*C26)*7/1000-C18)/6</f>
        <v>31.522166666666667</v>
      </c>
      <c r="D28" s="38">
        <f t="shared" si="5"/>
        <v>31.522166666666667</v>
      </c>
      <c r="E28" s="38">
        <f t="shared" si="5"/>
        <v>33.04</v>
      </c>
      <c r="F28" s="38">
        <f t="shared" si="5"/>
        <v>33.04</v>
      </c>
      <c r="G28" s="38">
        <f t="shared" si="5"/>
        <v>33.04</v>
      </c>
      <c r="H28" s="38">
        <f t="shared" si="5"/>
        <v>31.076499999999999</v>
      </c>
      <c r="I28" s="38">
        <f t="shared" si="5"/>
        <v>31.076499999999999</v>
      </c>
      <c r="J28" s="38">
        <f t="shared" si="5"/>
        <v>26.815250000000002</v>
      </c>
      <c r="K28" s="38">
        <f t="shared" si="5"/>
        <v>26.815250000000002</v>
      </c>
      <c r="L28" s="38">
        <f t="shared" si="5"/>
        <v>14.319666666666668</v>
      </c>
      <c r="M28" s="37">
        <f t="shared" si="5"/>
        <v>28.510416666666668</v>
      </c>
      <c r="N28" s="38">
        <f t="shared" si="5"/>
        <v>30.772000000000002</v>
      </c>
      <c r="O28" s="38">
        <f t="shared" si="5"/>
        <v>30.772000000000002</v>
      </c>
      <c r="P28" s="38">
        <f t="shared" si="5"/>
        <v>26.643166666666669</v>
      </c>
      <c r="Q28" s="38">
        <f t="shared" si="5"/>
        <v>26.643166666666669</v>
      </c>
      <c r="R28" s="38">
        <f t="shared" si="5"/>
        <v>29.540000000000003</v>
      </c>
      <c r="S28" s="38">
        <f t="shared" si="5"/>
        <v>29.540000000000003</v>
      </c>
      <c r="T28" s="38">
        <f t="shared" si="5"/>
        <v>39.8125</v>
      </c>
      <c r="U28" s="38">
        <f t="shared" si="5"/>
        <v>16.798833333333334</v>
      </c>
      <c r="V28" s="40"/>
    </row>
    <row r="29" spans="1:31" ht="33.75" customHeight="1" x14ac:dyDescent="0.25">
      <c r="A29" s="96" t="s">
        <v>22</v>
      </c>
      <c r="B29" s="41">
        <f t="shared" ref="B29:C29" si="6">((B27*B26)*7)/1000</f>
        <v>164.934</v>
      </c>
      <c r="C29" s="42">
        <f t="shared" si="6"/>
        <v>189.13300000000001</v>
      </c>
      <c r="D29" s="42">
        <f>((D27*D26)*7)/1000</f>
        <v>189.13300000000001</v>
      </c>
      <c r="E29" s="42">
        <f>((E27*E26)*7)/1000</f>
        <v>198.24</v>
      </c>
      <c r="F29" s="42">
        <f t="shared" ref="F29:G29" si="7">((F27*F26)*7)/1000</f>
        <v>198.24</v>
      </c>
      <c r="G29" s="42">
        <f t="shared" si="7"/>
        <v>198.24</v>
      </c>
      <c r="H29" s="42">
        <f>((H27*H26)*7)/1000</f>
        <v>186.459</v>
      </c>
      <c r="I29" s="42">
        <f t="shared" ref="I29:J29" si="8">((I27*I26)*7)/1000</f>
        <v>186.459</v>
      </c>
      <c r="J29" s="42">
        <f t="shared" si="8"/>
        <v>160.89150000000001</v>
      </c>
      <c r="K29" s="42">
        <f>((K27*K26)*7)/1000</f>
        <v>160.89150000000001</v>
      </c>
      <c r="L29" s="42">
        <f t="shared" ref="L29" si="9">((L27*L26)*7)/1000</f>
        <v>85.918000000000006</v>
      </c>
      <c r="M29" s="41">
        <f>((M27*M26)*7)/1000</f>
        <v>171.0625</v>
      </c>
      <c r="N29" s="42">
        <f>((N27*N26)*7)/1000</f>
        <v>184.63200000000001</v>
      </c>
      <c r="O29" s="42">
        <f t="shared" ref="O29:U29" si="10">((O27*O26)*7)/1000</f>
        <v>184.63200000000001</v>
      </c>
      <c r="P29" s="42">
        <f t="shared" si="10"/>
        <v>159.85900000000001</v>
      </c>
      <c r="Q29" s="43">
        <f t="shared" si="10"/>
        <v>159.85900000000001</v>
      </c>
      <c r="R29" s="43">
        <f t="shared" ref="R29:S29" si="11">((R27*R26)*7)/1000</f>
        <v>177.24</v>
      </c>
      <c r="S29" s="43">
        <f t="shared" si="11"/>
        <v>177.24</v>
      </c>
      <c r="T29" s="43">
        <f t="shared" si="10"/>
        <v>238.875</v>
      </c>
      <c r="U29" s="43">
        <f t="shared" si="10"/>
        <v>100.79300000000001</v>
      </c>
      <c r="V29" s="45"/>
    </row>
    <row r="30" spans="1:31" ht="33.75" customHeight="1" thickBot="1" x14ac:dyDescent="0.3">
      <c r="A30" s="97" t="s">
        <v>23</v>
      </c>
      <c r="B30" s="46">
        <f t="shared" ref="B30:C30" si="12">+(B25/B27)/7*1000</f>
        <v>41.999999999999993</v>
      </c>
      <c r="C30" s="47">
        <f t="shared" si="12"/>
        <v>41</v>
      </c>
      <c r="D30" s="47">
        <f>+(D25/D27)/7*1000</f>
        <v>41</v>
      </c>
      <c r="E30" s="47">
        <f t="shared" ref="E30:G30" si="13">+(E25/E27)/7*1000</f>
        <v>39.999999999999993</v>
      </c>
      <c r="F30" s="47">
        <f t="shared" si="13"/>
        <v>39.999999999999993</v>
      </c>
      <c r="G30" s="47">
        <f t="shared" si="13"/>
        <v>39.999999999999993</v>
      </c>
      <c r="H30" s="47">
        <f>+(H25/H27)/7*1000</f>
        <v>39</v>
      </c>
      <c r="I30" s="47">
        <f t="shared" ref="I30:J30" si="14">+(I25/I27)/7*1000</f>
        <v>39</v>
      </c>
      <c r="J30" s="47">
        <f t="shared" si="14"/>
        <v>38.5</v>
      </c>
      <c r="K30" s="47">
        <f t="shared" ref="K30:L30" si="15">+(K25/K27)/7*1000</f>
        <v>38.5</v>
      </c>
      <c r="L30" s="47">
        <f t="shared" si="15"/>
        <v>38</v>
      </c>
      <c r="M30" s="46">
        <f>+(M25/M27)/7*1000</f>
        <v>42.499999999999993</v>
      </c>
      <c r="N30" s="47">
        <f t="shared" ref="N30:U30" si="16">+(N25/N27)/7*1000</f>
        <v>41.999999999999993</v>
      </c>
      <c r="O30" s="47">
        <f t="shared" si="16"/>
        <v>41.999999999999993</v>
      </c>
      <c r="P30" s="47">
        <f t="shared" si="16"/>
        <v>41</v>
      </c>
      <c r="Q30" s="47">
        <f t="shared" si="16"/>
        <v>41</v>
      </c>
      <c r="R30" s="47">
        <f t="shared" ref="R30:S30" si="17">+(R25/R27)/7*1000</f>
        <v>40</v>
      </c>
      <c r="S30" s="47">
        <f t="shared" si="17"/>
        <v>40</v>
      </c>
      <c r="T30" s="47">
        <f t="shared" si="16"/>
        <v>39</v>
      </c>
      <c r="U30" s="47">
        <f t="shared" si="16"/>
        <v>38.5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0" t="s">
        <v>25</v>
      </c>
      <c r="C36" s="341"/>
      <c r="D36" s="341"/>
      <c r="E36" s="341"/>
      <c r="F36" s="341"/>
      <c r="G36" s="341"/>
      <c r="H36" s="99"/>
      <c r="I36" s="53" t="s">
        <v>26</v>
      </c>
      <c r="J36" s="107"/>
      <c r="K36" s="346" t="s">
        <v>25</v>
      </c>
      <c r="L36" s="346"/>
      <c r="M36" s="346"/>
      <c r="N36" s="346"/>
      <c r="O36" s="340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16.8</v>
      </c>
      <c r="C39" s="79">
        <v>23.9</v>
      </c>
      <c r="D39" s="79">
        <v>30</v>
      </c>
      <c r="E39" s="79">
        <v>26.6</v>
      </c>
      <c r="F39" s="79">
        <v>24.7</v>
      </c>
      <c r="G39" s="79">
        <v>18.2</v>
      </c>
      <c r="H39" s="101">
        <f t="shared" ref="H39:H46" si="18">SUM(B39:G39)</f>
        <v>140.20000000000002</v>
      </c>
      <c r="I39" s="138"/>
      <c r="J39" s="91" t="s">
        <v>12</v>
      </c>
      <c r="K39" s="79">
        <f>$K$48*Q39/1000</f>
        <v>321.60000000000002</v>
      </c>
      <c r="L39" s="79"/>
      <c r="M39" s="79"/>
      <c r="N39" s="79"/>
      <c r="O39" s="79"/>
      <c r="P39" s="101">
        <f t="shared" ref="P39:P46" si="19">SUM(K39:O39)</f>
        <v>321.60000000000002</v>
      </c>
      <c r="Q39" s="2">
        <v>100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/>
      <c r="C40" s="79"/>
      <c r="D40" s="79"/>
      <c r="E40" s="79"/>
      <c r="F40" s="79"/>
      <c r="G40" s="79"/>
      <c r="H40" s="101">
        <f t="shared" si="18"/>
        <v>0</v>
      </c>
      <c r="I40" s="2"/>
      <c r="J40" s="92" t="s">
        <v>13</v>
      </c>
      <c r="K40" s="79">
        <f t="shared" ref="K40:K45" si="20">$K$48*Q40/1000</f>
        <v>321.60000000000002</v>
      </c>
      <c r="L40" s="79"/>
      <c r="M40" s="79"/>
      <c r="N40" s="79"/>
      <c r="O40" s="79"/>
      <c r="P40" s="101">
        <f t="shared" si="19"/>
        <v>321.60000000000002</v>
      </c>
      <c r="Q40" s="2">
        <v>100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24.052</v>
      </c>
      <c r="C41" s="23">
        <v>33.404299999999999</v>
      </c>
      <c r="D41" s="23">
        <v>40.3932</v>
      </c>
      <c r="E41" s="23">
        <v>34.802599999999998</v>
      </c>
      <c r="F41" s="23">
        <v>31.858300000000003</v>
      </c>
      <c r="G41" s="23">
        <v>22.793399999999998</v>
      </c>
      <c r="H41" s="101">
        <f t="shared" si="18"/>
        <v>187.30380000000002</v>
      </c>
      <c r="I41" s="2"/>
      <c r="J41" s="91" t="s">
        <v>14</v>
      </c>
      <c r="K41" s="79">
        <f t="shared" si="20"/>
        <v>318.38400000000001</v>
      </c>
      <c r="L41" s="23"/>
      <c r="M41" s="23"/>
      <c r="N41" s="23"/>
      <c r="O41" s="23"/>
      <c r="P41" s="101">
        <f t="shared" si="19"/>
        <v>318.38400000000001</v>
      </c>
      <c r="Q41" s="2">
        <v>99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24.052</v>
      </c>
      <c r="C42" s="79">
        <v>33.404299999999999</v>
      </c>
      <c r="D42" s="79">
        <v>40.3932</v>
      </c>
      <c r="E42" s="79">
        <v>34.802599999999998</v>
      </c>
      <c r="F42" s="79">
        <v>31.858300000000003</v>
      </c>
      <c r="G42" s="79">
        <v>22.793399999999998</v>
      </c>
      <c r="H42" s="101">
        <f t="shared" si="18"/>
        <v>187.30380000000002</v>
      </c>
      <c r="I42" s="2"/>
      <c r="J42" s="92" t="s">
        <v>15</v>
      </c>
      <c r="K42" s="79">
        <f t="shared" si="20"/>
        <v>318.38400000000001</v>
      </c>
      <c r="L42" s="79"/>
      <c r="M42" s="79"/>
      <c r="N42" s="79"/>
      <c r="O42" s="79"/>
      <c r="P42" s="101">
        <f t="shared" si="19"/>
        <v>318.38400000000001</v>
      </c>
      <c r="Q42" s="2">
        <v>99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24.052</v>
      </c>
      <c r="C43" s="79">
        <v>33.404299999999999</v>
      </c>
      <c r="D43" s="79">
        <v>40.3932</v>
      </c>
      <c r="E43" s="79">
        <v>34.802599999999998</v>
      </c>
      <c r="F43" s="79">
        <v>31.858300000000003</v>
      </c>
      <c r="G43" s="79">
        <v>22.793399999999998</v>
      </c>
      <c r="H43" s="101">
        <f t="shared" si="18"/>
        <v>187.30380000000002</v>
      </c>
      <c r="I43" s="2"/>
      <c r="J43" s="91" t="s">
        <v>16</v>
      </c>
      <c r="K43" s="79">
        <f t="shared" si="20"/>
        <v>183.31200000000001</v>
      </c>
      <c r="L43" s="79"/>
      <c r="M43" s="79"/>
      <c r="N43" s="79"/>
      <c r="O43" s="79"/>
      <c r="P43" s="101">
        <f t="shared" si="19"/>
        <v>183.31200000000001</v>
      </c>
      <c r="Q43" s="2">
        <v>57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24.052</v>
      </c>
      <c r="C44" s="79">
        <v>33.404299999999999</v>
      </c>
      <c r="D44" s="79">
        <v>40.3932</v>
      </c>
      <c r="E44" s="79">
        <v>34.802599999999998</v>
      </c>
      <c r="F44" s="79">
        <v>31.858300000000003</v>
      </c>
      <c r="G44" s="79">
        <v>22.793399999999998</v>
      </c>
      <c r="H44" s="101">
        <f t="shared" si="18"/>
        <v>187.30380000000002</v>
      </c>
      <c r="I44" s="2"/>
      <c r="J44" s="92" t="s">
        <v>17</v>
      </c>
      <c r="K44" s="79">
        <f t="shared" si="20"/>
        <v>183.31200000000001</v>
      </c>
      <c r="L44" s="79"/>
      <c r="M44" s="79"/>
      <c r="N44" s="79"/>
      <c r="O44" s="79"/>
      <c r="P44" s="101">
        <f t="shared" si="19"/>
        <v>183.31200000000001</v>
      </c>
      <c r="Q44" s="2">
        <v>57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24.052</v>
      </c>
      <c r="C45" s="79">
        <v>33.404299999999999</v>
      </c>
      <c r="D45" s="79">
        <v>40.3932</v>
      </c>
      <c r="E45" s="79">
        <v>34.802599999999998</v>
      </c>
      <c r="F45" s="79">
        <v>31.858300000000003</v>
      </c>
      <c r="G45" s="79">
        <v>22.793399999999998</v>
      </c>
      <c r="H45" s="101">
        <f t="shared" si="18"/>
        <v>187.30380000000002</v>
      </c>
      <c r="I45" s="2"/>
      <c r="J45" s="91" t="s">
        <v>18</v>
      </c>
      <c r="K45" s="79">
        <f t="shared" si="20"/>
        <v>183.31200000000001</v>
      </c>
      <c r="L45" s="79"/>
      <c r="M45" s="79"/>
      <c r="N45" s="79"/>
      <c r="O45" s="79"/>
      <c r="P45" s="101">
        <f t="shared" si="19"/>
        <v>183.31200000000001</v>
      </c>
      <c r="Q45" s="2">
        <v>57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1">SUM(B39:B45)</f>
        <v>137.05999999999997</v>
      </c>
      <c r="C46" s="27">
        <f t="shared" si="21"/>
        <v>190.92150000000001</v>
      </c>
      <c r="D46" s="27">
        <f t="shared" si="21"/>
        <v>231.96600000000004</v>
      </c>
      <c r="E46" s="27">
        <f t="shared" si="21"/>
        <v>200.61299999999994</v>
      </c>
      <c r="F46" s="27">
        <f t="shared" si="21"/>
        <v>183.99150000000003</v>
      </c>
      <c r="G46" s="27">
        <f t="shared" si="21"/>
        <v>132.16699999999997</v>
      </c>
      <c r="H46" s="101">
        <f t="shared" si="18"/>
        <v>1076.7189999999998</v>
      </c>
      <c r="J46" s="77" t="s">
        <v>10</v>
      </c>
      <c r="K46" s="81">
        <f>SUM(K39:K45)</f>
        <v>1829.904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9"/>
        <v>1829.904</v>
      </c>
      <c r="Q46" s="61"/>
      <c r="R46" s="61"/>
      <c r="S46" s="2"/>
      <c r="T46" s="2"/>
      <c r="U46" s="2">
        <v>920.6</v>
      </c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44.5</v>
      </c>
      <c r="C47" s="30">
        <v>43.5</v>
      </c>
      <c r="D47" s="30">
        <v>42</v>
      </c>
      <c r="E47" s="30">
        <v>41</v>
      </c>
      <c r="F47" s="30">
        <v>40.5</v>
      </c>
      <c r="G47" s="30">
        <v>39.5</v>
      </c>
      <c r="H47" s="102">
        <f>+((H46/H48)/7)*1000</f>
        <v>41.775393807713186</v>
      </c>
      <c r="J47" s="110" t="s">
        <v>19</v>
      </c>
      <c r="K47" s="82">
        <v>81.5</v>
      </c>
      <c r="L47" s="30"/>
      <c r="M47" s="30"/>
      <c r="N47" s="30"/>
      <c r="O47" s="30"/>
      <c r="P47" s="102">
        <f>+((P46/P48)/7)*1000</f>
        <v>81.285714285714278</v>
      </c>
      <c r="Q47" s="63"/>
      <c r="R47" s="63"/>
      <c r="U47" s="151">
        <v>117.01666666666668</v>
      </c>
      <c r="V47" s="151">
        <v>163.08458333333334</v>
      </c>
      <c r="W47" s="151">
        <v>198.30500000000001</v>
      </c>
      <c r="X47" s="151">
        <v>171.61083333333335</v>
      </c>
      <c r="Y47" s="151">
        <v>157.44291666666669</v>
      </c>
      <c r="Z47" s="151">
        <v>113.1725</v>
      </c>
    </row>
    <row r="48" spans="1:30" ht="33.75" customHeight="1" x14ac:dyDescent="0.25">
      <c r="A48" s="94" t="s">
        <v>20</v>
      </c>
      <c r="B48" s="83">
        <v>440</v>
      </c>
      <c r="C48" s="34">
        <v>627</v>
      </c>
      <c r="D48" s="34">
        <v>789</v>
      </c>
      <c r="E48" s="34">
        <v>699</v>
      </c>
      <c r="F48" s="34">
        <v>649</v>
      </c>
      <c r="G48" s="34">
        <v>478</v>
      </c>
      <c r="H48" s="103">
        <f>SUM(B48:G48)</f>
        <v>3682</v>
      </c>
      <c r="I48" s="64"/>
      <c r="J48" s="94" t="s">
        <v>20</v>
      </c>
      <c r="K48" s="106">
        <v>3216</v>
      </c>
      <c r="L48" s="65"/>
      <c r="M48" s="65"/>
      <c r="N48" s="65"/>
      <c r="O48" s="65"/>
      <c r="P48" s="112">
        <f>SUM(K48:O48)</f>
        <v>3216</v>
      </c>
      <c r="Q48" s="66"/>
      <c r="R48" s="66"/>
      <c r="U48" s="151">
        <v>137.05999999999997</v>
      </c>
      <c r="V48" s="151">
        <v>190.92150000000001</v>
      </c>
      <c r="W48" s="151">
        <v>231.96600000000004</v>
      </c>
      <c r="X48" s="151">
        <v>200.61299999999994</v>
      </c>
      <c r="Y48" s="151">
        <v>183.99150000000003</v>
      </c>
      <c r="Z48" s="151">
        <v>132.16699999999997</v>
      </c>
    </row>
    <row r="49" spans="1:30" ht="33.75" customHeight="1" x14ac:dyDescent="0.25">
      <c r="A49" s="95" t="s">
        <v>21</v>
      </c>
      <c r="B49" s="84">
        <f>((B48*B47)*7/1000-B39)/5</f>
        <v>24.052</v>
      </c>
      <c r="C49" s="38">
        <f t="shared" ref="C49:G49" si="22">((C48*C47)*7/1000-C39)/5</f>
        <v>33.404299999999999</v>
      </c>
      <c r="D49" s="38">
        <f t="shared" si="22"/>
        <v>40.3932</v>
      </c>
      <c r="E49" s="38">
        <f t="shared" si="22"/>
        <v>34.802599999999998</v>
      </c>
      <c r="F49" s="38">
        <f t="shared" si="22"/>
        <v>31.858300000000003</v>
      </c>
      <c r="G49" s="38">
        <f t="shared" si="22"/>
        <v>22.793399999999998</v>
      </c>
      <c r="H49" s="104">
        <f>((H46*1000)/H48)/7</f>
        <v>41.775393807713193</v>
      </c>
      <c r="J49" s="95" t="s">
        <v>21</v>
      </c>
      <c r="K49" s="84">
        <f>(K48*K47)/1000</f>
        <v>262.10399999999998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81.285714285714292</v>
      </c>
      <c r="Q49" s="66"/>
      <c r="R49" s="66"/>
      <c r="U49" s="152">
        <f>U48-U47</f>
        <v>20.043333333333294</v>
      </c>
      <c r="V49" s="152">
        <f t="shared" ref="V49:Z49" si="23">V48-V47</f>
        <v>27.836916666666667</v>
      </c>
      <c r="W49" s="152">
        <f t="shared" si="23"/>
        <v>33.66100000000003</v>
      </c>
      <c r="X49" s="152">
        <f t="shared" si="23"/>
        <v>29.002166666666596</v>
      </c>
      <c r="Y49" s="152">
        <f t="shared" si="23"/>
        <v>26.54858333333334</v>
      </c>
      <c r="Z49" s="152">
        <f t="shared" si="23"/>
        <v>18.994499999999974</v>
      </c>
    </row>
    <row r="50" spans="1:30" ht="33.75" customHeight="1" x14ac:dyDescent="0.25">
      <c r="A50" s="96" t="s">
        <v>22</v>
      </c>
      <c r="B50" s="85">
        <f t="shared" ref="B50:G50" si="24">((B48*B47)*7)/1000</f>
        <v>137.06</v>
      </c>
      <c r="C50" s="42">
        <f t="shared" si="24"/>
        <v>190.92150000000001</v>
      </c>
      <c r="D50" s="42">
        <f t="shared" si="24"/>
        <v>231.96600000000001</v>
      </c>
      <c r="E50" s="42">
        <f t="shared" si="24"/>
        <v>200.613</v>
      </c>
      <c r="F50" s="42">
        <f t="shared" si="24"/>
        <v>183.9915</v>
      </c>
      <c r="G50" s="42">
        <f t="shared" si="24"/>
        <v>132.167</v>
      </c>
      <c r="H50" s="87"/>
      <c r="J50" s="96" t="s">
        <v>22</v>
      </c>
      <c r="K50" s="85">
        <f>((K48*K47)*7)/1000</f>
        <v>1834.7280000000001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5">+(B46/B48)/7*1000</f>
        <v>44.499999999999993</v>
      </c>
      <c r="C51" s="47">
        <f t="shared" si="25"/>
        <v>43.5</v>
      </c>
      <c r="D51" s="47">
        <f t="shared" si="25"/>
        <v>42</v>
      </c>
      <c r="E51" s="47">
        <f t="shared" si="25"/>
        <v>40.999999999999986</v>
      </c>
      <c r="F51" s="47">
        <f t="shared" si="25"/>
        <v>40.5</v>
      </c>
      <c r="G51" s="47">
        <f t="shared" si="25"/>
        <v>39.499999999999993</v>
      </c>
      <c r="H51" s="105"/>
      <c r="I51" s="50"/>
      <c r="J51" s="97" t="s">
        <v>23</v>
      </c>
      <c r="K51" s="86">
        <f>+(K46/K48)/7*1000</f>
        <v>81.285714285714278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7"/>
      <c r="K54" s="34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5" t="s">
        <v>8</v>
      </c>
      <c r="C55" s="346"/>
      <c r="D55" s="346"/>
      <c r="E55" s="346"/>
      <c r="F55" s="34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320.2</v>
      </c>
      <c r="C58" s="79"/>
      <c r="D58" s="79"/>
      <c r="E58" s="79"/>
      <c r="F58" s="79"/>
      <c r="G58" s="101">
        <f t="shared" ref="G58:G65" si="26">SUM(B58:F58)</f>
        <v>320.2</v>
      </c>
      <c r="H58" s="74">
        <v>100</v>
      </c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320.2</v>
      </c>
      <c r="C59" s="79"/>
      <c r="D59" s="79"/>
      <c r="E59" s="79"/>
      <c r="F59" s="79"/>
      <c r="G59" s="101">
        <f t="shared" si="26"/>
        <v>320.2</v>
      </c>
      <c r="H59" s="74">
        <v>100</v>
      </c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320.2</v>
      </c>
      <c r="C60" s="23"/>
      <c r="D60" s="23"/>
      <c r="E60" s="23"/>
      <c r="F60" s="23"/>
      <c r="G60" s="101">
        <f t="shared" si="26"/>
        <v>320.2</v>
      </c>
      <c r="H60" s="74">
        <v>100</v>
      </c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320.2</v>
      </c>
      <c r="C61" s="79"/>
      <c r="D61" s="79"/>
      <c r="E61" s="79"/>
      <c r="F61" s="79"/>
      <c r="G61" s="101">
        <f t="shared" si="26"/>
        <v>320.2</v>
      </c>
      <c r="H61" s="74">
        <v>100</v>
      </c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23.3</v>
      </c>
      <c r="C62" s="79">
        <v>34.700000000000003</v>
      </c>
      <c r="D62" s="79">
        <v>26.1</v>
      </c>
      <c r="E62" s="79">
        <v>24.7</v>
      </c>
      <c r="F62" s="79">
        <v>89.7</v>
      </c>
      <c r="G62" s="101">
        <f t="shared" si="26"/>
        <v>198.5</v>
      </c>
      <c r="H62" s="74">
        <v>62</v>
      </c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23.3</v>
      </c>
      <c r="C63" s="79">
        <v>34.700000000000003</v>
      </c>
      <c r="D63" s="79">
        <v>26.1</v>
      </c>
      <c r="E63" s="79">
        <v>24.7</v>
      </c>
      <c r="F63" s="79">
        <v>89.7</v>
      </c>
      <c r="G63" s="101">
        <f t="shared" si="26"/>
        <v>198.5</v>
      </c>
      <c r="H63" s="74">
        <v>62</v>
      </c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23.3</v>
      </c>
      <c r="C64" s="79">
        <v>34.700000000000003</v>
      </c>
      <c r="D64" s="79">
        <v>26.1</v>
      </c>
      <c r="E64" s="79">
        <v>24.7</v>
      </c>
      <c r="F64" s="79">
        <v>89.7</v>
      </c>
      <c r="G64" s="101">
        <f t="shared" si="26"/>
        <v>198.5</v>
      </c>
      <c r="H64" s="74">
        <v>62</v>
      </c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1350.6999999999998</v>
      </c>
      <c r="C65" s="27">
        <f t="shared" ref="C65:F65" si="27">SUM(C58:C64)</f>
        <v>104.10000000000001</v>
      </c>
      <c r="D65" s="27">
        <f t="shared" si="27"/>
        <v>78.300000000000011</v>
      </c>
      <c r="E65" s="27">
        <f t="shared" si="27"/>
        <v>74.099999999999994</v>
      </c>
      <c r="F65" s="27">
        <f t="shared" si="27"/>
        <v>269.10000000000002</v>
      </c>
      <c r="G65" s="101">
        <f t="shared" si="26"/>
        <v>1876.2999999999997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84</v>
      </c>
      <c r="C66" s="30"/>
      <c r="D66" s="30"/>
      <c r="E66" s="30"/>
      <c r="F66" s="30"/>
      <c r="G66" s="102">
        <f>+((G65/G67)/7)*1000</f>
        <v>83.841994727199591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>
        <v>1443</v>
      </c>
      <c r="G67" s="112">
        <f>SUM(B67:F67)</f>
        <v>3197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31.584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83.841994727199591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221.08799999999999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513.18389057750755</v>
      </c>
      <c r="C70" s="47">
        <f>+(C65/C67)/7*1000</f>
        <v>26.603628929210327</v>
      </c>
      <c r="D70" s="47">
        <f>+(D65/D67)/7*1000</f>
        <v>26.569392602646762</v>
      </c>
      <c r="E70" s="47">
        <f>+(E65/E67)/7*1000</f>
        <v>26.597272074659006</v>
      </c>
      <c r="F70" s="47">
        <f>+(F65/F67)/7*1000</f>
        <v>26.640926640926644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B15:L15"/>
    <mergeCell ref="M15:U15"/>
    <mergeCell ref="A3:C3"/>
    <mergeCell ref="E9:G9"/>
    <mergeCell ref="R9:S9"/>
    <mergeCell ref="K11:L11"/>
    <mergeCell ref="B36:G36"/>
    <mergeCell ref="K36:O3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8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51" t="s">
        <v>0</v>
      </c>
      <c r="B3" s="351"/>
      <c r="C3" s="351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2"/>
      <c r="Z3" s="2"/>
      <c r="AA3" s="2"/>
      <c r="AB3" s="2"/>
      <c r="AC3" s="2"/>
      <c r="AD3" s="14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8" t="s">
        <v>1</v>
      </c>
      <c r="B9" s="148"/>
      <c r="C9" s="148"/>
      <c r="D9" s="1"/>
      <c r="E9" s="338" t="s">
        <v>2</v>
      </c>
      <c r="F9" s="338"/>
      <c r="G9" s="33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8"/>
      <c r="S9" s="33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8"/>
      <c r="B10" s="148"/>
      <c r="C10" s="14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8" t="s">
        <v>4</v>
      </c>
      <c r="B11" s="148"/>
      <c r="C11" s="148"/>
      <c r="D11" s="1"/>
      <c r="E11" s="149">
        <v>2</v>
      </c>
      <c r="F11" s="1"/>
      <c r="G11" s="1"/>
      <c r="H11" s="1"/>
      <c r="I11" s="1"/>
      <c r="J11" s="1"/>
      <c r="K11" s="339" t="s">
        <v>58</v>
      </c>
      <c r="L11" s="339"/>
      <c r="M11" s="150"/>
      <c r="N11" s="15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8"/>
      <c r="B12" s="148"/>
      <c r="C12" s="148"/>
      <c r="D12" s="1"/>
      <c r="E12" s="5"/>
      <c r="F12" s="1"/>
      <c r="G12" s="1"/>
      <c r="H12" s="1"/>
      <c r="I12" s="1"/>
      <c r="J12" s="1"/>
      <c r="K12" s="150"/>
      <c r="L12" s="150"/>
      <c r="M12" s="150"/>
      <c r="N12" s="15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8"/>
      <c r="B13" s="148"/>
      <c r="C13" s="148"/>
      <c r="D13" s="148"/>
      <c r="E13" s="148"/>
      <c r="F13" s="148"/>
      <c r="G13" s="148"/>
      <c r="H13" s="148"/>
      <c r="I13" s="148"/>
      <c r="J13" s="148"/>
      <c r="K13" s="148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"/>
      <c r="X13" s="1"/>
      <c r="Y13" s="1"/>
    </row>
    <row r="14" spans="1:30" s="3" customFormat="1" ht="27" thickBot="1" x14ac:dyDescent="0.3">
      <c r="A14" s="14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2" t="s">
        <v>25</v>
      </c>
      <c r="C15" s="353"/>
      <c r="D15" s="353"/>
      <c r="E15" s="353"/>
      <c r="F15" s="353"/>
      <c r="G15" s="353"/>
      <c r="H15" s="353"/>
      <c r="I15" s="353"/>
      <c r="J15" s="353"/>
      <c r="K15" s="353"/>
      <c r="L15" s="354"/>
      <c r="M15" s="355" t="s">
        <v>8</v>
      </c>
      <c r="N15" s="356"/>
      <c r="O15" s="356"/>
      <c r="P15" s="356"/>
      <c r="Q15" s="356"/>
      <c r="R15" s="356"/>
      <c r="S15" s="356"/>
      <c r="T15" s="356"/>
      <c r="U15" s="357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27.489000000000001</v>
      </c>
      <c r="C18" s="23">
        <v>31.522166666666667</v>
      </c>
      <c r="D18" s="23">
        <v>31.522166666666667</v>
      </c>
      <c r="E18" s="23">
        <v>33.04</v>
      </c>
      <c r="F18" s="23">
        <v>33.04</v>
      </c>
      <c r="G18" s="23">
        <v>33.04</v>
      </c>
      <c r="H18" s="23">
        <v>31.076499999999999</v>
      </c>
      <c r="I18" s="23">
        <v>31.076499999999999</v>
      </c>
      <c r="J18" s="23">
        <v>26.815250000000002</v>
      </c>
      <c r="K18" s="23">
        <v>26.815250000000002</v>
      </c>
      <c r="L18" s="23">
        <v>14.319666666666668</v>
      </c>
      <c r="M18" s="22">
        <v>28.510416666666668</v>
      </c>
      <c r="N18" s="23">
        <v>30.772000000000002</v>
      </c>
      <c r="O18" s="23">
        <v>30.772000000000002</v>
      </c>
      <c r="P18" s="23">
        <v>26.643166666666669</v>
      </c>
      <c r="Q18" s="23">
        <v>26.643166666666669</v>
      </c>
      <c r="R18" s="23">
        <v>29.540000000000003</v>
      </c>
      <c r="S18" s="23">
        <v>29.540000000000003</v>
      </c>
      <c r="T18" s="23">
        <v>39.8125</v>
      </c>
      <c r="U18" s="24">
        <v>16.798833333333334</v>
      </c>
      <c r="V18" s="25">
        <f t="shared" ref="V18:V25" si="0">SUM(B18:U18)</f>
        <v>578.78858333333324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36.170749999999998</v>
      </c>
      <c r="C19" s="23">
        <v>41.558708333333335</v>
      </c>
      <c r="D19" s="23">
        <v>41.784458333333333</v>
      </c>
      <c r="E19" s="23">
        <v>43.777999999999999</v>
      </c>
      <c r="F19" s="23">
        <v>43.777999999999999</v>
      </c>
      <c r="G19" s="23">
        <v>44.397500000000001</v>
      </c>
      <c r="H19" s="23">
        <v>41.164375</v>
      </c>
      <c r="I19" s="23">
        <v>41.236124999999994</v>
      </c>
      <c r="J19" s="23">
        <v>36.130937500000002</v>
      </c>
      <c r="K19" s="23">
        <v>36.130937500000002</v>
      </c>
      <c r="L19" s="23">
        <v>19.312708333333333</v>
      </c>
      <c r="M19" s="22">
        <v>38.074895833333336</v>
      </c>
      <c r="N19" s="23">
        <v>41.134625</v>
      </c>
      <c r="O19" s="23">
        <v>41.212500000000006</v>
      </c>
      <c r="P19" s="23">
        <v>35.253458333333334</v>
      </c>
      <c r="Q19" s="23">
        <v>35.17820833333333</v>
      </c>
      <c r="R19" s="23">
        <v>39.067</v>
      </c>
      <c r="S19" s="23">
        <v>39.140500000000003</v>
      </c>
      <c r="T19" s="23">
        <v>52.684624999999997</v>
      </c>
      <c r="U19" s="24">
        <v>22.634791666666665</v>
      </c>
      <c r="V19" s="25">
        <f t="shared" si="0"/>
        <v>769.82310416666667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35.518583333333332</v>
      </c>
      <c r="C21" s="23">
        <v>40.792208333333342</v>
      </c>
      <c r="D21" s="23">
        <v>41.01445833333333</v>
      </c>
      <c r="E21" s="23">
        <v>42.952000000000005</v>
      </c>
      <c r="F21" s="23">
        <v>42.952000000000005</v>
      </c>
      <c r="G21" s="23">
        <v>43.571499999999993</v>
      </c>
      <c r="H21" s="23">
        <v>41.164375</v>
      </c>
      <c r="I21" s="23">
        <v>41.236124999999994</v>
      </c>
      <c r="J21" s="23">
        <v>35.434437500000008</v>
      </c>
      <c r="K21" s="23">
        <v>35.434437500000008</v>
      </c>
      <c r="L21" s="23">
        <v>19.312708333333333</v>
      </c>
      <c r="M21" s="22">
        <v>37.405229166666665</v>
      </c>
      <c r="N21" s="23">
        <v>40.40312500000001</v>
      </c>
      <c r="O21" s="23">
        <v>40.479833333333339</v>
      </c>
      <c r="P21" s="23">
        <v>34.603625000000001</v>
      </c>
      <c r="Q21" s="23">
        <v>34.529541666666667</v>
      </c>
      <c r="R21" s="23">
        <v>38.329666666666668</v>
      </c>
      <c r="S21" s="23">
        <v>38.402000000000008</v>
      </c>
      <c r="T21" s="23">
        <v>51.666125000000001</v>
      </c>
      <c r="U21" s="24">
        <v>21.762124999999997</v>
      </c>
      <c r="V21" s="25">
        <f t="shared" si="0"/>
        <v>756.96410416666663</v>
      </c>
      <c r="X21" s="2"/>
      <c r="Y21" s="19"/>
    </row>
    <row r="22" spans="1:31" ht="39.950000000000003" customHeight="1" x14ac:dyDescent="0.25">
      <c r="A22" s="91" t="s">
        <v>16</v>
      </c>
      <c r="B22" s="22">
        <v>35.518583333333332</v>
      </c>
      <c r="C22" s="23">
        <v>40.792208333333342</v>
      </c>
      <c r="D22" s="23">
        <v>41.01445833333333</v>
      </c>
      <c r="E22" s="23">
        <v>42.952000000000005</v>
      </c>
      <c r="F22" s="23">
        <v>42.952000000000005</v>
      </c>
      <c r="G22" s="23">
        <v>43.571499999999993</v>
      </c>
      <c r="H22" s="23">
        <v>41.164375</v>
      </c>
      <c r="I22" s="23">
        <v>41.236124999999994</v>
      </c>
      <c r="J22" s="23">
        <v>35.434437500000008</v>
      </c>
      <c r="K22" s="23">
        <v>35.434437500000008</v>
      </c>
      <c r="L22" s="23">
        <v>19.312708333333333</v>
      </c>
      <c r="M22" s="22">
        <v>37.405229166666665</v>
      </c>
      <c r="N22" s="23">
        <v>40.40312500000001</v>
      </c>
      <c r="O22" s="23">
        <v>40.479833333333339</v>
      </c>
      <c r="P22" s="23">
        <v>34.603625000000001</v>
      </c>
      <c r="Q22" s="23">
        <v>34.529541666666667</v>
      </c>
      <c r="R22" s="23">
        <v>38.329666666666668</v>
      </c>
      <c r="S22" s="23">
        <v>38.402000000000008</v>
      </c>
      <c r="T22" s="23">
        <v>51.666125000000001</v>
      </c>
      <c r="U22" s="24">
        <v>21.762124999999997</v>
      </c>
      <c r="V22" s="25">
        <f t="shared" si="0"/>
        <v>756.96410416666663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35.518583333333332</v>
      </c>
      <c r="C24" s="23">
        <v>40.792208333333342</v>
      </c>
      <c r="D24" s="23">
        <v>41.01445833333333</v>
      </c>
      <c r="E24" s="23">
        <v>42.952000000000005</v>
      </c>
      <c r="F24" s="23">
        <v>42.952000000000005</v>
      </c>
      <c r="G24" s="23">
        <v>43.571499999999993</v>
      </c>
      <c r="H24" s="23">
        <v>41.164375</v>
      </c>
      <c r="I24" s="23">
        <v>41.236124999999994</v>
      </c>
      <c r="J24" s="23">
        <v>35.434437500000008</v>
      </c>
      <c r="K24" s="23">
        <v>35.434437500000008</v>
      </c>
      <c r="L24" s="23">
        <v>19.312708333333333</v>
      </c>
      <c r="M24" s="22">
        <v>37.405229166666665</v>
      </c>
      <c r="N24" s="23">
        <v>40.40312500000001</v>
      </c>
      <c r="O24" s="23">
        <v>40.479833333333339</v>
      </c>
      <c r="P24" s="23">
        <v>34.603625000000001</v>
      </c>
      <c r="Q24" s="23">
        <v>34.529541666666667</v>
      </c>
      <c r="R24" s="23">
        <v>38.329666666666668</v>
      </c>
      <c r="S24" s="23">
        <v>38.402000000000008</v>
      </c>
      <c r="T24" s="23">
        <v>51.666125000000001</v>
      </c>
      <c r="U24" s="24">
        <v>21.762124999999997</v>
      </c>
      <c r="V24" s="25">
        <f t="shared" si="0"/>
        <v>756.96410416666663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170.21550000000002</v>
      </c>
      <c r="C25" s="27">
        <f t="shared" si="1"/>
        <v>195.45750000000004</v>
      </c>
      <c r="D25" s="27">
        <f t="shared" si="1"/>
        <v>196.34999999999997</v>
      </c>
      <c r="E25" s="27">
        <f t="shared" si="1"/>
        <v>205.67400000000001</v>
      </c>
      <c r="F25" s="27">
        <f t="shared" si="1"/>
        <v>205.67400000000001</v>
      </c>
      <c r="G25" s="27">
        <f t="shared" si="1"/>
        <v>208.15199999999996</v>
      </c>
      <c r="H25" s="27">
        <f t="shared" si="1"/>
        <v>195.73400000000001</v>
      </c>
      <c r="I25" s="27">
        <f t="shared" si="1"/>
        <v>196.02099999999996</v>
      </c>
      <c r="J25" s="27">
        <f t="shared" si="1"/>
        <v>169.24950000000001</v>
      </c>
      <c r="K25" s="27">
        <f t="shared" si="1"/>
        <v>169.24950000000001</v>
      </c>
      <c r="L25" s="27">
        <f t="shared" si="1"/>
        <v>91.570499999999996</v>
      </c>
      <c r="M25" s="26">
        <f>SUM(M18:M24)</f>
        <v>178.80099999999999</v>
      </c>
      <c r="N25" s="27">
        <f t="shared" ref="N25:P25" si="2">SUM(N18:N24)</f>
        <v>193.11600000000004</v>
      </c>
      <c r="O25" s="27">
        <f t="shared" si="2"/>
        <v>193.42400000000004</v>
      </c>
      <c r="P25" s="27">
        <f t="shared" si="2"/>
        <v>165.70749999999998</v>
      </c>
      <c r="Q25" s="27">
        <f>SUM(Q18:Q24)</f>
        <v>165.41</v>
      </c>
      <c r="R25" s="27">
        <f t="shared" ref="R25:U25" si="3">SUM(R18:R24)</f>
        <v>183.596</v>
      </c>
      <c r="S25" s="27">
        <f t="shared" si="3"/>
        <v>183.88650000000004</v>
      </c>
      <c r="T25" s="27">
        <f t="shared" si="3"/>
        <v>247.49549999999999</v>
      </c>
      <c r="U25" s="28">
        <f t="shared" si="3"/>
        <v>104.72</v>
      </c>
      <c r="V25" s="25">
        <f t="shared" si="0"/>
        <v>3619.5039999999995</v>
      </c>
    </row>
    <row r="26" spans="1:31" s="2" customFormat="1" ht="36.75" customHeight="1" x14ac:dyDescent="0.25">
      <c r="A26" s="93" t="s">
        <v>19</v>
      </c>
      <c r="B26" s="29">
        <v>43.5</v>
      </c>
      <c r="C26" s="30">
        <v>42.5</v>
      </c>
      <c r="D26" s="30">
        <v>42.5</v>
      </c>
      <c r="E26" s="30">
        <v>41.5</v>
      </c>
      <c r="F26" s="30">
        <v>41.5</v>
      </c>
      <c r="G26" s="30">
        <v>42</v>
      </c>
      <c r="H26" s="30">
        <v>41</v>
      </c>
      <c r="I26" s="30">
        <v>41</v>
      </c>
      <c r="J26" s="30">
        <v>40.5</v>
      </c>
      <c r="K26" s="30">
        <v>40.5</v>
      </c>
      <c r="L26" s="30">
        <v>40.5</v>
      </c>
      <c r="M26" s="29">
        <v>44.5</v>
      </c>
      <c r="N26" s="30">
        <v>44</v>
      </c>
      <c r="O26" s="30">
        <v>44</v>
      </c>
      <c r="P26" s="30">
        <v>42.5</v>
      </c>
      <c r="Q26" s="30">
        <v>42.5</v>
      </c>
      <c r="R26" s="30">
        <v>41.5</v>
      </c>
      <c r="S26" s="30">
        <v>41.5</v>
      </c>
      <c r="T26" s="30">
        <v>40.5</v>
      </c>
      <c r="U26" s="31">
        <v>40</v>
      </c>
      <c r="V26" s="32">
        <f>+((V25/V27)/7)*1000</f>
        <v>41.915693904020742</v>
      </c>
    </row>
    <row r="27" spans="1:31" s="2" customFormat="1" ht="33" customHeight="1" x14ac:dyDescent="0.25">
      <c r="A27" s="94" t="s">
        <v>20</v>
      </c>
      <c r="B27" s="33">
        <v>559</v>
      </c>
      <c r="C27" s="34">
        <v>657</v>
      </c>
      <c r="D27" s="34">
        <v>660</v>
      </c>
      <c r="E27" s="34">
        <v>708</v>
      </c>
      <c r="F27" s="34">
        <v>708</v>
      </c>
      <c r="G27" s="34">
        <v>708</v>
      </c>
      <c r="H27" s="34">
        <v>682</v>
      </c>
      <c r="I27" s="34">
        <v>683</v>
      </c>
      <c r="J27" s="34">
        <v>597</v>
      </c>
      <c r="K27" s="34">
        <v>597</v>
      </c>
      <c r="L27" s="34">
        <v>323</v>
      </c>
      <c r="M27" s="33">
        <v>574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873</v>
      </c>
      <c r="U27" s="35">
        <v>374</v>
      </c>
      <c r="V27" s="36">
        <f>SUM(B27:U27)</f>
        <v>12336</v>
      </c>
      <c r="W27" s="2">
        <f>((V25*1000)/V27)/7</f>
        <v>41.915693904020749</v>
      </c>
    </row>
    <row r="28" spans="1:31" s="2" customFormat="1" ht="33" customHeight="1" x14ac:dyDescent="0.25">
      <c r="A28" s="95" t="s">
        <v>21</v>
      </c>
      <c r="B28" s="37">
        <f>((B27*B26)*7/1000-B18-B19)/3</f>
        <v>35.518583333333332</v>
      </c>
      <c r="C28" s="38">
        <f t="shared" ref="C28:U28" si="4">((C27*C26)*7/1000-C18-C19)/3</f>
        <v>40.792208333333342</v>
      </c>
      <c r="D28" s="38">
        <f t="shared" si="4"/>
        <v>41.01445833333333</v>
      </c>
      <c r="E28" s="38">
        <f t="shared" si="4"/>
        <v>42.952000000000005</v>
      </c>
      <c r="F28" s="38">
        <f t="shared" si="4"/>
        <v>42.952000000000005</v>
      </c>
      <c r="G28" s="38">
        <f t="shared" si="4"/>
        <v>43.571499999999993</v>
      </c>
      <c r="H28" s="38">
        <f t="shared" si="4"/>
        <v>41.164375</v>
      </c>
      <c r="I28" s="38">
        <f t="shared" si="4"/>
        <v>41.236124999999994</v>
      </c>
      <c r="J28" s="38">
        <f t="shared" si="4"/>
        <v>35.434437500000008</v>
      </c>
      <c r="K28" s="38">
        <f t="shared" si="4"/>
        <v>35.434437500000008</v>
      </c>
      <c r="L28" s="38">
        <f t="shared" si="4"/>
        <v>19.312708333333333</v>
      </c>
      <c r="M28" s="37">
        <f t="shared" si="4"/>
        <v>37.405229166666665</v>
      </c>
      <c r="N28" s="38">
        <f t="shared" si="4"/>
        <v>40.40312500000001</v>
      </c>
      <c r="O28" s="38">
        <f t="shared" si="4"/>
        <v>40.479833333333339</v>
      </c>
      <c r="P28" s="38">
        <f t="shared" si="4"/>
        <v>34.603625000000001</v>
      </c>
      <c r="Q28" s="38">
        <f t="shared" si="4"/>
        <v>34.529541666666667</v>
      </c>
      <c r="R28" s="38">
        <f t="shared" si="4"/>
        <v>38.329666666666668</v>
      </c>
      <c r="S28" s="38">
        <f t="shared" si="4"/>
        <v>38.402000000000008</v>
      </c>
      <c r="T28" s="38">
        <f t="shared" si="4"/>
        <v>51.666125000000001</v>
      </c>
      <c r="U28" s="39">
        <f t="shared" si="4"/>
        <v>21.762124999999997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170.21549999999999</v>
      </c>
      <c r="C29" s="42">
        <f t="shared" si="5"/>
        <v>195.45750000000001</v>
      </c>
      <c r="D29" s="42">
        <f>((D27*D26)*7)/1000</f>
        <v>196.35</v>
      </c>
      <c r="E29" s="42">
        <f>((E27*E26)*7)/1000</f>
        <v>205.67400000000001</v>
      </c>
      <c r="F29" s="42">
        <f t="shared" ref="F29:G29" si="6">((F27*F26)*7)/1000</f>
        <v>205.67400000000001</v>
      </c>
      <c r="G29" s="42">
        <f t="shared" si="6"/>
        <v>208.15199999999999</v>
      </c>
      <c r="H29" s="42">
        <f>((H27*H26)*7)/1000</f>
        <v>195.73400000000001</v>
      </c>
      <c r="I29" s="42">
        <f t="shared" ref="I29:J29" si="7">((I27*I26)*7)/1000</f>
        <v>196.02099999999999</v>
      </c>
      <c r="J29" s="42">
        <f t="shared" si="7"/>
        <v>169.24950000000001</v>
      </c>
      <c r="K29" s="42">
        <f>((K27*K26)*7)/1000</f>
        <v>169.24950000000001</v>
      </c>
      <c r="L29" s="42">
        <f t="shared" ref="L29" si="8">((L27*L26)*7)/1000</f>
        <v>91.570499999999996</v>
      </c>
      <c r="M29" s="41">
        <f>((M27*M26)*7)/1000</f>
        <v>178.80099999999999</v>
      </c>
      <c r="N29" s="42">
        <f>((N27*N26)*7)/1000</f>
        <v>193.11600000000001</v>
      </c>
      <c r="O29" s="42">
        <f t="shared" ref="O29:U29" si="9">((O27*O26)*7)/1000</f>
        <v>193.42400000000001</v>
      </c>
      <c r="P29" s="42">
        <f t="shared" si="9"/>
        <v>165.70750000000001</v>
      </c>
      <c r="Q29" s="43">
        <f t="shared" si="9"/>
        <v>165.41</v>
      </c>
      <c r="R29" s="43">
        <f t="shared" si="9"/>
        <v>183.596</v>
      </c>
      <c r="S29" s="43">
        <f t="shared" si="9"/>
        <v>183.88650000000001</v>
      </c>
      <c r="T29" s="43">
        <f t="shared" si="9"/>
        <v>247.49549999999999</v>
      </c>
      <c r="U29" s="44">
        <f t="shared" si="9"/>
        <v>104.72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43.500000000000007</v>
      </c>
      <c r="C30" s="47">
        <f t="shared" si="10"/>
        <v>42.5</v>
      </c>
      <c r="D30" s="47">
        <f>+(D25/D27)/7*1000</f>
        <v>42.499999999999986</v>
      </c>
      <c r="E30" s="47">
        <f t="shared" ref="E30:G30" si="11">+(E25/E27)/7*1000</f>
        <v>41.5</v>
      </c>
      <c r="F30" s="47">
        <f t="shared" si="11"/>
        <v>41.5</v>
      </c>
      <c r="G30" s="47">
        <f t="shared" si="11"/>
        <v>41.999999999999986</v>
      </c>
      <c r="H30" s="47">
        <f>+(H25/H27)/7*1000</f>
        <v>41</v>
      </c>
      <c r="I30" s="47">
        <f t="shared" ref="I30:L30" si="12">+(I25/I27)/7*1000</f>
        <v>40.999999999999986</v>
      </c>
      <c r="J30" s="47">
        <f t="shared" si="12"/>
        <v>40.5</v>
      </c>
      <c r="K30" s="47">
        <f t="shared" si="12"/>
        <v>40.5</v>
      </c>
      <c r="L30" s="47">
        <f t="shared" si="12"/>
        <v>40.499999999999993</v>
      </c>
      <c r="M30" s="46">
        <f>+(M25/M27)/7*1000</f>
        <v>44.5</v>
      </c>
      <c r="N30" s="47">
        <f t="shared" ref="N30:U30" si="13">+(N25/N27)/7*1000</f>
        <v>44.000000000000007</v>
      </c>
      <c r="O30" s="47">
        <f t="shared" si="13"/>
        <v>44.000000000000007</v>
      </c>
      <c r="P30" s="47">
        <f t="shared" si="13"/>
        <v>42.499999999999993</v>
      </c>
      <c r="Q30" s="47">
        <f t="shared" si="13"/>
        <v>42.499999999999993</v>
      </c>
      <c r="R30" s="47">
        <f t="shared" si="13"/>
        <v>41.499999999999993</v>
      </c>
      <c r="S30" s="47">
        <f t="shared" si="13"/>
        <v>41.500000000000014</v>
      </c>
      <c r="T30" s="47">
        <f t="shared" si="13"/>
        <v>40.499999999999993</v>
      </c>
      <c r="U30" s="48">
        <f t="shared" si="13"/>
        <v>39.999999999999993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0" t="s">
        <v>25</v>
      </c>
      <c r="C36" s="341"/>
      <c r="D36" s="341"/>
      <c r="E36" s="341"/>
      <c r="F36" s="341"/>
      <c r="G36" s="341"/>
      <c r="H36" s="99"/>
      <c r="I36" s="53" t="s">
        <v>26</v>
      </c>
      <c r="J36" s="107"/>
      <c r="K36" s="346" t="s">
        <v>25</v>
      </c>
      <c r="L36" s="346"/>
      <c r="M36" s="346"/>
      <c r="N36" s="346"/>
      <c r="O36" s="340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20.043333333333333</v>
      </c>
      <c r="C39" s="79">
        <v>27.836916666666667</v>
      </c>
      <c r="D39" s="79">
        <v>33.661000000000001</v>
      </c>
      <c r="E39" s="79">
        <v>29.002166666666668</v>
      </c>
      <c r="F39" s="79">
        <v>26.548583333333337</v>
      </c>
      <c r="G39" s="79">
        <v>18.994499999999999</v>
      </c>
      <c r="H39" s="101">
        <f t="shared" ref="H39:H46" si="14">SUM(B39:G39)</f>
        <v>156.0865</v>
      </c>
      <c r="I39" s="138"/>
      <c r="J39" s="91" t="s">
        <v>12</v>
      </c>
      <c r="K39" s="79">
        <v>14.7</v>
      </c>
      <c r="L39" s="79">
        <v>9.1999999999999993</v>
      </c>
      <c r="M39" s="79">
        <v>6.9</v>
      </c>
      <c r="N39" s="79"/>
      <c r="O39" s="79"/>
      <c r="P39" s="101">
        <f t="shared" ref="P39:P46" si="15">SUM(K39:O39)</f>
        <v>30.799999999999997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</v>
      </c>
      <c r="D40" s="79">
        <v>54.249625000000002</v>
      </c>
      <c r="E40" s="79">
        <v>47.184083333333334</v>
      </c>
      <c r="F40" s="79">
        <v>43.335854166666664</v>
      </c>
      <c r="G40" s="79">
        <v>31.145624999999999</v>
      </c>
      <c r="H40" s="101">
        <f t="shared" si="14"/>
        <v>252.30787499999997</v>
      </c>
      <c r="I40" s="2"/>
      <c r="J40" s="92" t="s">
        <v>13</v>
      </c>
      <c r="K40" s="79">
        <v>23.2</v>
      </c>
      <c r="L40" s="79">
        <v>14.6</v>
      </c>
      <c r="M40" s="79">
        <v>10.9</v>
      </c>
      <c r="N40" s="79"/>
      <c r="O40" s="79"/>
      <c r="P40" s="101">
        <f t="shared" si="15"/>
        <v>48.699999999999996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31.781166666666667</v>
      </c>
      <c r="C42" s="79">
        <v>44.611520833333337</v>
      </c>
      <c r="D42" s="79">
        <v>54.249625000000002</v>
      </c>
      <c r="E42" s="79">
        <v>47.184083333333341</v>
      </c>
      <c r="F42" s="79">
        <v>43.335854166666671</v>
      </c>
      <c r="G42" s="79">
        <v>31.145624999999999</v>
      </c>
      <c r="H42" s="101">
        <f t="shared" si="14"/>
        <v>252.30787500000002</v>
      </c>
      <c r="I42" s="2"/>
      <c r="J42" s="92" t="s">
        <v>15</v>
      </c>
      <c r="K42" s="79">
        <v>23.2</v>
      </c>
      <c r="L42" s="79">
        <v>14.6</v>
      </c>
      <c r="M42" s="79">
        <v>11</v>
      </c>
      <c r="N42" s="79"/>
      <c r="O42" s="79"/>
      <c r="P42" s="101">
        <f t="shared" si="15"/>
        <v>48.8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31.781166666666667</v>
      </c>
      <c r="C43" s="79">
        <v>44.611520833333337</v>
      </c>
      <c r="D43" s="79">
        <v>54.249625000000002</v>
      </c>
      <c r="E43" s="79">
        <v>47.184083333333341</v>
      </c>
      <c r="F43" s="79">
        <v>43.335854166666671</v>
      </c>
      <c r="G43" s="79">
        <v>31.145624999999999</v>
      </c>
      <c r="H43" s="101">
        <f t="shared" si="14"/>
        <v>252.30787500000002</v>
      </c>
      <c r="I43" s="2"/>
      <c r="J43" s="91" t="s">
        <v>16</v>
      </c>
      <c r="K43" s="79">
        <v>23.2</v>
      </c>
      <c r="L43" s="79">
        <v>14.6</v>
      </c>
      <c r="M43" s="79">
        <v>11</v>
      </c>
      <c r="N43" s="79"/>
      <c r="O43" s="79"/>
      <c r="P43" s="101">
        <f t="shared" si="15"/>
        <v>48.8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31.781166666666667</v>
      </c>
      <c r="C45" s="79">
        <v>44.611520833333337</v>
      </c>
      <c r="D45" s="79">
        <v>54.249625000000002</v>
      </c>
      <c r="E45" s="79">
        <v>47.184083333333341</v>
      </c>
      <c r="F45" s="79">
        <v>43.335854166666671</v>
      </c>
      <c r="G45" s="79">
        <v>31.145624999999999</v>
      </c>
      <c r="H45" s="101">
        <f t="shared" si="14"/>
        <v>252.30787500000002</v>
      </c>
      <c r="I45" s="2"/>
      <c r="J45" s="91" t="s">
        <v>18</v>
      </c>
      <c r="K45" s="79">
        <v>23.2</v>
      </c>
      <c r="L45" s="79">
        <v>14.6</v>
      </c>
      <c r="M45" s="79">
        <v>11</v>
      </c>
      <c r="N45" s="79"/>
      <c r="O45" s="79"/>
      <c r="P45" s="101">
        <f t="shared" si="15"/>
        <v>48.8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147.16800000000001</v>
      </c>
      <c r="C46" s="27">
        <f t="shared" si="16"/>
        <v>206.28300000000002</v>
      </c>
      <c r="D46" s="27">
        <f t="shared" si="16"/>
        <v>250.65950000000004</v>
      </c>
      <c r="E46" s="27">
        <f t="shared" si="16"/>
        <v>217.73850000000004</v>
      </c>
      <c r="F46" s="27">
        <f t="shared" si="16"/>
        <v>199.89200000000002</v>
      </c>
      <c r="G46" s="27">
        <f t="shared" si="16"/>
        <v>143.577</v>
      </c>
      <c r="H46" s="101">
        <f t="shared" si="14"/>
        <v>1165.3180000000002</v>
      </c>
      <c r="J46" s="77" t="s">
        <v>10</v>
      </c>
      <c r="K46" s="81">
        <f>SUM(K39:K45)</f>
        <v>107.5</v>
      </c>
      <c r="L46" s="27">
        <f>SUM(L39:L45)</f>
        <v>67.599999999999994</v>
      </c>
      <c r="M46" s="27">
        <f>SUM(M39:M45)</f>
        <v>50.8</v>
      </c>
      <c r="N46" s="27">
        <f>SUM(N39:N45)</f>
        <v>0</v>
      </c>
      <c r="O46" s="27">
        <f>SUM(O39:O45)</f>
        <v>0</v>
      </c>
      <c r="P46" s="101">
        <f t="shared" si="15"/>
        <v>225.89999999999998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48</v>
      </c>
      <c r="C47" s="30">
        <v>47</v>
      </c>
      <c r="D47" s="30">
        <v>45.5</v>
      </c>
      <c r="E47" s="30">
        <v>44.5</v>
      </c>
      <c r="F47" s="30">
        <v>44</v>
      </c>
      <c r="G47" s="30">
        <v>43</v>
      </c>
      <c r="H47" s="102">
        <f>+((H46/H48)/7)*1000</f>
        <v>45.274408485178142</v>
      </c>
      <c r="J47" s="110" t="s">
        <v>19</v>
      </c>
      <c r="K47" s="82">
        <v>60</v>
      </c>
      <c r="L47" s="30">
        <v>60</v>
      </c>
      <c r="M47" s="30">
        <v>60</v>
      </c>
      <c r="N47" s="30"/>
      <c r="O47" s="30"/>
      <c r="P47" s="102">
        <f>+((P46/P48)/7)*1000</f>
        <v>59.984067976633028</v>
      </c>
      <c r="Q47" s="63"/>
      <c r="R47" s="63"/>
    </row>
    <row r="48" spans="1:30" ht="33.75" customHeight="1" x14ac:dyDescent="0.25">
      <c r="A48" s="94" t="s">
        <v>20</v>
      </c>
      <c r="B48" s="83">
        <v>438</v>
      </c>
      <c r="C48" s="34">
        <v>627</v>
      </c>
      <c r="D48" s="34">
        <v>787</v>
      </c>
      <c r="E48" s="34">
        <v>699</v>
      </c>
      <c r="F48" s="34">
        <v>649</v>
      </c>
      <c r="G48" s="34">
        <v>477</v>
      </c>
      <c r="H48" s="103">
        <f>SUM(B48:G48)</f>
        <v>3677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31.781166666666667</v>
      </c>
      <c r="C49" s="38">
        <f t="shared" si="17"/>
        <v>44.611520833333337</v>
      </c>
      <c r="D49" s="38">
        <f t="shared" si="17"/>
        <v>54.249625000000002</v>
      </c>
      <c r="E49" s="38">
        <f t="shared" si="17"/>
        <v>47.184083333333341</v>
      </c>
      <c r="F49" s="38">
        <f t="shared" si="17"/>
        <v>43.335854166666671</v>
      </c>
      <c r="G49" s="38">
        <f t="shared" si="17"/>
        <v>31.145624999999999</v>
      </c>
      <c r="H49" s="104">
        <f>((H46*1000)/H48)/7</f>
        <v>45.274408485178142</v>
      </c>
      <c r="J49" s="95" t="s">
        <v>21</v>
      </c>
      <c r="K49" s="84">
        <f t="shared" ref="K49" si="18">((K48*K47)*7/1000-K39-K40)/3</f>
        <v>23.206666666666663</v>
      </c>
      <c r="L49" s="38">
        <f t="shared" ref="L49" si="19">((L48*L47)*7/1000-L39-L40)/3</f>
        <v>14.606666666666667</v>
      </c>
      <c r="M49" s="38">
        <f t="shared" ref="M49" si="20">((M48*M47)*7/1000-M39-M40)/3</f>
        <v>11.006666666666668</v>
      </c>
      <c r="N49" s="38">
        <f t="shared" ref="N49" si="21">((N48*N47)*7/1000-N39-N40)/3</f>
        <v>0</v>
      </c>
      <c r="O49" s="38">
        <f t="shared" ref="O49" si="22">((O48*O47)*7/1000-O39-O40)/3</f>
        <v>0</v>
      </c>
      <c r="P49" s="113">
        <f>((P46*1000)/P48)/7</f>
        <v>59.984067976633021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3">((B48*B47)*7)/1000</f>
        <v>147.16800000000001</v>
      </c>
      <c r="C50" s="42">
        <f t="shared" si="23"/>
        <v>206.28299999999999</v>
      </c>
      <c r="D50" s="42">
        <f t="shared" si="23"/>
        <v>250.65950000000001</v>
      </c>
      <c r="E50" s="42">
        <f t="shared" si="23"/>
        <v>217.73849999999999</v>
      </c>
      <c r="F50" s="42">
        <f t="shared" si="23"/>
        <v>199.892</v>
      </c>
      <c r="G50" s="42">
        <f t="shared" si="23"/>
        <v>143.577</v>
      </c>
      <c r="H50" s="87"/>
      <c r="J50" s="96" t="s">
        <v>22</v>
      </c>
      <c r="K50" s="85">
        <f>((K48*K47)*7)/1000</f>
        <v>107.52</v>
      </c>
      <c r="L50" s="42">
        <f>((L48*L47)*7)/1000</f>
        <v>67.62</v>
      </c>
      <c r="M50" s="42">
        <f>((M48*M47)*7)/1000</f>
        <v>50.82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4">+(B46/B48)/7*1000</f>
        <v>48</v>
      </c>
      <c r="C51" s="47">
        <f t="shared" si="24"/>
        <v>47</v>
      </c>
      <c r="D51" s="47">
        <f t="shared" si="24"/>
        <v>45.500000000000007</v>
      </c>
      <c r="E51" s="47">
        <f t="shared" si="24"/>
        <v>44.500000000000007</v>
      </c>
      <c r="F51" s="47">
        <f t="shared" si="24"/>
        <v>44.000000000000007</v>
      </c>
      <c r="G51" s="47">
        <f t="shared" si="24"/>
        <v>43</v>
      </c>
      <c r="H51" s="105"/>
      <c r="I51" s="50"/>
      <c r="J51" s="97" t="s">
        <v>23</v>
      </c>
      <c r="K51" s="86">
        <f>+(K46/K48)/7*1000</f>
        <v>59.988839285714285</v>
      </c>
      <c r="L51" s="47">
        <f>+(L46/L48)/7*1000</f>
        <v>59.982253771073644</v>
      </c>
      <c r="M51" s="47">
        <f>+(M46/M48)/7*1000</f>
        <v>59.976387249114516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7"/>
      <c r="K54" s="34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5" t="s">
        <v>8</v>
      </c>
      <c r="C55" s="346"/>
      <c r="D55" s="346"/>
      <c r="E55" s="346"/>
      <c r="F55" s="34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23.3</v>
      </c>
      <c r="C58" s="79">
        <v>34.700000000000003</v>
      </c>
      <c r="D58" s="79">
        <v>26.1</v>
      </c>
      <c r="E58" s="79">
        <v>24.7</v>
      </c>
      <c r="F58" s="79"/>
      <c r="G58" s="101">
        <f t="shared" ref="G58:G65" si="25">SUM(B58:F58)</f>
        <v>108.8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5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5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36.945</v>
      </c>
      <c r="C61" s="79">
        <v>54.911249999999995</v>
      </c>
      <c r="D61" s="79">
        <v>41.363750000000003</v>
      </c>
      <c r="E61" s="79">
        <v>39.097500000000004</v>
      </c>
      <c r="F61" s="79"/>
      <c r="G61" s="101">
        <f t="shared" si="25"/>
        <v>172.3175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36.945</v>
      </c>
      <c r="C62" s="79">
        <v>54.911249999999995</v>
      </c>
      <c r="D62" s="79">
        <v>41.363750000000003</v>
      </c>
      <c r="E62" s="79">
        <v>39.097500000000004</v>
      </c>
      <c r="F62" s="79"/>
      <c r="G62" s="101">
        <f t="shared" si="25"/>
        <v>172.3175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5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36.945</v>
      </c>
      <c r="C64" s="79">
        <v>54.911249999999995</v>
      </c>
      <c r="D64" s="79">
        <v>41.363750000000003</v>
      </c>
      <c r="E64" s="79">
        <v>39.097500000000004</v>
      </c>
      <c r="F64" s="79"/>
      <c r="G64" s="101">
        <f t="shared" si="25"/>
        <v>172.3175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171.07999999999998</v>
      </c>
      <c r="C65" s="27">
        <f t="shared" ref="C65:F65" si="26">SUM(C58:C64)</f>
        <v>254.34499999999997</v>
      </c>
      <c r="D65" s="27">
        <f t="shared" si="26"/>
        <v>191.55500000000004</v>
      </c>
      <c r="E65" s="27">
        <f t="shared" si="26"/>
        <v>181.09</v>
      </c>
      <c r="F65" s="27">
        <f t="shared" si="26"/>
        <v>0</v>
      </c>
      <c r="G65" s="101">
        <f t="shared" si="25"/>
        <v>798.07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/>
      <c r="G66" s="102">
        <f>+((G65/G67)/7)*1000</f>
        <v>65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/>
      <c r="G67" s="112">
        <f>SUM(B67:F67)</f>
        <v>1754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((B67*B66)*7/1000-B58)/4</f>
        <v>36.945</v>
      </c>
      <c r="C68" s="38">
        <f t="shared" ref="C68:F68" si="27">((C67*C66)*7/1000-C58)/4</f>
        <v>54.911249999999995</v>
      </c>
      <c r="D68" s="38">
        <f t="shared" si="27"/>
        <v>41.363750000000003</v>
      </c>
      <c r="E68" s="38">
        <f t="shared" si="27"/>
        <v>39.097500000000004</v>
      </c>
      <c r="F68" s="38">
        <f t="shared" si="27"/>
        <v>0</v>
      </c>
      <c r="G68" s="116">
        <f>((G65*1000)/G67)/7</f>
        <v>65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171.08</v>
      </c>
      <c r="C69" s="42">
        <f>((C67*C66)*7)/1000</f>
        <v>254.345</v>
      </c>
      <c r="D69" s="42">
        <f>((D67*D66)*7)/1000</f>
        <v>191.55500000000001</v>
      </c>
      <c r="E69" s="42">
        <f>((E67*E66)*7)/1000</f>
        <v>181.09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64.999999999999986</v>
      </c>
      <c r="C70" s="47">
        <f>+(C65/C67)/7*1000</f>
        <v>64.999999999999986</v>
      </c>
      <c r="D70" s="47">
        <f>+(D65/D67)/7*1000</f>
        <v>65.000000000000014</v>
      </c>
      <c r="E70" s="47">
        <f>+(E65/E67)/7*1000</f>
        <v>65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9" zoomScale="30" zoomScaleNormal="30" workbookViewId="0">
      <selection activeCell="B68" sqref="B6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51" t="s">
        <v>0</v>
      </c>
      <c r="B3" s="351"/>
      <c r="C3" s="351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2"/>
      <c r="Z3" s="2"/>
      <c r="AA3" s="2"/>
      <c r="AB3" s="2"/>
      <c r="AC3" s="2"/>
      <c r="AD3" s="15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3" t="s">
        <v>1</v>
      </c>
      <c r="B9" s="153"/>
      <c r="C9" s="153"/>
      <c r="D9" s="1"/>
      <c r="E9" s="338" t="s">
        <v>2</v>
      </c>
      <c r="F9" s="338"/>
      <c r="G9" s="33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8"/>
      <c r="S9" s="33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3"/>
      <c r="B10" s="153"/>
      <c r="C10" s="15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3" t="s">
        <v>4</v>
      </c>
      <c r="B11" s="153"/>
      <c r="C11" s="153"/>
      <c r="D11" s="1"/>
      <c r="E11" s="154">
        <v>2</v>
      </c>
      <c r="F11" s="1"/>
      <c r="G11" s="1"/>
      <c r="H11" s="1"/>
      <c r="I11" s="1"/>
      <c r="J11" s="1"/>
      <c r="K11" s="339" t="s">
        <v>59</v>
      </c>
      <c r="L11" s="339"/>
      <c r="M11" s="155"/>
      <c r="N11" s="15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3"/>
      <c r="B12" s="153"/>
      <c r="C12" s="153"/>
      <c r="D12" s="1"/>
      <c r="E12" s="5"/>
      <c r="F12" s="1"/>
      <c r="G12" s="1"/>
      <c r="H12" s="1"/>
      <c r="I12" s="1"/>
      <c r="J12" s="1"/>
      <c r="K12" s="155"/>
      <c r="L12" s="155"/>
      <c r="M12" s="155"/>
      <c r="N12" s="15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3"/>
      <c r="B13" s="153"/>
      <c r="C13" s="153"/>
      <c r="D13" s="153"/>
      <c r="E13" s="153"/>
      <c r="F13" s="153"/>
      <c r="G13" s="153"/>
      <c r="H13" s="153"/>
      <c r="I13" s="153"/>
      <c r="J13" s="153"/>
      <c r="K13" s="153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"/>
      <c r="X13" s="1"/>
      <c r="Y13" s="1"/>
    </row>
    <row r="14" spans="1:30" s="3" customFormat="1" ht="27" thickBot="1" x14ac:dyDescent="0.3">
      <c r="A14" s="15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2" t="s">
        <v>25</v>
      </c>
      <c r="C15" s="353"/>
      <c r="D15" s="353"/>
      <c r="E15" s="353"/>
      <c r="F15" s="353"/>
      <c r="G15" s="353"/>
      <c r="H15" s="353"/>
      <c r="I15" s="353"/>
      <c r="J15" s="353"/>
      <c r="K15" s="353"/>
      <c r="L15" s="354"/>
      <c r="M15" s="355" t="s">
        <v>8</v>
      </c>
      <c r="N15" s="356"/>
      <c r="O15" s="356"/>
      <c r="P15" s="356"/>
      <c r="Q15" s="356"/>
      <c r="R15" s="356"/>
      <c r="S15" s="356"/>
      <c r="T15" s="356"/>
      <c r="U15" s="357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35.518583333333332</v>
      </c>
      <c r="C18" s="23">
        <v>40.792208333333342</v>
      </c>
      <c r="D18" s="23">
        <v>41.01445833333333</v>
      </c>
      <c r="E18" s="23">
        <v>42.952000000000005</v>
      </c>
      <c r="F18" s="23">
        <v>42.952000000000005</v>
      </c>
      <c r="G18" s="23">
        <v>43.571499999999993</v>
      </c>
      <c r="H18" s="23">
        <v>41.164375</v>
      </c>
      <c r="I18" s="23">
        <v>41.236124999999994</v>
      </c>
      <c r="J18" s="23">
        <v>35.434437500000008</v>
      </c>
      <c r="K18" s="23">
        <v>35.434437500000008</v>
      </c>
      <c r="L18" s="23">
        <v>19.312708333333333</v>
      </c>
      <c r="M18" s="22">
        <v>37.405229166666665</v>
      </c>
      <c r="N18" s="23">
        <v>40.40312500000001</v>
      </c>
      <c r="O18" s="23">
        <v>40.479833333333339</v>
      </c>
      <c r="P18" s="23">
        <v>34.603625000000001</v>
      </c>
      <c r="Q18" s="23">
        <v>34.529541666666667</v>
      </c>
      <c r="R18" s="23">
        <v>38.329666666666668</v>
      </c>
      <c r="S18" s="23">
        <v>38.402000000000008</v>
      </c>
      <c r="T18" s="23">
        <v>51.666125000000001</v>
      </c>
      <c r="U18" s="24">
        <v>21.762124999999997</v>
      </c>
      <c r="V18" s="25">
        <f t="shared" ref="V18:V25" si="0">SUM(B18:U18)</f>
        <v>756.96410416666663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35.518583333333332</v>
      </c>
      <c r="C19" s="23">
        <v>40.792208333333342</v>
      </c>
      <c r="D19" s="23">
        <v>41.01445833333333</v>
      </c>
      <c r="E19" s="23">
        <v>42.952000000000005</v>
      </c>
      <c r="F19" s="23">
        <v>42.952000000000005</v>
      </c>
      <c r="G19" s="23">
        <v>43.571499999999993</v>
      </c>
      <c r="H19" s="23">
        <v>41.164375</v>
      </c>
      <c r="I19" s="23">
        <v>41.236124999999994</v>
      </c>
      <c r="J19" s="23">
        <v>35.434437500000008</v>
      </c>
      <c r="K19" s="23">
        <v>35.434437500000008</v>
      </c>
      <c r="L19" s="23">
        <v>19.312708333333333</v>
      </c>
      <c r="M19" s="22">
        <v>37.405229166666665</v>
      </c>
      <c r="N19" s="23">
        <v>40.40312500000001</v>
      </c>
      <c r="O19" s="23">
        <v>40.479833333333339</v>
      </c>
      <c r="P19" s="23">
        <v>34.603625000000001</v>
      </c>
      <c r="Q19" s="23">
        <v>34.529541666666667</v>
      </c>
      <c r="R19" s="23">
        <v>38.329666666666668</v>
      </c>
      <c r="S19" s="23">
        <v>38.402000000000008</v>
      </c>
      <c r="T19" s="23">
        <v>51.666125000000001</v>
      </c>
      <c r="U19" s="24">
        <v>21.762124999999997</v>
      </c>
      <c r="V19" s="25">
        <f t="shared" si="0"/>
        <v>756.96410416666663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34.700944444444438</v>
      </c>
      <c r="C21" s="23">
        <v>40.25719444444443</v>
      </c>
      <c r="D21" s="23">
        <v>40.417027777777783</v>
      </c>
      <c r="E21" s="23">
        <v>43.125833333333333</v>
      </c>
      <c r="F21" s="23">
        <v>42.401333333333334</v>
      </c>
      <c r="G21" s="23">
        <v>42.712833333333343</v>
      </c>
      <c r="H21" s="23">
        <v>39.990416666666668</v>
      </c>
      <c r="I21" s="23">
        <v>40.240083333333338</v>
      </c>
      <c r="J21" s="23">
        <v>34.883041666666664</v>
      </c>
      <c r="K21" s="23">
        <v>34.883041666666664</v>
      </c>
      <c r="L21" s="23">
        <v>18.778861111111112</v>
      </c>
      <c r="M21" s="22">
        <v>36.90818055555556</v>
      </c>
      <c r="N21" s="23">
        <v>39.631083333333322</v>
      </c>
      <c r="O21" s="23">
        <v>40.41877777777777</v>
      </c>
      <c r="P21" s="23">
        <v>34.116250000000008</v>
      </c>
      <c r="Q21" s="23">
        <v>34.062972222222221</v>
      </c>
      <c r="R21" s="23">
        <v>38.594888888888882</v>
      </c>
      <c r="S21" s="23">
        <v>38.648166666666661</v>
      </c>
      <c r="T21" s="23">
        <v>52.029250000000012</v>
      </c>
      <c r="U21" s="24">
        <v>22.143916666666669</v>
      </c>
      <c r="V21" s="25">
        <f t="shared" si="0"/>
        <v>748.94409722222224</v>
      </c>
      <c r="X21" s="2"/>
      <c r="Y21" s="19"/>
    </row>
    <row r="22" spans="1:31" ht="39.950000000000003" customHeight="1" x14ac:dyDescent="0.25">
      <c r="A22" s="91" t="s">
        <v>16</v>
      </c>
      <c r="B22" s="22">
        <v>34.700944444444438</v>
      </c>
      <c r="C22" s="23">
        <v>40.25719444444443</v>
      </c>
      <c r="D22" s="23">
        <v>40.417027777777783</v>
      </c>
      <c r="E22" s="23">
        <v>43.125833333333333</v>
      </c>
      <c r="F22" s="23">
        <v>42.401333333333334</v>
      </c>
      <c r="G22" s="23">
        <v>42.712833333333343</v>
      </c>
      <c r="H22" s="23">
        <v>39.990416666666668</v>
      </c>
      <c r="I22" s="23">
        <v>40.240083333333338</v>
      </c>
      <c r="J22" s="23">
        <v>34.883041666666664</v>
      </c>
      <c r="K22" s="23">
        <v>34.883041666666664</v>
      </c>
      <c r="L22" s="23">
        <v>18.778861111111112</v>
      </c>
      <c r="M22" s="22">
        <v>36.90818055555556</v>
      </c>
      <c r="N22" s="23">
        <v>39.631083333333322</v>
      </c>
      <c r="O22" s="23">
        <v>40.41877777777777</v>
      </c>
      <c r="P22" s="23">
        <v>34.116250000000008</v>
      </c>
      <c r="Q22" s="23">
        <v>34.062972222222221</v>
      </c>
      <c r="R22" s="23">
        <v>38.594888888888882</v>
      </c>
      <c r="S22" s="23">
        <v>38.648166666666661</v>
      </c>
      <c r="T22" s="23">
        <v>52.029250000000012</v>
      </c>
      <c r="U22" s="24">
        <v>22.143916666666669</v>
      </c>
      <c r="V22" s="25">
        <f t="shared" si="0"/>
        <v>748.94409722222224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34.700944444444438</v>
      </c>
      <c r="C24" s="23">
        <v>40.25719444444443</v>
      </c>
      <c r="D24" s="23">
        <v>40.417027777777783</v>
      </c>
      <c r="E24" s="23">
        <v>43.125833333333333</v>
      </c>
      <c r="F24" s="23">
        <v>42.401333333333334</v>
      </c>
      <c r="G24" s="23">
        <v>42.712833333333343</v>
      </c>
      <c r="H24" s="23">
        <v>39.990416666666668</v>
      </c>
      <c r="I24" s="23">
        <v>40.240083333333338</v>
      </c>
      <c r="J24" s="23">
        <v>34.883041666666664</v>
      </c>
      <c r="K24" s="23">
        <v>34.883041666666664</v>
      </c>
      <c r="L24" s="23">
        <v>18.778861111111112</v>
      </c>
      <c r="M24" s="22">
        <v>36.90818055555556</v>
      </c>
      <c r="N24" s="23">
        <v>39.631083333333322</v>
      </c>
      <c r="O24" s="23">
        <v>40.41877777777777</v>
      </c>
      <c r="P24" s="23">
        <v>34.116250000000008</v>
      </c>
      <c r="Q24" s="23">
        <v>34.062972222222221</v>
      </c>
      <c r="R24" s="23">
        <v>38.594888888888882</v>
      </c>
      <c r="S24" s="23">
        <v>38.648166666666661</v>
      </c>
      <c r="T24" s="23">
        <v>52.029250000000012</v>
      </c>
      <c r="U24" s="24">
        <v>22.143916666666669</v>
      </c>
      <c r="V24" s="25">
        <f t="shared" si="0"/>
        <v>748.94409722222224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175.14</v>
      </c>
      <c r="C25" s="27">
        <f t="shared" si="1"/>
        <v>202.35599999999997</v>
      </c>
      <c r="D25" s="27">
        <f t="shared" si="1"/>
        <v>203.28</v>
      </c>
      <c r="E25" s="27">
        <f t="shared" si="1"/>
        <v>215.28149999999999</v>
      </c>
      <c r="F25" s="27">
        <f t="shared" si="1"/>
        <v>213.108</v>
      </c>
      <c r="G25" s="27">
        <f t="shared" si="1"/>
        <v>215.28150000000002</v>
      </c>
      <c r="H25" s="27">
        <f t="shared" si="1"/>
        <v>202.3</v>
      </c>
      <c r="I25" s="27">
        <f t="shared" si="1"/>
        <v>203.1925</v>
      </c>
      <c r="J25" s="27">
        <f t="shared" si="1"/>
        <v>175.518</v>
      </c>
      <c r="K25" s="27">
        <f t="shared" si="1"/>
        <v>175.518</v>
      </c>
      <c r="L25" s="27">
        <f t="shared" si="1"/>
        <v>94.962000000000003</v>
      </c>
      <c r="M25" s="26">
        <f>SUM(M18:M24)</f>
        <v>185.535</v>
      </c>
      <c r="N25" s="27">
        <f t="shared" ref="N25:P25" si="2">SUM(N18:N24)</f>
        <v>199.6995</v>
      </c>
      <c r="O25" s="27">
        <f t="shared" si="2"/>
        <v>202.21599999999998</v>
      </c>
      <c r="P25" s="27">
        <f t="shared" si="2"/>
        <v>171.55600000000001</v>
      </c>
      <c r="Q25" s="27">
        <f>SUM(Q18:Q24)</f>
        <v>171.24799999999999</v>
      </c>
      <c r="R25" s="27">
        <f t="shared" ref="R25:U25" si="3">SUM(R18:R24)</f>
        <v>192.44399999999996</v>
      </c>
      <c r="S25" s="27">
        <f t="shared" si="3"/>
        <v>192.74850000000001</v>
      </c>
      <c r="T25" s="27">
        <f t="shared" si="3"/>
        <v>259.42</v>
      </c>
      <c r="U25" s="28">
        <f t="shared" si="3"/>
        <v>109.956</v>
      </c>
      <c r="V25" s="25">
        <f t="shared" si="0"/>
        <v>3760.7605000000003</v>
      </c>
    </row>
    <row r="26" spans="1:31" s="2" customFormat="1" ht="36.75" customHeight="1" x14ac:dyDescent="0.25">
      <c r="A26" s="93" t="s">
        <v>19</v>
      </c>
      <c r="B26" s="29">
        <v>45</v>
      </c>
      <c r="C26" s="30">
        <v>44</v>
      </c>
      <c r="D26" s="30">
        <v>44</v>
      </c>
      <c r="E26" s="30">
        <v>43.5</v>
      </c>
      <c r="F26" s="30">
        <v>43</v>
      </c>
      <c r="G26" s="30">
        <v>43.5</v>
      </c>
      <c r="H26" s="30">
        <v>42.5</v>
      </c>
      <c r="I26" s="30">
        <v>42.5</v>
      </c>
      <c r="J26" s="30">
        <v>42</v>
      </c>
      <c r="K26" s="30">
        <v>42</v>
      </c>
      <c r="L26" s="30">
        <v>42</v>
      </c>
      <c r="M26" s="29">
        <v>46.5</v>
      </c>
      <c r="N26" s="30">
        <v>45.5</v>
      </c>
      <c r="O26" s="30">
        <v>46</v>
      </c>
      <c r="P26" s="30">
        <v>44</v>
      </c>
      <c r="Q26" s="30">
        <v>44</v>
      </c>
      <c r="R26" s="30">
        <v>43.5</v>
      </c>
      <c r="S26" s="30">
        <v>43.5</v>
      </c>
      <c r="T26" s="30">
        <v>42.5</v>
      </c>
      <c r="U26" s="31">
        <v>42</v>
      </c>
      <c r="V26" s="32">
        <f>+((V25/V27)/7)*1000</f>
        <v>43.593922427783191</v>
      </c>
    </row>
    <row r="27" spans="1:31" s="2" customFormat="1" ht="33" customHeight="1" x14ac:dyDescent="0.25">
      <c r="A27" s="94" t="s">
        <v>20</v>
      </c>
      <c r="B27" s="33">
        <v>556</v>
      </c>
      <c r="C27" s="34">
        <v>657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597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872</v>
      </c>
      <c r="U27" s="35">
        <v>374</v>
      </c>
      <c r="V27" s="36">
        <f>SUM(B27:U27)</f>
        <v>12324</v>
      </c>
      <c r="W27" s="2">
        <f>((V25*1000)/V27)/7</f>
        <v>43.593922427783191</v>
      </c>
    </row>
    <row r="28" spans="1:31" s="2" customFormat="1" ht="33" customHeight="1" x14ac:dyDescent="0.25">
      <c r="A28" s="95" t="s">
        <v>21</v>
      </c>
      <c r="B28" s="37">
        <f>((B27*B26)*7/1000-B18-B19)/3</f>
        <v>34.700944444444438</v>
      </c>
      <c r="C28" s="38">
        <f t="shared" ref="C28:U28" si="4">((C27*C26)*7/1000-C18-C19)/3</f>
        <v>40.25719444444443</v>
      </c>
      <c r="D28" s="38">
        <f t="shared" si="4"/>
        <v>40.417027777777783</v>
      </c>
      <c r="E28" s="38">
        <f t="shared" si="4"/>
        <v>43.125833333333333</v>
      </c>
      <c r="F28" s="38">
        <f t="shared" si="4"/>
        <v>42.401333333333334</v>
      </c>
      <c r="G28" s="38">
        <f t="shared" si="4"/>
        <v>42.712833333333343</v>
      </c>
      <c r="H28" s="38">
        <f t="shared" si="4"/>
        <v>39.990416666666668</v>
      </c>
      <c r="I28" s="38">
        <f t="shared" si="4"/>
        <v>40.240083333333338</v>
      </c>
      <c r="J28" s="38">
        <f t="shared" si="4"/>
        <v>34.883041666666664</v>
      </c>
      <c r="K28" s="38">
        <f t="shared" si="4"/>
        <v>34.883041666666664</v>
      </c>
      <c r="L28" s="38">
        <f t="shared" si="4"/>
        <v>18.778861111111112</v>
      </c>
      <c r="M28" s="37">
        <f t="shared" si="4"/>
        <v>36.90818055555556</v>
      </c>
      <c r="N28" s="38">
        <f t="shared" si="4"/>
        <v>39.631083333333322</v>
      </c>
      <c r="O28" s="38">
        <f t="shared" si="4"/>
        <v>40.41877777777777</v>
      </c>
      <c r="P28" s="38">
        <f t="shared" si="4"/>
        <v>34.116250000000008</v>
      </c>
      <c r="Q28" s="38">
        <f t="shared" si="4"/>
        <v>34.062972222222221</v>
      </c>
      <c r="R28" s="38">
        <f t="shared" si="4"/>
        <v>38.594888888888882</v>
      </c>
      <c r="S28" s="38">
        <f t="shared" si="4"/>
        <v>38.648166666666661</v>
      </c>
      <c r="T28" s="38">
        <f t="shared" si="4"/>
        <v>52.029250000000012</v>
      </c>
      <c r="U28" s="39">
        <f t="shared" si="4"/>
        <v>22.143916666666669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175.14</v>
      </c>
      <c r="C29" s="42">
        <f t="shared" si="5"/>
        <v>202.35599999999999</v>
      </c>
      <c r="D29" s="42">
        <f>((D27*D26)*7)/1000</f>
        <v>203.28</v>
      </c>
      <c r="E29" s="42">
        <f>((E27*E26)*7)/1000</f>
        <v>215.28149999999999</v>
      </c>
      <c r="F29" s="42">
        <f t="shared" ref="F29:G29" si="6">((F27*F26)*7)/1000</f>
        <v>213.108</v>
      </c>
      <c r="G29" s="42">
        <f t="shared" si="6"/>
        <v>215.28149999999999</v>
      </c>
      <c r="H29" s="42">
        <f>((H27*H26)*7)/1000</f>
        <v>202.3</v>
      </c>
      <c r="I29" s="42">
        <f t="shared" ref="I29:J29" si="7">((I27*I26)*7)/1000</f>
        <v>203.1925</v>
      </c>
      <c r="J29" s="42">
        <f t="shared" si="7"/>
        <v>175.518</v>
      </c>
      <c r="K29" s="42">
        <f>((K27*K26)*7)/1000</f>
        <v>175.518</v>
      </c>
      <c r="L29" s="42">
        <f t="shared" ref="L29" si="8">((L27*L26)*7)/1000</f>
        <v>94.962000000000003</v>
      </c>
      <c r="M29" s="41">
        <f>((M27*M26)*7)/1000</f>
        <v>185.535</v>
      </c>
      <c r="N29" s="42">
        <f>((N27*N26)*7)/1000</f>
        <v>199.6995</v>
      </c>
      <c r="O29" s="42">
        <f t="shared" ref="O29:U29" si="9">((O27*O26)*7)/1000</f>
        <v>202.21600000000001</v>
      </c>
      <c r="P29" s="42">
        <f t="shared" si="9"/>
        <v>171.55600000000001</v>
      </c>
      <c r="Q29" s="43">
        <f t="shared" si="9"/>
        <v>171.24799999999999</v>
      </c>
      <c r="R29" s="43">
        <f t="shared" si="9"/>
        <v>192.44399999999999</v>
      </c>
      <c r="S29" s="43">
        <f t="shared" si="9"/>
        <v>192.74850000000001</v>
      </c>
      <c r="T29" s="43">
        <f t="shared" si="9"/>
        <v>259.42</v>
      </c>
      <c r="U29" s="44">
        <f t="shared" si="9"/>
        <v>109.956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45</v>
      </c>
      <c r="C30" s="47">
        <f t="shared" si="10"/>
        <v>43.999999999999993</v>
      </c>
      <c r="D30" s="47">
        <f>+(D25/D27)/7*1000</f>
        <v>44</v>
      </c>
      <c r="E30" s="47">
        <f t="shared" ref="E30:G30" si="11">+(E25/E27)/7*1000</f>
        <v>43.5</v>
      </c>
      <c r="F30" s="47">
        <f t="shared" si="11"/>
        <v>43</v>
      </c>
      <c r="G30" s="47">
        <f t="shared" si="11"/>
        <v>43.500000000000007</v>
      </c>
      <c r="H30" s="47">
        <f>+(H25/H27)/7*1000</f>
        <v>42.5</v>
      </c>
      <c r="I30" s="47">
        <f t="shared" ref="I30:L30" si="12">+(I25/I27)/7*1000</f>
        <v>42.499999999999993</v>
      </c>
      <c r="J30" s="47">
        <f t="shared" si="12"/>
        <v>41.999999999999993</v>
      </c>
      <c r="K30" s="47">
        <f t="shared" si="12"/>
        <v>41.999999999999993</v>
      </c>
      <c r="L30" s="47">
        <f t="shared" si="12"/>
        <v>41.999999999999993</v>
      </c>
      <c r="M30" s="46">
        <f>+(M25/M27)/7*1000</f>
        <v>46.5</v>
      </c>
      <c r="N30" s="47">
        <f t="shared" ref="N30:U30" si="13">+(N25/N27)/7*1000</f>
        <v>45.5</v>
      </c>
      <c r="O30" s="47">
        <f t="shared" si="13"/>
        <v>45.999999999999993</v>
      </c>
      <c r="P30" s="47">
        <f t="shared" si="13"/>
        <v>44</v>
      </c>
      <c r="Q30" s="47">
        <f t="shared" si="13"/>
        <v>44</v>
      </c>
      <c r="R30" s="47">
        <f t="shared" si="13"/>
        <v>43.499999999999993</v>
      </c>
      <c r="S30" s="47">
        <f t="shared" si="13"/>
        <v>43.5</v>
      </c>
      <c r="T30" s="47">
        <f t="shared" si="13"/>
        <v>42.5</v>
      </c>
      <c r="U30" s="48">
        <f t="shared" si="13"/>
        <v>41.999999999999993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0" t="s">
        <v>25</v>
      </c>
      <c r="C36" s="341"/>
      <c r="D36" s="341"/>
      <c r="E36" s="341"/>
      <c r="F36" s="341"/>
      <c r="G36" s="341"/>
      <c r="H36" s="99"/>
      <c r="I36" s="53" t="s">
        <v>26</v>
      </c>
      <c r="J36" s="107"/>
      <c r="K36" s="346" t="s">
        <v>25</v>
      </c>
      <c r="L36" s="346"/>
      <c r="M36" s="346"/>
      <c r="N36" s="346"/>
      <c r="O36" s="340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31.781166666666667</v>
      </c>
      <c r="C39" s="79">
        <v>44.611520833333337</v>
      </c>
      <c r="D39" s="79">
        <v>54.249625000000002</v>
      </c>
      <c r="E39" s="79">
        <v>47.184083333333341</v>
      </c>
      <c r="F39" s="79">
        <v>43.335854166666671</v>
      </c>
      <c r="G39" s="79">
        <v>31.145624999999999</v>
      </c>
      <c r="H39" s="101">
        <f t="shared" ref="H39:H46" si="14">SUM(B39:G39)</f>
        <v>252.30787500000002</v>
      </c>
      <c r="I39" s="138"/>
      <c r="J39" s="91" t="s">
        <v>12</v>
      </c>
      <c r="K39" s="79">
        <v>23.2</v>
      </c>
      <c r="L39" s="79">
        <v>14.6</v>
      </c>
      <c r="M39" s="79">
        <v>11</v>
      </c>
      <c r="N39" s="79"/>
      <c r="O39" s="79"/>
      <c r="P39" s="101">
        <f t="shared" ref="P39:P46" si="15">SUM(K39:O39)</f>
        <v>48.8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44.611520833333337</v>
      </c>
      <c r="D40" s="79">
        <v>54.249625000000002</v>
      </c>
      <c r="E40" s="79">
        <v>47.184083333333341</v>
      </c>
      <c r="F40" s="79">
        <v>43.335854166666671</v>
      </c>
      <c r="G40" s="79">
        <v>31.145624999999999</v>
      </c>
      <c r="H40" s="101">
        <f t="shared" si="14"/>
        <v>252.30787500000002</v>
      </c>
      <c r="I40" s="2"/>
      <c r="J40" s="92" t="s">
        <v>13</v>
      </c>
      <c r="K40" s="79">
        <v>23.2</v>
      </c>
      <c r="L40" s="79">
        <v>14.6</v>
      </c>
      <c r="M40" s="79">
        <v>11</v>
      </c>
      <c r="N40" s="79"/>
      <c r="O40" s="79"/>
      <c r="P40" s="101">
        <f t="shared" si="15"/>
        <v>48.8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31.835222222222228</v>
      </c>
      <c r="C42" s="79">
        <v>44.871986111111106</v>
      </c>
      <c r="D42" s="79">
        <v>54.732083333333321</v>
      </c>
      <c r="E42" s="79">
        <v>47.647444444444432</v>
      </c>
      <c r="F42" s="79">
        <v>43.797430555555543</v>
      </c>
      <c r="G42" s="79">
        <v>31.43758333333334</v>
      </c>
      <c r="H42" s="101">
        <f t="shared" si="14"/>
        <v>254.32174999999998</v>
      </c>
      <c r="I42" s="2"/>
      <c r="J42" s="92" t="s">
        <v>15</v>
      </c>
      <c r="K42" s="79">
        <v>21</v>
      </c>
      <c r="L42" s="79">
        <v>13.2</v>
      </c>
      <c r="M42" s="79">
        <v>9.9</v>
      </c>
      <c r="N42" s="79"/>
      <c r="O42" s="79"/>
      <c r="P42" s="101">
        <f t="shared" si="15"/>
        <v>44.1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31.835222222222228</v>
      </c>
      <c r="C43" s="79">
        <v>44.871986111111106</v>
      </c>
      <c r="D43" s="79">
        <v>54.732083333333321</v>
      </c>
      <c r="E43" s="79">
        <v>47.647444444444432</v>
      </c>
      <c r="F43" s="79">
        <v>43.797430555555543</v>
      </c>
      <c r="G43" s="79">
        <v>31.43758333333334</v>
      </c>
      <c r="H43" s="101">
        <f t="shared" si="14"/>
        <v>254.32174999999998</v>
      </c>
      <c r="I43" s="2"/>
      <c r="J43" s="91" t="s">
        <v>16</v>
      </c>
      <c r="K43" s="79">
        <v>21</v>
      </c>
      <c r="L43" s="79">
        <v>13.2</v>
      </c>
      <c r="M43" s="79">
        <v>9.9</v>
      </c>
      <c r="N43" s="79"/>
      <c r="O43" s="79"/>
      <c r="P43" s="101">
        <f t="shared" si="15"/>
        <v>44.1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31.835222222222228</v>
      </c>
      <c r="C45" s="79">
        <v>44.871986111111106</v>
      </c>
      <c r="D45" s="79">
        <v>54.732083333333321</v>
      </c>
      <c r="E45" s="79">
        <v>47.647444444444432</v>
      </c>
      <c r="F45" s="79">
        <v>43.797430555555543</v>
      </c>
      <c r="G45" s="79">
        <v>31.43758333333334</v>
      </c>
      <c r="H45" s="101">
        <f t="shared" si="14"/>
        <v>254.32174999999998</v>
      </c>
      <c r="I45" s="2"/>
      <c r="J45" s="91" t="s">
        <v>18</v>
      </c>
      <c r="K45" s="79">
        <v>21</v>
      </c>
      <c r="L45" s="79">
        <v>13.2</v>
      </c>
      <c r="M45" s="79">
        <v>9.9</v>
      </c>
      <c r="N45" s="79"/>
      <c r="O45" s="79"/>
      <c r="P45" s="101">
        <f t="shared" si="15"/>
        <v>44.1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159.06800000000001</v>
      </c>
      <c r="C46" s="27">
        <f t="shared" si="16"/>
        <v>223.839</v>
      </c>
      <c r="D46" s="27">
        <f t="shared" si="16"/>
        <v>272.69549999999998</v>
      </c>
      <c r="E46" s="27">
        <f t="shared" si="16"/>
        <v>237.31049999999999</v>
      </c>
      <c r="F46" s="27">
        <f t="shared" si="16"/>
        <v>218.06399999999996</v>
      </c>
      <c r="G46" s="27">
        <f t="shared" si="16"/>
        <v>156.60400000000001</v>
      </c>
      <c r="H46" s="101">
        <f t="shared" si="14"/>
        <v>1267.5809999999999</v>
      </c>
      <c r="J46" s="77" t="s">
        <v>10</v>
      </c>
      <c r="K46" s="81">
        <f>SUM(K39:K45)</f>
        <v>109.4</v>
      </c>
      <c r="L46" s="27">
        <f>SUM(L39:L45)</f>
        <v>68.8</v>
      </c>
      <c r="M46" s="27">
        <f>SUM(M39:M45)</f>
        <v>51.699999999999996</v>
      </c>
      <c r="N46" s="27">
        <f>SUM(N39:N45)</f>
        <v>0</v>
      </c>
      <c r="O46" s="27">
        <f>SUM(O39:O45)</f>
        <v>0</v>
      </c>
      <c r="P46" s="101">
        <f t="shared" si="15"/>
        <v>229.89999999999998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52</v>
      </c>
      <c r="C47" s="30">
        <v>51</v>
      </c>
      <c r="D47" s="30">
        <v>49.5</v>
      </c>
      <c r="E47" s="30">
        <v>48.5</v>
      </c>
      <c r="F47" s="30">
        <v>48</v>
      </c>
      <c r="G47" s="30">
        <v>47</v>
      </c>
      <c r="H47" s="102">
        <f>+((H46/H48)/7)*1000</f>
        <v>49.27428571428571</v>
      </c>
      <c r="J47" s="110" t="s">
        <v>19</v>
      </c>
      <c r="K47" s="82">
        <v>61</v>
      </c>
      <c r="L47" s="30">
        <v>61</v>
      </c>
      <c r="M47" s="30">
        <v>61</v>
      </c>
      <c r="N47" s="30"/>
      <c r="O47" s="30"/>
      <c r="P47" s="102">
        <f>+((P46/P48)/7)*1000</f>
        <v>61.046202867764201</v>
      </c>
      <c r="Q47" s="63"/>
      <c r="R47" s="63"/>
    </row>
    <row r="48" spans="1:30" ht="33.75" customHeight="1" x14ac:dyDescent="0.25">
      <c r="A48" s="94" t="s">
        <v>20</v>
      </c>
      <c r="B48" s="83">
        <v>437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3675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31.835222222222228</v>
      </c>
      <c r="C49" s="38">
        <f t="shared" si="17"/>
        <v>44.871986111111106</v>
      </c>
      <c r="D49" s="38">
        <f t="shared" si="17"/>
        <v>54.732083333333321</v>
      </c>
      <c r="E49" s="38">
        <f t="shared" si="17"/>
        <v>47.647444444444432</v>
      </c>
      <c r="F49" s="38">
        <f t="shared" si="17"/>
        <v>43.797430555555543</v>
      </c>
      <c r="G49" s="38">
        <f t="shared" si="17"/>
        <v>31.43758333333334</v>
      </c>
      <c r="H49" s="104">
        <f>((H46*1000)/H48)/7</f>
        <v>49.274285714285718</v>
      </c>
      <c r="J49" s="95" t="s">
        <v>21</v>
      </c>
      <c r="K49" s="84">
        <f t="shared" ref="K49:O49" si="18">((K48*K47)*7/1000-K39-K40)/3</f>
        <v>20.970666666666663</v>
      </c>
      <c r="L49" s="38">
        <f t="shared" si="18"/>
        <v>13.182333333333332</v>
      </c>
      <c r="M49" s="38">
        <f t="shared" si="18"/>
        <v>9.8890000000000011</v>
      </c>
      <c r="N49" s="38">
        <f t="shared" si="18"/>
        <v>0</v>
      </c>
      <c r="O49" s="38">
        <f t="shared" si="18"/>
        <v>0</v>
      </c>
      <c r="P49" s="113">
        <f>((P46*1000)/P48)/7</f>
        <v>61.046202867764194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19">((B48*B47)*7)/1000</f>
        <v>159.06800000000001</v>
      </c>
      <c r="C50" s="42">
        <f t="shared" si="19"/>
        <v>223.839</v>
      </c>
      <c r="D50" s="42">
        <f t="shared" si="19"/>
        <v>272.69549999999998</v>
      </c>
      <c r="E50" s="42">
        <f t="shared" si="19"/>
        <v>237.31049999999999</v>
      </c>
      <c r="F50" s="42">
        <f t="shared" si="19"/>
        <v>218.06399999999999</v>
      </c>
      <c r="G50" s="42">
        <f t="shared" si="19"/>
        <v>156.60400000000001</v>
      </c>
      <c r="H50" s="87"/>
      <c r="J50" s="96" t="s">
        <v>22</v>
      </c>
      <c r="K50" s="85">
        <f>((K48*K47)*7)/1000</f>
        <v>109.312</v>
      </c>
      <c r="L50" s="42">
        <f>((L48*L47)*7)/1000</f>
        <v>68.747</v>
      </c>
      <c r="M50" s="42">
        <f>((M48*M47)*7)/1000</f>
        <v>51.667000000000002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0">+(B46/B48)/7*1000</f>
        <v>52.000000000000007</v>
      </c>
      <c r="C51" s="47">
        <f t="shared" si="20"/>
        <v>51</v>
      </c>
      <c r="D51" s="47">
        <f t="shared" si="20"/>
        <v>49.499999999999993</v>
      </c>
      <c r="E51" s="47">
        <f t="shared" si="20"/>
        <v>48.499999999999993</v>
      </c>
      <c r="F51" s="47">
        <f t="shared" si="20"/>
        <v>47.999999999999993</v>
      </c>
      <c r="G51" s="47">
        <f t="shared" si="20"/>
        <v>47</v>
      </c>
      <c r="H51" s="105"/>
      <c r="I51" s="50"/>
      <c r="J51" s="97" t="s">
        <v>23</v>
      </c>
      <c r="K51" s="86">
        <f>+(K46/K48)/7*1000</f>
        <v>61.049107142857146</v>
      </c>
      <c r="L51" s="47">
        <f>+(L46/L48)/7*1000</f>
        <v>61.047027506654842</v>
      </c>
      <c r="M51" s="47">
        <f>+(M46/M48)/7*1000</f>
        <v>61.038961038961041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7"/>
      <c r="K54" s="34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5" t="s">
        <v>8</v>
      </c>
      <c r="C55" s="346"/>
      <c r="D55" s="346"/>
      <c r="E55" s="346"/>
      <c r="F55" s="34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36.945</v>
      </c>
      <c r="C58" s="79">
        <v>54.911249999999995</v>
      </c>
      <c r="D58" s="79">
        <v>41.363750000000003</v>
      </c>
      <c r="E58" s="79">
        <v>39.097500000000004</v>
      </c>
      <c r="F58" s="79"/>
      <c r="G58" s="101">
        <f t="shared" ref="G58:G65" si="21">SUM(B58:F58)</f>
        <v>172.3175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1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34.1</v>
      </c>
      <c r="C61" s="79">
        <v>50.6</v>
      </c>
      <c r="D61" s="79">
        <v>38.200000000000003</v>
      </c>
      <c r="E61" s="79">
        <v>36.200000000000003</v>
      </c>
      <c r="F61" s="79"/>
      <c r="G61" s="101">
        <f t="shared" si="21"/>
        <v>159.10000000000002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34.200000000000003</v>
      </c>
      <c r="C62" s="79">
        <v>50.7</v>
      </c>
      <c r="D62" s="79">
        <v>38.299999999999997</v>
      </c>
      <c r="E62" s="79">
        <v>36.200000000000003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34.200000000000003</v>
      </c>
      <c r="C64" s="79">
        <v>50.7</v>
      </c>
      <c r="D64" s="79">
        <v>38.299999999999997</v>
      </c>
      <c r="E64" s="79">
        <v>36.200000000000003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176.39</v>
      </c>
      <c r="C65" s="27">
        <f t="shared" ref="C65:F65" si="22">SUM(C58:C64)</f>
        <v>261.82249999999999</v>
      </c>
      <c r="D65" s="27">
        <f t="shared" si="22"/>
        <v>197.52750000000003</v>
      </c>
      <c r="E65" s="27">
        <f t="shared" si="22"/>
        <v>186.79500000000002</v>
      </c>
      <c r="F65" s="27">
        <f t="shared" si="22"/>
        <v>0</v>
      </c>
      <c r="G65" s="101">
        <f t="shared" si="21"/>
        <v>822.53500000000008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66</v>
      </c>
      <c r="C66" s="30">
        <v>66</v>
      </c>
      <c r="D66" s="30">
        <v>66</v>
      </c>
      <c r="E66" s="30">
        <v>66</v>
      </c>
      <c r="F66" s="30"/>
      <c r="G66" s="102">
        <f>+((G65/G67)/7)*1000</f>
        <v>67.030804335424989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33.274000000000001</v>
      </c>
      <c r="C68" s="38">
        <f t="shared" si="23"/>
        <v>49.3245</v>
      </c>
      <c r="D68" s="38">
        <f t="shared" si="23"/>
        <v>37.258166666666661</v>
      </c>
      <c r="E68" s="38">
        <f t="shared" si="23"/>
        <v>35.227000000000004</v>
      </c>
      <c r="F68" s="38">
        <f t="shared" si="23"/>
        <v>0</v>
      </c>
      <c r="G68" s="116">
        <f>((G65*1000)/G67)/7</f>
        <v>67.030804335425003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173.71199999999999</v>
      </c>
      <c r="C69" s="42">
        <f>((C67*C66)*7)/1000</f>
        <v>257.79599999999999</v>
      </c>
      <c r="D69" s="42">
        <f>((D67*D66)*7)/1000</f>
        <v>194.50200000000001</v>
      </c>
      <c r="E69" s="42">
        <f>((E67*E66)*7)/1000</f>
        <v>183.876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67.017477203647417</v>
      </c>
      <c r="C70" s="47">
        <f>+(C65/C67)/7*1000</f>
        <v>67.03084997439835</v>
      </c>
      <c r="D70" s="47">
        <f>+(D65/D67)/7*1000</f>
        <v>67.026637258228718</v>
      </c>
      <c r="E70" s="47">
        <f>+(E65/E67)/7*1000</f>
        <v>67.047738693467338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7" zoomScale="30" zoomScaleNormal="30" workbookViewId="0">
      <selection activeCell="G67" activeCellId="1" sqref="B27:L27 G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51" t="s">
        <v>0</v>
      </c>
      <c r="B3" s="351"/>
      <c r="C3" s="351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2"/>
      <c r="Z3" s="2"/>
      <c r="AA3" s="2"/>
      <c r="AB3" s="2"/>
      <c r="AC3" s="2"/>
      <c r="AD3" s="15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8" t="s">
        <v>1</v>
      </c>
      <c r="B9" s="158"/>
      <c r="C9" s="158"/>
      <c r="D9" s="1"/>
      <c r="E9" s="338" t="s">
        <v>2</v>
      </c>
      <c r="F9" s="338"/>
      <c r="G9" s="33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8"/>
      <c r="S9" s="33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8"/>
      <c r="B10" s="158"/>
      <c r="C10" s="15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8" t="s">
        <v>4</v>
      </c>
      <c r="B11" s="158"/>
      <c r="C11" s="158"/>
      <c r="D11" s="1"/>
      <c r="E11" s="156">
        <v>2</v>
      </c>
      <c r="F11" s="1"/>
      <c r="G11" s="1"/>
      <c r="H11" s="1"/>
      <c r="I11" s="1"/>
      <c r="J11" s="1"/>
      <c r="K11" s="339" t="s">
        <v>60</v>
      </c>
      <c r="L11" s="339"/>
      <c r="M11" s="157"/>
      <c r="N11" s="15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8"/>
      <c r="B12" s="158"/>
      <c r="C12" s="158"/>
      <c r="D12" s="1"/>
      <c r="E12" s="5"/>
      <c r="F12" s="1"/>
      <c r="G12" s="1"/>
      <c r="H12" s="1"/>
      <c r="I12" s="1"/>
      <c r="J12" s="1"/>
      <c r="K12" s="157"/>
      <c r="L12" s="157"/>
      <c r="M12" s="157"/>
      <c r="N12" s="15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8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"/>
      <c r="X13" s="1"/>
      <c r="Y13" s="1"/>
    </row>
    <row r="14" spans="1:30" s="3" customFormat="1" ht="27" thickBot="1" x14ac:dyDescent="0.3">
      <c r="A14" s="15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2" t="s">
        <v>25</v>
      </c>
      <c r="C15" s="353"/>
      <c r="D15" s="353"/>
      <c r="E15" s="353"/>
      <c r="F15" s="353"/>
      <c r="G15" s="353"/>
      <c r="H15" s="353"/>
      <c r="I15" s="353"/>
      <c r="J15" s="353"/>
      <c r="K15" s="353"/>
      <c r="L15" s="354"/>
      <c r="M15" s="355" t="s">
        <v>8</v>
      </c>
      <c r="N15" s="356"/>
      <c r="O15" s="356"/>
      <c r="P15" s="356"/>
      <c r="Q15" s="356"/>
      <c r="R15" s="356"/>
      <c r="S15" s="356"/>
      <c r="T15" s="356"/>
      <c r="U15" s="357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34.700944444444438</v>
      </c>
      <c r="C18" s="23">
        <v>40.25719444444443</v>
      </c>
      <c r="D18" s="23">
        <v>40.417027777777783</v>
      </c>
      <c r="E18" s="23">
        <v>43.125833333333333</v>
      </c>
      <c r="F18" s="23">
        <v>42.401333333333334</v>
      </c>
      <c r="G18" s="23">
        <v>42.712833333333343</v>
      </c>
      <c r="H18" s="23">
        <v>39.990416666666668</v>
      </c>
      <c r="I18" s="23">
        <v>40.240083333333338</v>
      </c>
      <c r="J18" s="23">
        <v>34.883041666666664</v>
      </c>
      <c r="K18" s="23">
        <v>34.883041666666664</v>
      </c>
      <c r="L18" s="23">
        <v>18.778861111111112</v>
      </c>
      <c r="M18" s="22">
        <v>36.90818055555556</v>
      </c>
      <c r="N18" s="23">
        <v>39.631083333333322</v>
      </c>
      <c r="O18" s="23">
        <v>40.41877777777777</v>
      </c>
      <c r="P18" s="23">
        <v>34.116250000000008</v>
      </c>
      <c r="Q18" s="23">
        <v>34.062972222222221</v>
      </c>
      <c r="R18" s="23">
        <v>38.594888888888882</v>
      </c>
      <c r="S18" s="23">
        <v>38.648166666666661</v>
      </c>
      <c r="T18" s="23">
        <v>52.029250000000012</v>
      </c>
      <c r="U18" s="24">
        <v>22.143916666666669</v>
      </c>
      <c r="V18" s="25">
        <f t="shared" ref="V18:V25" si="0">SUM(B18:U18)</f>
        <v>748.94409722222224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34.700944444444438</v>
      </c>
      <c r="C19" s="23">
        <v>40.25719444444443</v>
      </c>
      <c r="D19" s="23">
        <v>40.417027777777783</v>
      </c>
      <c r="E19" s="23">
        <v>43.125833333333333</v>
      </c>
      <c r="F19" s="23">
        <v>42.401333333333334</v>
      </c>
      <c r="G19" s="23">
        <v>42.712833333333343</v>
      </c>
      <c r="H19" s="23">
        <v>39.990416666666668</v>
      </c>
      <c r="I19" s="23">
        <v>40.240083333333338</v>
      </c>
      <c r="J19" s="23">
        <v>34.883041666666664</v>
      </c>
      <c r="K19" s="23">
        <v>34.883041666666664</v>
      </c>
      <c r="L19" s="23">
        <v>18.778861111111112</v>
      </c>
      <c r="M19" s="22">
        <v>36.90818055555556</v>
      </c>
      <c r="N19" s="23">
        <v>39.631083333333322</v>
      </c>
      <c r="O19" s="23">
        <v>40.41877777777777</v>
      </c>
      <c r="P19" s="23">
        <v>34.116250000000008</v>
      </c>
      <c r="Q19" s="23">
        <v>34.062972222222221</v>
      </c>
      <c r="R19" s="23">
        <v>38.594888888888882</v>
      </c>
      <c r="S19" s="23">
        <v>38.648166666666661</v>
      </c>
      <c r="T19" s="23">
        <v>52.029250000000012</v>
      </c>
      <c r="U19" s="24">
        <v>22.143916666666669</v>
      </c>
      <c r="V19" s="25">
        <f t="shared" si="0"/>
        <v>748.94409722222224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37.621370370370364</v>
      </c>
      <c r="C21" s="23">
        <v>43.465203703703715</v>
      </c>
      <c r="D21" s="23">
        <v>43.895314814814817</v>
      </c>
      <c r="E21" s="23">
        <v>46.309277777777773</v>
      </c>
      <c r="F21" s="23">
        <v>45.24644444444445</v>
      </c>
      <c r="G21" s="23">
        <v>45.759777777777771</v>
      </c>
      <c r="H21" s="23">
        <v>43.153055555555547</v>
      </c>
      <c r="I21" s="23">
        <v>43.294611111111116</v>
      </c>
      <c r="J21" s="23">
        <v>38.036638888888895</v>
      </c>
      <c r="K21" s="23">
        <v>37.933972222222231</v>
      </c>
      <c r="L21" s="23">
        <v>20.64209259259259</v>
      </c>
      <c r="M21" s="22">
        <v>39.899546296296286</v>
      </c>
      <c r="N21" s="23">
        <v>43.071777777777783</v>
      </c>
      <c r="O21" s="23">
        <v>43.390148148148164</v>
      </c>
      <c r="P21" s="23">
        <v>36.390666666666668</v>
      </c>
      <c r="Q21" s="23">
        <v>36.32001851851853</v>
      </c>
      <c r="R21" s="23">
        <v>40.630074074074088</v>
      </c>
      <c r="S21" s="23">
        <v>41.438055555555557</v>
      </c>
      <c r="T21" s="23">
        <v>54.736499999999978</v>
      </c>
      <c r="U21" s="24">
        <v>23.198388888888886</v>
      </c>
      <c r="V21" s="25">
        <f t="shared" si="0"/>
        <v>804.43293518518522</v>
      </c>
      <c r="X21" s="2"/>
      <c r="Y21" s="19"/>
    </row>
    <row r="22" spans="1:31" ht="39.950000000000003" customHeight="1" x14ac:dyDescent="0.25">
      <c r="A22" s="91" t="s">
        <v>16</v>
      </c>
      <c r="B22" s="22">
        <v>37.621370370370364</v>
      </c>
      <c r="C22" s="23">
        <v>43.465203703703715</v>
      </c>
      <c r="D22" s="23">
        <v>43.895314814814817</v>
      </c>
      <c r="E22" s="23">
        <v>46.309277777777773</v>
      </c>
      <c r="F22" s="23">
        <v>45.24644444444445</v>
      </c>
      <c r="G22" s="23">
        <v>45.759777777777771</v>
      </c>
      <c r="H22" s="23">
        <v>43.153055555555547</v>
      </c>
      <c r="I22" s="23">
        <v>43.294611111111116</v>
      </c>
      <c r="J22" s="23">
        <v>38.036638888888895</v>
      </c>
      <c r="K22" s="23">
        <v>37.933972222222231</v>
      </c>
      <c r="L22" s="23">
        <v>20.64209259259259</v>
      </c>
      <c r="M22" s="22">
        <v>39.899546296296286</v>
      </c>
      <c r="N22" s="23">
        <v>43.071777777777783</v>
      </c>
      <c r="O22" s="23">
        <v>43.390148148148164</v>
      </c>
      <c r="P22" s="23">
        <v>36.390666666666668</v>
      </c>
      <c r="Q22" s="23">
        <v>36.32001851851853</v>
      </c>
      <c r="R22" s="23">
        <v>40.630074074074088</v>
      </c>
      <c r="S22" s="23">
        <v>41.438055555555557</v>
      </c>
      <c r="T22" s="23">
        <v>54.736499999999978</v>
      </c>
      <c r="U22" s="24">
        <v>23.198388888888886</v>
      </c>
      <c r="V22" s="25">
        <f t="shared" si="0"/>
        <v>804.43293518518522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37.621370370370364</v>
      </c>
      <c r="C24" s="23">
        <v>43.465203703703715</v>
      </c>
      <c r="D24" s="23">
        <v>43.895314814814817</v>
      </c>
      <c r="E24" s="23">
        <v>46.309277777777773</v>
      </c>
      <c r="F24" s="23">
        <v>45.24644444444445</v>
      </c>
      <c r="G24" s="23">
        <v>45.759777777777771</v>
      </c>
      <c r="H24" s="23">
        <v>43.153055555555547</v>
      </c>
      <c r="I24" s="23">
        <v>43.294611111111116</v>
      </c>
      <c r="J24" s="23">
        <v>38.036638888888895</v>
      </c>
      <c r="K24" s="23">
        <v>37.933972222222231</v>
      </c>
      <c r="L24" s="23">
        <v>20.64209259259259</v>
      </c>
      <c r="M24" s="22">
        <v>39.899546296296286</v>
      </c>
      <c r="N24" s="23">
        <v>43.071777777777783</v>
      </c>
      <c r="O24" s="23">
        <v>43.390148148148164</v>
      </c>
      <c r="P24" s="23">
        <v>36.390666666666668</v>
      </c>
      <c r="Q24" s="23">
        <v>36.32001851851853</v>
      </c>
      <c r="R24" s="23">
        <v>40.630074074074088</v>
      </c>
      <c r="S24" s="23">
        <v>41.438055555555557</v>
      </c>
      <c r="T24" s="23">
        <v>54.736499999999978</v>
      </c>
      <c r="U24" s="24">
        <v>23.198388888888886</v>
      </c>
      <c r="V24" s="25">
        <f t="shared" si="0"/>
        <v>804.43293518518522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182.26599999999996</v>
      </c>
      <c r="C25" s="27">
        <f t="shared" si="1"/>
        <v>210.91</v>
      </c>
      <c r="D25" s="27">
        <f t="shared" si="1"/>
        <v>212.52</v>
      </c>
      <c r="E25" s="27">
        <f t="shared" si="1"/>
        <v>225.17949999999996</v>
      </c>
      <c r="F25" s="27">
        <f t="shared" si="1"/>
        <v>220.54200000000003</v>
      </c>
      <c r="G25" s="27">
        <f t="shared" si="1"/>
        <v>222.70499999999998</v>
      </c>
      <c r="H25" s="27">
        <f t="shared" si="1"/>
        <v>209.43999999999997</v>
      </c>
      <c r="I25" s="27">
        <f t="shared" si="1"/>
        <v>210.36400000000003</v>
      </c>
      <c r="J25" s="27">
        <f t="shared" si="1"/>
        <v>183.876</v>
      </c>
      <c r="K25" s="27">
        <f t="shared" si="1"/>
        <v>183.56800000000001</v>
      </c>
      <c r="L25" s="27">
        <f t="shared" si="1"/>
        <v>99.483999999999995</v>
      </c>
      <c r="M25" s="26">
        <f>SUM(M18:M24)</f>
        <v>193.51499999999996</v>
      </c>
      <c r="N25" s="27">
        <f t="shared" ref="N25:P25" si="2">SUM(N18:N24)</f>
        <v>208.47749999999999</v>
      </c>
      <c r="O25" s="27">
        <f t="shared" si="2"/>
        <v>211.00800000000004</v>
      </c>
      <c r="P25" s="27">
        <f t="shared" si="2"/>
        <v>177.40450000000004</v>
      </c>
      <c r="Q25" s="27">
        <f>SUM(Q18:Q24)</f>
        <v>177.08600000000004</v>
      </c>
      <c r="R25" s="27">
        <f t="shared" ref="R25:U25" si="3">SUM(R18:R24)</f>
        <v>199.08</v>
      </c>
      <c r="S25" s="27">
        <f t="shared" si="3"/>
        <v>201.6105</v>
      </c>
      <c r="T25" s="27">
        <f t="shared" si="3"/>
        <v>268.26799999999997</v>
      </c>
      <c r="U25" s="28">
        <f t="shared" si="3"/>
        <v>113.883</v>
      </c>
      <c r="V25" s="25">
        <f t="shared" si="0"/>
        <v>3911.1869999999999</v>
      </c>
    </row>
    <row r="26" spans="1:31" s="2" customFormat="1" ht="36.75" customHeight="1" x14ac:dyDescent="0.25">
      <c r="A26" s="93" t="s">
        <v>19</v>
      </c>
      <c r="B26" s="29">
        <v>47</v>
      </c>
      <c r="C26" s="30">
        <v>46</v>
      </c>
      <c r="D26" s="30">
        <v>46</v>
      </c>
      <c r="E26" s="30">
        <v>45.5</v>
      </c>
      <c r="F26" s="30">
        <v>44.5</v>
      </c>
      <c r="G26" s="30">
        <v>45</v>
      </c>
      <c r="H26" s="30">
        <v>44</v>
      </c>
      <c r="I26" s="30">
        <v>44</v>
      </c>
      <c r="J26" s="30">
        <v>44</v>
      </c>
      <c r="K26" s="30">
        <v>44</v>
      </c>
      <c r="L26" s="30">
        <v>44</v>
      </c>
      <c r="M26" s="29">
        <v>48.5</v>
      </c>
      <c r="N26" s="30">
        <v>47.5</v>
      </c>
      <c r="O26" s="30">
        <v>48</v>
      </c>
      <c r="P26" s="30">
        <v>45.5</v>
      </c>
      <c r="Q26" s="30">
        <v>45.5</v>
      </c>
      <c r="R26" s="30">
        <v>45</v>
      </c>
      <c r="S26" s="30">
        <v>45.5</v>
      </c>
      <c r="T26" s="30">
        <v>44</v>
      </c>
      <c r="U26" s="31">
        <v>43.5</v>
      </c>
      <c r="V26" s="32">
        <f>+((V25/V27)/7)*1000</f>
        <v>45.359717486604964</v>
      </c>
    </row>
    <row r="27" spans="1:31" s="2" customFormat="1" ht="33" customHeight="1" x14ac:dyDescent="0.25">
      <c r="A27" s="94" t="s">
        <v>20</v>
      </c>
      <c r="B27" s="33">
        <v>554</v>
      </c>
      <c r="C27" s="34">
        <v>655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596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871</v>
      </c>
      <c r="U27" s="35">
        <v>374</v>
      </c>
      <c r="V27" s="36">
        <f>SUM(B27:U27)</f>
        <v>12318</v>
      </c>
      <c r="W27" s="2">
        <f>((V25*1000)/V27)/7</f>
        <v>45.359717486604964</v>
      </c>
    </row>
    <row r="28" spans="1:31" s="2" customFormat="1" ht="33" customHeight="1" x14ac:dyDescent="0.25">
      <c r="A28" s="95" t="s">
        <v>21</v>
      </c>
      <c r="B28" s="37">
        <f>((B27*B26)*7/1000-B18-B19)/3</f>
        <v>37.621370370370364</v>
      </c>
      <c r="C28" s="38">
        <f t="shared" ref="C28:U28" si="4">((C27*C26)*7/1000-C18-C19)/3</f>
        <v>43.465203703703715</v>
      </c>
      <c r="D28" s="38">
        <f t="shared" si="4"/>
        <v>43.895314814814817</v>
      </c>
      <c r="E28" s="38">
        <f t="shared" si="4"/>
        <v>46.309277777777773</v>
      </c>
      <c r="F28" s="38">
        <f t="shared" si="4"/>
        <v>45.24644444444445</v>
      </c>
      <c r="G28" s="38">
        <f t="shared" si="4"/>
        <v>45.759777777777771</v>
      </c>
      <c r="H28" s="38">
        <f t="shared" si="4"/>
        <v>43.153055555555547</v>
      </c>
      <c r="I28" s="38">
        <f t="shared" si="4"/>
        <v>43.294611111111116</v>
      </c>
      <c r="J28" s="38">
        <f t="shared" si="4"/>
        <v>38.036638888888895</v>
      </c>
      <c r="K28" s="38">
        <f t="shared" si="4"/>
        <v>37.933972222222231</v>
      </c>
      <c r="L28" s="38">
        <f t="shared" si="4"/>
        <v>20.64209259259259</v>
      </c>
      <c r="M28" s="37">
        <f t="shared" si="4"/>
        <v>39.899546296296286</v>
      </c>
      <c r="N28" s="38">
        <f t="shared" si="4"/>
        <v>43.071777777777783</v>
      </c>
      <c r="O28" s="38">
        <f t="shared" si="4"/>
        <v>43.390148148148164</v>
      </c>
      <c r="P28" s="38">
        <f t="shared" si="4"/>
        <v>36.390666666666668</v>
      </c>
      <c r="Q28" s="38">
        <f t="shared" si="4"/>
        <v>36.32001851851853</v>
      </c>
      <c r="R28" s="38">
        <f t="shared" si="4"/>
        <v>40.630074074074088</v>
      </c>
      <c r="S28" s="38">
        <f t="shared" si="4"/>
        <v>41.438055555555557</v>
      </c>
      <c r="T28" s="38">
        <f t="shared" si="4"/>
        <v>54.736499999999978</v>
      </c>
      <c r="U28" s="39">
        <f t="shared" si="4"/>
        <v>23.198388888888886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182.26599999999999</v>
      </c>
      <c r="C29" s="42">
        <f t="shared" si="5"/>
        <v>210.91</v>
      </c>
      <c r="D29" s="42">
        <f>((D27*D26)*7)/1000</f>
        <v>212.52</v>
      </c>
      <c r="E29" s="42">
        <f>((E27*E26)*7)/1000</f>
        <v>225.17949999999999</v>
      </c>
      <c r="F29" s="42">
        <f t="shared" ref="F29:G29" si="6">((F27*F26)*7)/1000</f>
        <v>220.542</v>
      </c>
      <c r="G29" s="42">
        <f t="shared" si="6"/>
        <v>222.70500000000001</v>
      </c>
      <c r="H29" s="42">
        <f>((H27*H26)*7)/1000</f>
        <v>209.44</v>
      </c>
      <c r="I29" s="42">
        <f t="shared" ref="I29:J29" si="7">((I27*I26)*7)/1000</f>
        <v>210.364</v>
      </c>
      <c r="J29" s="42">
        <f t="shared" si="7"/>
        <v>183.876</v>
      </c>
      <c r="K29" s="42">
        <f>((K27*K26)*7)/1000</f>
        <v>183.56800000000001</v>
      </c>
      <c r="L29" s="42">
        <f t="shared" ref="L29" si="8">((L27*L26)*7)/1000</f>
        <v>99.483999999999995</v>
      </c>
      <c r="M29" s="41">
        <f>((M27*M26)*7)/1000</f>
        <v>193.51499999999999</v>
      </c>
      <c r="N29" s="42">
        <f>((N27*N26)*7)/1000</f>
        <v>208.47749999999999</v>
      </c>
      <c r="O29" s="42">
        <f t="shared" ref="O29:U29" si="9">((O27*O26)*7)/1000</f>
        <v>211.00800000000001</v>
      </c>
      <c r="P29" s="42">
        <f t="shared" si="9"/>
        <v>177.40450000000001</v>
      </c>
      <c r="Q29" s="43">
        <f t="shared" si="9"/>
        <v>177.08600000000001</v>
      </c>
      <c r="R29" s="43">
        <f t="shared" si="9"/>
        <v>199.08</v>
      </c>
      <c r="S29" s="43">
        <f t="shared" si="9"/>
        <v>201.6105</v>
      </c>
      <c r="T29" s="43">
        <f t="shared" si="9"/>
        <v>268.26799999999997</v>
      </c>
      <c r="U29" s="44">
        <f t="shared" si="9"/>
        <v>113.883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46.999999999999993</v>
      </c>
      <c r="C30" s="47">
        <f t="shared" si="10"/>
        <v>46</v>
      </c>
      <c r="D30" s="47">
        <f>+(D25/D27)/7*1000</f>
        <v>46</v>
      </c>
      <c r="E30" s="47">
        <f t="shared" ref="E30:G30" si="11">+(E25/E27)/7*1000</f>
        <v>45.499999999999993</v>
      </c>
      <c r="F30" s="47">
        <f t="shared" si="11"/>
        <v>44.500000000000007</v>
      </c>
      <c r="G30" s="47">
        <f t="shared" si="11"/>
        <v>45</v>
      </c>
      <c r="H30" s="47">
        <f>+(H25/H27)/7*1000</f>
        <v>43.999999999999993</v>
      </c>
      <c r="I30" s="47">
        <f t="shared" ref="I30:L30" si="12">+(I25/I27)/7*1000</f>
        <v>44.000000000000007</v>
      </c>
      <c r="J30" s="47">
        <f t="shared" si="12"/>
        <v>44</v>
      </c>
      <c r="K30" s="47">
        <f t="shared" si="12"/>
        <v>44</v>
      </c>
      <c r="L30" s="47">
        <f t="shared" si="12"/>
        <v>44</v>
      </c>
      <c r="M30" s="46">
        <f>+(M25/M27)/7*1000</f>
        <v>48.499999999999986</v>
      </c>
      <c r="N30" s="47">
        <f t="shared" ref="N30:U30" si="13">+(N25/N27)/7*1000</f>
        <v>47.499999999999993</v>
      </c>
      <c r="O30" s="47">
        <f t="shared" si="13"/>
        <v>48.000000000000007</v>
      </c>
      <c r="P30" s="47">
        <f t="shared" si="13"/>
        <v>45.500000000000007</v>
      </c>
      <c r="Q30" s="47">
        <f t="shared" si="13"/>
        <v>45.500000000000007</v>
      </c>
      <c r="R30" s="47">
        <f t="shared" si="13"/>
        <v>45</v>
      </c>
      <c r="S30" s="47">
        <f t="shared" si="13"/>
        <v>45.5</v>
      </c>
      <c r="T30" s="47">
        <f t="shared" si="13"/>
        <v>43.999999999999993</v>
      </c>
      <c r="U30" s="48">
        <f t="shared" si="13"/>
        <v>43.5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0" t="s">
        <v>8</v>
      </c>
      <c r="C36" s="341"/>
      <c r="D36" s="341"/>
      <c r="E36" s="341"/>
      <c r="F36" s="341"/>
      <c r="G36" s="341"/>
      <c r="H36" s="99"/>
      <c r="I36" s="53" t="s">
        <v>26</v>
      </c>
      <c r="J36" s="107"/>
      <c r="K36" s="346" t="s">
        <v>8</v>
      </c>
      <c r="L36" s="346"/>
      <c r="M36" s="346"/>
      <c r="N36" s="346"/>
      <c r="O36" s="340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31.835222222222228</v>
      </c>
      <c r="C39" s="79">
        <v>44.871986111111106</v>
      </c>
      <c r="D39" s="79">
        <v>54.732083333333321</v>
      </c>
      <c r="E39" s="79">
        <v>47.647444444444432</v>
      </c>
      <c r="F39" s="79">
        <v>43.797430555555543</v>
      </c>
      <c r="G39" s="79">
        <v>31.43758333333334</v>
      </c>
      <c r="H39" s="101">
        <f t="shared" ref="H39:H46" si="14">SUM(B39:G39)</f>
        <v>254.32174999999998</v>
      </c>
      <c r="I39" s="138"/>
      <c r="J39" s="91" t="s">
        <v>12</v>
      </c>
      <c r="K39" s="79">
        <v>21</v>
      </c>
      <c r="L39" s="79">
        <v>13.2</v>
      </c>
      <c r="M39" s="79">
        <v>9.9</v>
      </c>
      <c r="N39" s="79"/>
      <c r="O39" s="79"/>
      <c r="P39" s="101">
        <f t="shared" ref="P39:P46" si="15">SUM(K39:O39)</f>
        <v>44.1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31.835222222222228</v>
      </c>
      <c r="C40" s="79">
        <v>44.871986111111106</v>
      </c>
      <c r="D40" s="79">
        <v>54.732083333333321</v>
      </c>
      <c r="E40" s="79">
        <v>47.647444444444432</v>
      </c>
      <c r="F40" s="79">
        <v>43.797430555555543</v>
      </c>
      <c r="G40" s="79">
        <v>31.43758333333334</v>
      </c>
      <c r="H40" s="101">
        <f t="shared" si="14"/>
        <v>254.32174999999998</v>
      </c>
      <c r="I40" s="2"/>
      <c r="J40" s="92" t="s">
        <v>13</v>
      </c>
      <c r="K40" s="79">
        <v>21</v>
      </c>
      <c r="L40" s="79">
        <v>13.2</v>
      </c>
      <c r="M40" s="79">
        <v>9.9</v>
      </c>
      <c r="N40" s="79"/>
      <c r="O40" s="79"/>
      <c r="P40" s="101">
        <f t="shared" si="15"/>
        <v>44.1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34.729851851851855</v>
      </c>
      <c r="C42" s="79">
        <v>49.087342592592591</v>
      </c>
      <c r="D42" s="79">
        <v>59.919444444444458</v>
      </c>
      <c r="E42" s="79">
        <v>52.231537037037043</v>
      </c>
      <c r="F42" s="79">
        <v>48.032712962962982</v>
      </c>
      <c r="G42" s="79">
        <v>34.574944444444434</v>
      </c>
      <c r="H42" s="101">
        <f t="shared" si="14"/>
        <v>278.57583333333338</v>
      </c>
      <c r="I42" s="2"/>
      <c r="J42" s="92" t="s">
        <v>15</v>
      </c>
      <c r="K42" s="79">
        <v>22.9</v>
      </c>
      <c r="L42" s="79">
        <v>14.5</v>
      </c>
      <c r="M42" s="79">
        <v>10.9</v>
      </c>
      <c r="N42" s="79"/>
      <c r="O42" s="79"/>
      <c r="P42" s="101">
        <f t="shared" si="15"/>
        <v>48.3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34.729851851851855</v>
      </c>
      <c r="C43" s="79">
        <v>49.087342592592591</v>
      </c>
      <c r="D43" s="79">
        <v>59.919444444444458</v>
      </c>
      <c r="E43" s="79">
        <v>52.231537037037043</v>
      </c>
      <c r="F43" s="79">
        <v>48.032712962962982</v>
      </c>
      <c r="G43" s="79">
        <v>34.574944444444434</v>
      </c>
      <c r="H43" s="101">
        <f t="shared" si="14"/>
        <v>278.57583333333338</v>
      </c>
      <c r="I43" s="2"/>
      <c r="J43" s="91" t="s">
        <v>16</v>
      </c>
      <c r="K43" s="79">
        <v>22.9</v>
      </c>
      <c r="L43" s="79">
        <v>14.5</v>
      </c>
      <c r="M43" s="79">
        <v>10.9</v>
      </c>
      <c r="N43" s="79"/>
      <c r="O43" s="79"/>
      <c r="P43" s="101">
        <f t="shared" si="15"/>
        <v>48.3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34.729851851851855</v>
      </c>
      <c r="C45" s="79">
        <v>49.087342592592591</v>
      </c>
      <c r="D45" s="79">
        <v>59.919444444444458</v>
      </c>
      <c r="E45" s="79">
        <v>52.231537037037043</v>
      </c>
      <c r="F45" s="79">
        <v>48.032712962962982</v>
      </c>
      <c r="G45" s="79">
        <v>34.574944444444434</v>
      </c>
      <c r="H45" s="101">
        <f t="shared" si="14"/>
        <v>278.57583333333338</v>
      </c>
      <c r="I45" s="2"/>
      <c r="J45" s="91" t="s">
        <v>18</v>
      </c>
      <c r="K45" s="79">
        <v>22.9</v>
      </c>
      <c r="L45" s="79">
        <v>14.5</v>
      </c>
      <c r="M45" s="79">
        <v>10.9</v>
      </c>
      <c r="N45" s="79"/>
      <c r="O45" s="79"/>
      <c r="P45" s="101">
        <f t="shared" si="15"/>
        <v>48.3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167.86000000000004</v>
      </c>
      <c r="C46" s="27">
        <f t="shared" si="16"/>
        <v>237.00599999999997</v>
      </c>
      <c r="D46" s="27">
        <f t="shared" si="16"/>
        <v>289.22250000000003</v>
      </c>
      <c r="E46" s="27">
        <f t="shared" si="16"/>
        <v>251.98949999999999</v>
      </c>
      <c r="F46" s="27">
        <f t="shared" si="16"/>
        <v>231.69300000000004</v>
      </c>
      <c r="G46" s="27">
        <f t="shared" si="16"/>
        <v>166.6</v>
      </c>
      <c r="H46" s="101">
        <f t="shared" si="14"/>
        <v>1344.3710000000001</v>
      </c>
      <c r="J46" s="77" t="s">
        <v>10</v>
      </c>
      <c r="K46" s="81">
        <f>SUM(K39:K45)</f>
        <v>110.70000000000002</v>
      </c>
      <c r="L46" s="27">
        <f>SUM(L39:L45)</f>
        <v>69.900000000000006</v>
      </c>
      <c r="M46" s="27">
        <f>SUM(M39:M45)</f>
        <v>52.5</v>
      </c>
      <c r="N46" s="27">
        <f>SUM(N39:N45)</f>
        <v>0</v>
      </c>
      <c r="O46" s="27">
        <f>SUM(O39:O45)</f>
        <v>0</v>
      </c>
      <c r="P46" s="101">
        <f t="shared" si="15"/>
        <v>233.10000000000002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55</v>
      </c>
      <c r="C47" s="30">
        <v>54</v>
      </c>
      <c r="D47" s="30">
        <v>52.5</v>
      </c>
      <c r="E47" s="30">
        <v>51.5</v>
      </c>
      <c r="F47" s="30">
        <v>51</v>
      </c>
      <c r="G47" s="30">
        <v>50</v>
      </c>
      <c r="H47" s="102">
        <f>+((H46/H48)/7)*1000</f>
        <v>52.273543821448015</v>
      </c>
      <c r="J47" s="110" t="s">
        <v>19</v>
      </c>
      <c r="K47" s="82">
        <v>62</v>
      </c>
      <c r="L47" s="30">
        <v>62</v>
      </c>
      <c r="M47" s="30">
        <v>62</v>
      </c>
      <c r="N47" s="30"/>
      <c r="O47" s="30"/>
      <c r="P47" s="102">
        <f>+((P46/P48)/7)*1000</f>
        <v>62.011173184357553</v>
      </c>
      <c r="Q47" s="63"/>
      <c r="R47" s="63"/>
    </row>
    <row r="48" spans="1:30" ht="33.75" customHeight="1" x14ac:dyDescent="0.25">
      <c r="A48" s="94" t="s">
        <v>20</v>
      </c>
      <c r="B48" s="83">
        <v>436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3674</v>
      </c>
      <c r="I48" s="64"/>
      <c r="J48" s="94" t="s">
        <v>20</v>
      </c>
      <c r="K48" s="106">
        <v>255</v>
      </c>
      <c r="L48" s="65">
        <v>161</v>
      </c>
      <c r="M48" s="65">
        <v>121</v>
      </c>
      <c r="N48" s="65"/>
      <c r="O48" s="65"/>
      <c r="P48" s="112">
        <f>SUM(K48:O48)</f>
        <v>537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34.729851851851855</v>
      </c>
      <c r="C49" s="38">
        <f t="shared" si="17"/>
        <v>49.087342592592591</v>
      </c>
      <c r="D49" s="38">
        <f t="shared" si="17"/>
        <v>59.919444444444458</v>
      </c>
      <c r="E49" s="38">
        <f t="shared" si="17"/>
        <v>52.231537037037043</v>
      </c>
      <c r="F49" s="38">
        <f t="shared" si="17"/>
        <v>48.032712962962982</v>
      </c>
      <c r="G49" s="38">
        <f t="shared" si="17"/>
        <v>34.574944444444434</v>
      </c>
      <c r="H49" s="104">
        <f>((H46*1000)/H48)/7</f>
        <v>52.273543821448015</v>
      </c>
      <c r="J49" s="95" t="s">
        <v>21</v>
      </c>
      <c r="K49" s="84">
        <f t="shared" ref="K49:O49" si="18">((K48*K47)*7/1000-K39-K40)/3</f>
        <v>22.89</v>
      </c>
      <c r="L49" s="38">
        <f t="shared" si="18"/>
        <v>14.49133333333333</v>
      </c>
      <c r="M49" s="38">
        <f t="shared" si="18"/>
        <v>10.904666666666669</v>
      </c>
      <c r="N49" s="38">
        <f t="shared" si="18"/>
        <v>0</v>
      </c>
      <c r="O49" s="38">
        <f t="shared" si="18"/>
        <v>0</v>
      </c>
      <c r="P49" s="113">
        <f>((P46*1000)/P48)/7</f>
        <v>62.011173184357553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19">((B48*B47)*7)/1000</f>
        <v>167.86</v>
      </c>
      <c r="C50" s="42">
        <f t="shared" si="19"/>
        <v>237.006</v>
      </c>
      <c r="D50" s="42">
        <f t="shared" si="19"/>
        <v>289.22250000000003</v>
      </c>
      <c r="E50" s="42">
        <f t="shared" si="19"/>
        <v>251.98949999999999</v>
      </c>
      <c r="F50" s="42">
        <f t="shared" si="19"/>
        <v>231.69300000000001</v>
      </c>
      <c r="G50" s="42">
        <f t="shared" si="19"/>
        <v>166.6</v>
      </c>
      <c r="H50" s="87"/>
      <c r="J50" s="96" t="s">
        <v>22</v>
      </c>
      <c r="K50" s="85">
        <f>((K48*K47)*7)/1000</f>
        <v>110.67</v>
      </c>
      <c r="L50" s="42">
        <f>((L48*L47)*7)/1000</f>
        <v>69.873999999999995</v>
      </c>
      <c r="M50" s="42">
        <f>((M48*M47)*7)/1000</f>
        <v>52.514000000000003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0">+(B46/B48)/7*1000</f>
        <v>55.000000000000014</v>
      </c>
      <c r="C51" s="47">
        <f t="shared" si="20"/>
        <v>53.999999999999993</v>
      </c>
      <c r="D51" s="47">
        <f t="shared" si="20"/>
        <v>52.500000000000007</v>
      </c>
      <c r="E51" s="47">
        <f t="shared" si="20"/>
        <v>51.5</v>
      </c>
      <c r="F51" s="47">
        <f t="shared" si="20"/>
        <v>51.000000000000007</v>
      </c>
      <c r="G51" s="47">
        <f t="shared" si="20"/>
        <v>49.999999999999993</v>
      </c>
      <c r="H51" s="105"/>
      <c r="I51" s="50"/>
      <c r="J51" s="97" t="s">
        <v>23</v>
      </c>
      <c r="K51" s="86">
        <f>+(K46/K48)/7*1000</f>
        <v>62.01680672268909</v>
      </c>
      <c r="L51" s="47">
        <f>+(L46/L48)/7*1000</f>
        <v>62.023070097604261</v>
      </c>
      <c r="M51" s="47">
        <f>+(M46/M48)/7*1000</f>
        <v>61.983471074380169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7"/>
      <c r="K54" s="34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5" t="s">
        <v>8</v>
      </c>
      <c r="C55" s="346"/>
      <c r="D55" s="346"/>
      <c r="E55" s="346"/>
      <c r="F55" s="34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34.200000000000003</v>
      </c>
      <c r="C58" s="79">
        <v>50.7</v>
      </c>
      <c r="D58" s="79">
        <v>38.299999999999997</v>
      </c>
      <c r="E58" s="79">
        <v>36.200000000000003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34.200000000000003</v>
      </c>
      <c r="C59" s="79">
        <v>50.7</v>
      </c>
      <c r="D59" s="79">
        <v>38.299999999999997</v>
      </c>
      <c r="E59" s="79">
        <v>36.200000000000003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</v>
      </c>
      <c r="C61" s="79">
        <v>54.7</v>
      </c>
      <c r="D61" s="79">
        <v>41.3</v>
      </c>
      <c r="E61" s="79">
        <v>39</v>
      </c>
      <c r="F61" s="79"/>
      <c r="G61" s="101">
        <f t="shared" si="21"/>
        <v>171.89999999999998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</v>
      </c>
      <c r="C62" s="79">
        <v>54.7</v>
      </c>
      <c r="D62" s="79">
        <v>41.3</v>
      </c>
      <c r="E62" s="79">
        <v>39</v>
      </c>
      <c r="F62" s="79"/>
      <c r="G62" s="101">
        <f t="shared" si="21"/>
        <v>171.89999999999998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</v>
      </c>
      <c r="C64" s="79">
        <v>54.7</v>
      </c>
      <c r="D64" s="79">
        <v>41.3</v>
      </c>
      <c r="E64" s="79">
        <v>39</v>
      </c>
      <c r="F64" s="79"/>
      <c r="G64" s="101">
        <f t="shared" si="21"/>
        <v>171.89999999999998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179.10000000000002</v>
      </c>
      <c r="C65" s="27">
        <f t="shared" ref="C65:F65" si="22">SUM(C58:C64)</f>
        <v>265.5</v>
      </c>
      <c r="D65" s="27">
        <f t="shared" si="22"/>
        <v>200.5</v>
      </c>
      <c r="E65" s="27">
        <f t="shared" si="22"/>
        <v>189.4</v>
      </c>
      <c r="F65" s="27">
        <f t="shared" si="22"/>
        <v>0</v>
      </c>
      <c r="G65" s="101">
        <f t="shared" si="21"/>
        <v>834.5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68</v>
      </c>
      <c r="C66" s="30">
        <v>68</v>
      </c>
      <c r="D66" s="30">
        <v>68</v>
      </c>
      <c r="E66" s="30">
        <v>68</v>
      </c>
      <c r="F66" s="30"/>
      <c r="G66" s="102">
        <f>+((G65/G67)/7)*1000</f>
        <v>68.005867492461903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36.858666666666672</v>
      </c>
      <c r="C68" s="38">
        <f t="shared" si="23"/>
        <v>54.736000000000011</v>
      </c>
      <c r="D68" s="38">
        <f t="shared" si="23"/>
        <v>41.265333333333338</v>
      </c>
      <c r="E68" s="38">
        <f t="shared" si="23"/>
        <v>39.015999999999998</v>
      </c>
      <c r="F68" s="38">
        <f t="shared" si="23"/>
        <v>0</v>
      </c>
      <c r="G68" s="116">
        <f>((G65*1000)/G67)/7</f>
        <v>68.005867492461903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178.976</v>
      </c>
      <c r="C69" s="42">
        <f>((C67*C66)*7)/1000</f>
        <v>265.608</v>
      </c>
      <c r="D69" s="42">
        <f>((D67*D66)*7)/1000</f>
        <v>200.39599999999999</v>
      </c>
      <c r="E69" s="42">
        <f>((E67*E66)*7)/1000</f>
        <v>189.44800000000001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68.047112462006098</v>
      </c>
      <c r="C70" s="47">
        <f>+(C65/C67)/7*1000</f>
        <v>67.972350230414747</v>
      </c>
      <c r="D70" s="47">
        <f>+(D65/D67)/7*1000</f>
        <v>68.035290125551398</v>
      </c>
      <c r="E70" s="47">
        <f>+(E65/E67)/7*1000</f>
        <v>67.982770997846373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21" zoomScale="30" zoomScaleNormal="30" workbookViewId="0">
      <selection activeCell="F48" sqref="F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51" t="s">
        <v>0</v>
      </c>
      <c r="B3" s="351"/>
      <c r="C3" s="351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2"/>
      <c r="Z3" s="2"/>
      <c r="AA3" s="2"/>
      <c r="AB3" s="2"/>
      <c r="AC3" s="2"/>
      <c r="AD3" s="15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9" t="s">
        <v>1</v>
      </c>
      <c r="B9" s="159"/>
      <c r="C9" s="159"/>
      <c r="D9" s="1"/>
      <c r="E9" s="338" t="s">
        <v>2</v>
      </c>
      <c r="F9" s="338"/>
      <c r="G9" s="33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8"/>
      <c r="S9" s="33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9"/>
      <c r="B10" s="159"/>
      <c r="C10" s="15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9" t="s">
        <v>4</v>
      </c>
      <c r="B11" s="159"/>
      <c r="C11" s="159"/>
      <c r="D11" s="1"/>
      <c r="E11" s="160">
        <v>2</v>
      </c>
      <c r="F11" s="1"/>
      <c r="G11" s="1"/>
      <c r="H11" s="1"/>
      <c r="I11" s="1"/>
      <c r="J11" s="1"/>
      <c r="K11" s="339" t="s">
        <v>61</v>
      </c>
      <c r="L11" s="339"/>
      <c r="M11" s="161"/>
      <c r="N11" s="16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9"/>
      <c r="B12" s="159"/>
      <c r="C12" s="159"/>
      <c r="D12" s="1"/>
      <c r="E12" s="5"/>
      <c r="F12" s="1"/>
      <c r="G12" s="1"/>
      <c r="H12" s="1"/>
      <c r="I12" s="1"/>
      <c r="J12" s="1"/>
      <c r="K12" s="161"/>
      <c r="L12" s="161"/>
      <c r="M12" s="161"/>
      <c r="N12" s="16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9"/>
      <c r="B13" s="159"/>
      <c r="C13" s="159"/>
      <c r="D13" s="159"/>
      <c r="E13" s="159"/>
      <c r="F13" s="159"/>
      <c r="G13" s="159"/>
      <c r="H13" s="159"/>
      <c r="I13" s="159"/>
      <c r="J13" s="159"/>
      <c r="K13" s="159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"/>
      <c r="X13" s="1"/>
      <c r="Y13" s="1"/>
    </row>
    <row r="14" spans="1:30" s="3" customFormat="1" ht="27" thickBot="1" x14ac:dyDescent="0.3">
      <c r="A14" s="15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2" t="s">
        <v>25</v>
      </c>
      <c r="C15" s="353"/>
      <c r="D15" s="353"/>
      <c r="E15" s="353"/>
      <c r="F15" s="353"/>
      <c r="G15" s="353"/>
      <c r="H15" s="353"/>
      <c r="I15" s="353"/>
      <c r="J15" s="353"/>
      <c r="K15" s="353"/>
      <c r="L15" s="353"/>
      <c r="M15" s="354"/>
      <c r="N15" s="355" t="s">
        <v>8</v>
      </c>
      <c r="O15" s="356"/>
      <c r="P15" s="356"/>
      <c r="Q15" s="356"/>
      <c r="R15" s="356"/>
      <c r="S15" s="356"/>
      <c r="T15" s="356"/>
      <c r="U15" s="356"/>
      <c r="V15" s="357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43.9</v>
      </c>
      <c r="C18" s="23">
        <v>30.8</v>
      </c>
      <c r="D18" s="23">
        <v>30.8</v>
      </c>
      <c r="E18" s="23">
        <v>37.799999999999997</v>
      </c>
      <c r="F18" s="23">
        <v>37.799999999999997</v>
      </c>
      <c r="G18" s="23">
        <v>44.3</v>
      </c>
      <c r="H18" s="23">
        <v>44.3</v>
      </c>
      <c r="I18" s="23">
        <v>36.4</v>
      </c>
      <c r="J18" s="23">
        <v>36.4</v>
      </c>
      <c r="K18" s="23">
        <v>50.2</v>
      </c>
      <c r="L18" s="23">
        <v>27.4</v>
      </c>
      <c r="M18" s="23">
        <v>25.3</v>
      </c>
      <c r="N18" s="22">
        <v>39.899546296296286</v>
      </c>
      <c r="O18" s="23">
        <v>43.071777777777783</v>
      </c>
      <c r="P18" s="23">
        <v>43.390148148148164</v>
      </c>
      <c r="Q18" s="23">
        <v>36.390666666666668</v>
      </c>
      <c r="R18" s="23">
        <v>36.32001851851853</v>
      </c>
      <c r="S18" s="23">
        <v>40.630074074074088</v>
      </c>
      <c r="T18" s="23">
        <v>41.438055555555557</v>
      </c>
      <c r="U18" s="23">
        <v>54.736499999999978</v>
      </c>
      <c r="V18" s="24">
        <v>23.198388888888886</v>
      </c>
      <c r="W18" s="25">
        <f t="shared" ref="W18:W25" si="0">SUM(B18:V18)</f>
        <v>804.4751759259259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43.9</v>
      </c>
      <c r="C19" s="23">
        <v>30.8</v>
      </c>
      <c r="D19" s="23">
        <v>30.8</v>
      </c>
      <c r="E19" s="23">
        <v>37.799999999999997</v>
      </c>
      <c r="F19" s="23">
        <v>37.799999999999997</v>
      </c>
      <c r="G19" s="23">
        <v>44.3</v>
      </c>
      <c r="H19" s="23">
        <v>44.3</v>
      </c>
      <c r="I19" s="23">
        <v>36.4</v>
      </c>
      <c r="J19" s="23">
        <v>36.4</v>
      </c>
      <c r="K19" s="23">
        <v>50.2</v>
      </c>
      <c r="L19" s="23">
        <v>27.4</v>
      </c>
      <c r="M19" s="23">
        <v>25.3</v>
      </c>
      <c r="N19" s="22">
        <v>39.899546296296286</v>
      </c>
      <c r="O19" s="23">
        <v>43.071777777777783</v>
      </c>
      <c r="P19" s="23">
        <v>43.390148148148164</v>
      </c>
      <c r="Q19" s="23">
        <v>36.390666666666668</v>
      </c>
      <c r="R19" s="23">
        <v>36.32001851851853</v>
      </c>
      <c r="S19" s="23">
        <v>40.630074074074088</v>
      </c>
      <c r="T19" s="23">
        <v>41.438055555555557</v>
      </c>
      <c r="U19" s="23">
        <v>54.736499999999978</v>
      </c>
      <c r="V19" s="24">
        <v>23.198388888888886</v>
      </c>
      <c r="W19" s="25">
        <f t="shared" si="0"/>
        <v>804.4751759259259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47.007666666666665</v>
      </c>
      <c r="C21" s="23">
        <v>32.330666666666673</v>
      </c>
      <c r="D21" s="23">
        <v>32.330666666666673</v>
      </c>
      <c r="E21" s="23">
        <v>39.304999999999993</v>
      </c>
      <c r="F21" s="23">
        <v>39.415833333333339</v>
      </c>
      <c r="G21" s="23">
        <v>45.04</v>
      </c>
      <c r="H21" s="23">
        <v>45.149666666666668</v>
      </c>
      <c r="I21" s="23">
        <v>36.384833333333326</v>
      </c>
      <c r="J21" s="23">
        <v>36.493333333333332</v>
      </c>
      <c r="K21" s="23">
        <v>48.494000000000007</v>
      </c>
      <c r="L21" s="23">
        <v>26.429500000000001</v>
      </c>
      <c r="M21" s="23">
        <v>24.326000000000004</v>
      </c>
      <c r="N21" s="22">
        <v>39.900302469135816</v>
      </c>
      <c r="O21" s="23">
        <v>42.858148148148139</v>
      </c>
      <c r="P21" s="23">
        <v>43.607234567901223</v>
      </c>
      <c r="Q21" s="23">
        <v>36.714222222222219</v>
      </c>
      <c r="R21" s="23">
        <v>36.761320987654308</v>
      </c>
      <c r="S21" s="23">
        <v>41.376783950617273</v>
      </c>
      <c r="T21" s="23">
        <v>41.793629629629628</v>
      </c>
      <c r="U21" s="23">
        <v>55.874000000000024</v>
      </c>
      <c r="V21" s="24">
        <v>23.80440740740741</v>
      </c>
      <c r="W21" s="25">
        <f t="shared" si="0"/>
        <v>815.39721604938291</v>
      </c>
      <c r="Y21" s="2"/>
      <c r="Z21" s="19"/>
    </row>
    <row r="22" spans="1:32" ht="39.950000000000003" customHeight="1" x14ac:dyDescent="0.25">
      <c r="A22" s="91" t="s">
        <v>16</v>
      </c>
      <c r="B22" s="22">
        <v>47.007666666666665</v>
      </c>
      <c r="C22" s="23">
        <v>32.330666666666673</v>
      </c>
      <c r="D22" s="23">
        <v>32.330666666666673</v>
      </c>
      <c r="E22" s="23">
        <v>39.304999999999993</v>
      </c>
      <c r="F22" s="23">
        <v>39.415833333333339</v>
      </c>
      <c r="G22" s="23">
        <v>45.04</v>
      </c>
      <c r="H22" s="23">
        <v>45.149666666666668</v>
      </c>
      <c r="I22" s="23">
        <v>36.384833333333326</v>
      </c>
      <c r="J22" s="23">
        <v>36.493333333333332</v>
      </c>
      <c r="K22" s="23">
        <v>48.494000000000007</v>
      </c>
      <c r="L22" s="23">
        <v>26.429500000000001</v>
      </c>
      <c r="M22" s="23">
        <v>24.326000000000004</v>
      </c>
      <c r="N22" s="22"/>
      <c r="O22" s="23"/>
      <c r="P22" s="23"/>
      <c r="Q22" s="23"/>
      <c r="R22" s="23"/>
      <c r="S22" s="23"/>
      <c r="T22" s="23"/>
      <c r="U22" s="23"/>
      <c r="V22" s="24"/>
      <c r="W22" s="25">
        <f t="shared" si="0"/>
        <v>452.70716666666675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>
        <v>14.3</v>
      </c>
      <c r="O23" s="23">
        <v>31.5</v>
      </c>
      <c r="P23" s="23">
        <v>44</v>
      </c>
      <c r="Q23" s="23">
        <v>53.6</v>
      </c>
      <c r="R23" s="23">
        <v>59</v>
      </c>
      <c r="S23" s="23">
        <v>51.4</v>
      </c>
      <c r="T23" s="23">
        <v>46.1</v>
      </c>
      <c r="U23" s="23">
        <v>31.4</v>
      </c>
      <c r="V23" s="24">
        <v>31.4</v>
      </c>
      <c r="W23" s="25">
        <f t="shared" si="0"/>
        <v>362.7</v>
      </c>
      <c r="Y23" s="2"/>
      <c r="Z23" s="19"/>
    </row>
    <row r="24" spans="1:32" ht="39.950000000000003" customHeight="1" x14ac:dyDescent="0.25">
      <c r="A24" s="91" t="s">
        <v>18</v>
      </c>
      <c r="B24" s="22">
        <v>47.007666666666665</v>
      </c>
      <c r="C24" s="23">
        <v>32.330666666666673</v>
      </c>
      <c r="D24" s="23">
        <v>32.330666666666673</v>
      </c>
      <c r="E24" s="23">
        <v>39.304999999999993</v>
      </c>
      <c r="F24" s="23">
        <v>39.415833333333339</v>
      </c>
      <c r="G24" s="23">
        <v>45.04</v>
      </c>
      <c r="H24" s="23">
        <v>45.149666666666668</v>
      </c>
      <c r="I24" s="23">
        <v>36.384833333333326</v>
      </c>
      <c r="J24" s="23">
        <v>36.493333333333332</v>
      </c>
      <c r="K24" s="23">
        <v>48.494000000000007</v>
      </c>
      <c r="L24" s="23">
        <v>26.429500000000001</v>
      </c>
      <c r="M24" s="23">
        <v>24.326000000000004</v>
      </c>
      <c r="N24" s="22">
        <v>14.3</v>
      </c>
      <c r="O24" s="23">
        <v>31.5</v>
      </c>
      <c r="P24" s="23">
        <v>44</v>
      </c>
      <c r="Q24" s="23">
        <v>53.6</v>
      </c>
      <c r="R24" s="23">
        <v>59</v>
      </c>
      <c r="S24" s="23">
        <v>51.4</v>
      </c>
      <c r="T24" s="23">
        <v>46.1</v>
      </c>
      <c r="U24" s="23">
        <v>31.4</v>
      </c>
      <c r="V24" s="24">
        <v>31.4</v>
      </c>
      <c r="W24" s="25">
        <f t="shared" si="0"/>
        <v>815.40716666666674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228.82299999999998</v>
      </c>
      <c r="C25" s="27">
        <f t="shared" si="1"/>
        <v>158.59200000000001</v>
      </c>
      <c r="D25" s="27">
        <f t="shared" si="1"/>
        <v>158.59200000000001</v>
      </c>
      <c r="E25" s="27">
        <f t="shared" si="1"/>
        <v>193.51499999999999</v>
      </c>
      <c r="F25" s="27">
        <f t="shared" si="1"/>
        <v>193.84750000000003</v>
      </c>
      <c r="G25" s="27">
        <f t="shared" si="1"/>
        <v>223.71999999999997</v>
      </c>
      <c r="H25" s="27">
        <f t="shared" si="1"/>
        <v>224.04899999999998</v>
      </c>
      <c r="I25" s="27">
        <f t="shared" si="1"/>
        <v>181.95449999999997</v>
      </c>
      <c r="J25" s="27">
        <f t="shared" si="1"/>
        <v>182.28</v>
      </c>
      <c r="K25" s="27">
        <f t="shared" si="1"/>
        <v>245.88200000000001</v>
      </c>
      <c r="L25" s="27">
        <f t="shared" si="1"/>
        <v>134.08850000000001</v>
      </c>
      <c r="M25" s="27">
        <f t="shared" si="1"/>
        <v>123.57800000000002</v>
      </c>
      <c r="N25" s="26">
        <f>SUM(N18:N24)</f>
        <v>148.2993950617284</v>
      </c>
      <c r="O25" s="27">
        <f t="shared" ref="O25:Q25" si="2">SUM(O18:O24)</f>
        <v>192.0017037037037</v>
      </c>
      <c r="P25" s="27">
        <f t="shared" si="2"/>
        <v>218.38753086419754</v>
      </c>
      <c r="Q25" s="27">
        <f t="shared" si="2"/>
        <v>216.69555555555556</v>
      </c>
      <c r="R25" s="27">
        <f>SUM(R18:R24)</f>
        <v>227.40135802469138</v>
      </c>
      <c r="S25" s="27">
        <f t="shared" ref="S25:V25" si="3">SUM(S18:S24)</f>
        <v>225.43693209876545</v>
      </c>
      <c r="T25" s="27">
        <f t="shared" si="3"/>
        <v>216.86974074074072</v>
      </c>
      <c r="U25" s="27">
        <f t="shared" si="3"/>
        <v>228.14699999999999</v>
      </c>
      <c r="V25" s="28">
        <f t="shared" si="3"/>
        <v>133.00118518518519</v>
      </c>
      <c r="W25" s="25">
        <f t="shared" si="0"/>
        <v>4055.1619012345677</v>
      </c>
    </row>
    <row r="26" spans="1:32" s="2" customFormat="1" ht="36.75" customHeight="1" x14ac:dyDescent="0.25">
      <c r="A26" s="93" t="s">
        <v>19</v>
      </c>
      <c r="B26" s="29">
        <v>48.5</v>
      </c>
      <c r="C26" s="30">
        <v>48</v>
      </c>
      <c r="D26" s="30">
        <v>48</v>
      </c>
      <c r="E26" s="30">
        <v>47.5</v>
      </c>
      <c r="F26" s="30">
        <v>47.5</v>
      </c>
      <c r="G26" s="30">
        <v>47</v>
      </c>
      <c r="H26" s="30">
        <v>47</v>
      </c>
      <c r="I26" s="30">
        <v>46.5</v>
      </c>
      <c r="J26" s="30">
        <v>46.5</v>
      </c>
      <c r="K26" s="30">
        <v>45.5</v>
      </c>
      <c r="L26" s="30">
        <v>45.5</v>
      </c>
      <c r="M26" s="30">
        <v>45.5</v>
      </c>
      <c r="N26" s="29">
        <v>50</v>
      </c>
      <c r="O26" s="30">
        <v>49</v>
      </c>
      <c r="P26" s="30">
        <v>49.5</v>
      </c>
      <c r="Q26" s="30">
        <v>47</v>
      </c>
      <c r="R26" s="30">
        <v>47</v>
      </c>
      <c r="S26" s="30">
        <v>46.5</v>
      </c>
      <c r="T26" s="30">
        <v>47</v>
      </c>
      <c r="U26" s="30">
        <v>45.5</v>
      </c>
      <c r="V26" s="31">
        <v>45</v>
      </c>
      <c r="W26" s="32">
        <f>+((W25/W27)/7)*1000</f>
        <v>47.148111258526065</v>
      </c>
    </row>
    <row r="27" spans="1:32" s="2" customFormat="1" ht="33" customHeight="1" x14ac:dyDescent="0.25">
      <c r="A27" s="94" t="s">
        <v>20</v>
      </c>
      <c r="B27" s="33">
        <v>674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559</v>
      </c>
      <c r="J27" s="34">
        <v>560</v>
      </c>
      <c r="K27" s="34">
        <v>772</v>
      </c>
      <c r="L27" s="34">
        <v>421</v>
      </c>
      <c r="M27" s="34">
        <v>388</v>
      </c>
      <c r="N27" s="33">
        <v>214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12287</v>
      </c>
      <c r="X27" s="2">
        <f>((W25*1000)/W27)/7</f>
        <v>47.148111258526058</v>
      </c>
    </row>
    <row r="28" spans="1:32" s="2" customFormat="1" ht="33" customHeight="1" x14ac:dyDescent="0.25">
      <c r="A28" s="95" t="s">
        <v>21</v>
      </c>
      <c r="B28" s="37">
        <f>((B27*B26)*7/1000-B18-B19)/3</f>
        <v>47.007666666666665</v>
      </c>
      <c r="C28" s="38">
        <f t="shared" ref="C28:V28" si="4">((C27*C26)*7/1000-C18-C19)/3</f>
        <v>32.330666666666673</v>
      </c>
      <c r="D28" s="38">
        <f t="shared" si="4"/>
        <v>32.330666666666673</v>
      </c>
      <c r="E28" s="38">
        <f t="shared" si="4"/>
        <v>39.304999999999993</v>
      </c>
      <c r="F28" s="38">
        <f t="shared" si="4"/>
        <v>39.415833333333339</v>
      </c>
      <c r="G28" s="38">
        <f t="shared" si="4"/>
        <v>45.04</v>
      </c>
      <c r="H28" s="38">
        <f t="shared" si="4"/>
        <v>45.149666666666668</v>
      </c>
      <c r="I28" s="38">
        <f t="shared" si="4"/>
        <v>36.384833333333326</v>
      </c>
      <c r="J28" s="38">
        <f t="shared" si="4"/>
        <v>36.493333333333332</v>
      </c>
      <c r="K28" s="38">
        <f t="shared" si="4"/>
        <v>48.494000000000007</v>
      </c>
      <c r="L28" s="38">
        <f t="shared" si="4"/>
        <v>26.429500000000001</v>
      </c>
      <c r="M28" s="38">
        <f t="shared" si="4"/>
        <v>24.326000000000004</v>
      </c>
      <c r="N28" s="37">
        <f t="shared" si="4"/>
        <v>-1.6330308641975222</v>
      </c>
      <c r="O28" s="38">
        <f t="shared" si="4"/>
        <v>25.365148148148148</v>
      </c>
      <c r="P28" s="38">
        <f t="shared" si="4"/>
        <v>47.303234567901221</v>
      </c>
      <c r="Q28" s="38">
        <f t="shared" si="4"/>
        <v>63.911555555555559</v>
      </c>
      <c r="R28" s="38">
        <f t="shared" si="4"/>
        <v>72.951320987654313</v>
      </c>
      <c r="S28" s="38">
        <f t="shared" si="4"/>
        <v>56.675283950617278</v>
      </c>
      <c r="T28" s="38">
        <f t="shared" si="4"/>
        <v>48.263962962962957</v>
      </c>
      <c r="U28" s="38">
        <f t="shared" si="4"/>
        <v>13.513500000000013</v>
      </c>
      <c r="V28" s="39">
        <f t="shared" si="4"/>
        <v>33.989407407407413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228.82300000000001</v>
      </c>
      <c r="C29" s="42">
        <f t="shared" si="5"/>
        <v>158.59200000000001</v>
      </c>
      <c r="D29" s="42">
        <f>((D27*D26)*7)/1000</f>
        <v>158.59200000000001</v>
      </c>
      <c r="E29" s="42">
        <f>((E27*E26)*7)/1000</f>
        <v>193.51499999999999</v>
      </c>
      <c r="F29" s="42">
        <f t="shared" ref="F29:G29" si="6">((F27*F26)*7)/1000</f>
        <v>193.8475</v>
      </c>
      <c r="G29" s="42">
        <f t="shared" si="6"/>
        <v>223.72</v>
      </c>
      <c r="H29" s="42">
        <f>((H27*H26)*7)/1000</f>
        <v>224.04900000000001</v>
      </c>
      <c r="I29" s="42">
        <f t="shared" ref="I29:J29" si="7">((I27*I26)*7)/1000</f>
        <v>181.9545</v>
      </c>
      <c r="J29" s="42">
        <f t="shared" si="7"/>
        <v>182.28</v>
      </c>
      <c r="K29" s="42">
        <f>((K27*K26)*7)/1000</f>
        <v>245.88200000000001</v>
      </c>
      <c r="L29" s="42">
        <f>((L27*L26)*7)/1000</f>
        <v>134.08850000000001</v>
      </c>
      <c r="M29" s="42">
        <f t="shared" ref="M29" si="8">((M27*M26)*7)/1000</f>
        <v>123.578</v>
      </c>
      <c r="N29" s="41">
        <f>((N27*N26)*7)/1000</f>
        <v>74.900000000000006</v>
      </c>
      <c r="O29" s="42">
        <f>((O27*O26)*7)/1000</f>
        <v>162.239</v>
      </c>
      <c r="P29" s="42">
        <f t="shared" ref="P29:V29" si="9">((P27*P26)*7)/1000</f>
        <v>228.69</v>
      </c>
      <c r="Q29" s="42">
        <f t="shared" si="9"/>
        <v>264.51600000000002</v>
      </c>
      <c r="R29" s="43">
        <f t="shared" si="9"/>
        <v>291.49400000000003</v>
      </c>
      <c r="S29" s="43">
        <f t="shared" si="9"/>
        <v>251.286</v>
      </c>
      <c r="T29" s="43">
        <f t="shared" si="9"/>
        <v>227.66800000000001</v>
      </c>
      <c r="U29" s="43">
        <f t="shared" si="9"/>
        <v>150.01349999999999</v>
      </c>
      <c r="V29" s="44">
        <f t="shared" si="9"/>
        <v>148.36500000000001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48.499999999999993</v>
      </c>
      <c r="C30" s="47">
        <f t="shared" si="10"/>
        <v>48</v>
      </c>
      <c r="D30" s="47">
        <f>+(D25/D27)/7*1000</f>
        <v>48</v>
      </c>
      <c r="E30" s="47">
        <f t="shared" ref="E30:G30" si="11">+(E25/E27)/7*1000</f>
        <v>47.499999999999993</v>
      </c>
      <c r="F30" s="47">
        <f t="shared" si="11"/>
        <v>47.5</v>
      </c>
      <c r="G30" s="47">
        <f t="shared" si="11"/>
        <v>46.999999999999993</v>
      </c>
      <c r="H30" s="47">
        <f>+(H25/H27)/7*1000</f>
        <v>46.999999999999993</v>
      </c>
      <c r="I30" s="47">
        <f t="shared" ref="I30:M30" si="12">+(I25/I27)/7*1000</f>
        <v>46.499999999999993</v>
      </c>
      <c r="J30" s="47">
        <f t="shared" si="12"/>
        <v>46.5</v>
      </c>
      <c r="K30" s="47">
        <f t="shared" si="12"/>
        <v>45.5</v>
      </c>
      <c r="L30" s="47">
        <f t="shared" ref="L30" si="13">+(L25/L27)/7*1000</f>
        <v>45.5</v>
      </c>
      <c r="M30" s="47">
        <f t="shared" si="12"/>
        <v>45.500000000000007</v>
      </c>
      <c r="N30" s="46">
        <f>+(N25/N27)/7*1000</f>
        <v>98.998261055893465</v>
      </c>
      <c r="O30" s="47">
        <f t="shared" ref="O30:V30" si="14">+(O25/O27)/7*1000</f>
        <v>57.989037663456266</v>
      </c>
      <c r="P30" s="47">
        <f t="shared" si="14"/>
        <v>47.27002832558388</v>
      </c>
      <c r="Q30" s="47">
        <f t="shared" si="14"/>
        <v>38.503119324014847</v>
      </c>
      <c r="R30" s="47">
        <f t="shared" si="14"/>
        <v>36.665810710204994</v>
      </c>
      <c r="S30" s="47">
        <f t="shared" si="14"/>
        <v>41.716678774753049</v>
      </c>
      <c r="T30" s="47">
        <f t="shared" si="14"/>
        <v>44.770797015016669</v>
      </c>
      <c r="U30" s="47">
        <f t="shared" si="14"/>
        <v>69.198362147406726</v>
      </c>
      <c r="V30" s="48">
        <f t="shared" si="14"/>
        <v>40.34006223390513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5" t="s">
        <v>25</v>
      </c>
      <c r="C36" s="346"/>
      <c r="D36" s="346"/>
      <c r="E36" s="346"/>
      <c r="F36" s="346"/>
      <c r="G36" s="346"/>
      <c r="H36" s="340"/>
      <c r="I36" s="99"/>
      <c r="J36" s="53" t="s">
        <v>26</v>
      </c>
      <c r="K36" s="107"/>
      <c r="L36" s="346" t="s">
        <v>25</v>
      </c>
      <c r="M36" s="346"/>
      <c r="N36" s="346"/>
      <c r="O36" s="346"/>
      <c r="P36" s="340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17.399999999999999</v>
      </c>
      <c r="C39" s="79">
        <v>37.9</v>
      </c>
      <c r="D39" s="79">
        <v>57</v>
      </c>
      <c r="E39" s="79">
        <v>37.6</v>
      </c>
      <c r="F39" s="79">
        <v>37.6</v>
      </c>
      <c r="G39" s="79">
        <v>45.9</v>
      </c>
      <c r="H39" s="79">
        <v>45.2</v>
      </c>
      <c r="I39" s="101">
        <f t="shared" ref="I39:I46" si="15">SUM(B39:H39)</f>
        <v>278.60000000000002</v>
      </c>
      <c r="J39" s="138"/>
      <c r="K39" s="91" t="s">
        <v>12</v>
      </c>
      <c r="L39" s="79">
        <v>14.7</v>
      </c>
      <c r="M39" s="79">
        <v>7.7</v>
      </c>
      <c r="N39" s="79">
        <v>20.399999999999999</v>
      </c>
      <c r="O39" s="79">
        <v>5.5</v>
      </c>
      <c r="P39" s="79"/>
      <c r="Q39" s="101">
        <f t="shared" ref="Q39:Q46" si="16">SUM(L39:P39)</f>
        <v>48.3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17.399999999999999</v>
      </c>
      <c r="C40" s="79">
        <v>37.9</v>
      </c>
      <c r="D40" s="79">
        <v>57</v>
      </c>
      <c r="E40" s="79">
        <v>37.6</v>
      </c>
      <c r="F40" s="79">
        <v>37.6</v>
      </c>
      <c r="G40" s="79">
        <v>45.9</v>
      </c>
      <c r="H40" s="79">
        <v>45.2</v>
      </c>
      <c r="I40" s="101">
        <f t="shared" si="15"/>
        <v>278.60000000000002</v>
      </c>
      <c r="J40" s="2"/>
      <c r="K40" s="92" t="s">
        <v>13</v>
      </c>
      <c r="L40" s="79">
        <v>14.7</v>
      </c>
      <c r="M40" s="79">
        <v>7.7</v>
      </c>
      <c r="N40" s="79">
        <v>20.399999999999999</v>
      </c>
      <c r="O40" s="79">
        <v>5.5</v>
      </c>
      <c r="P40" s="79"/>
      <c r="Q40" s="101">
        <f t="shared" si="16"/>
        <v>48.3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5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6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18.855833333333333</v>
      </c>
      <c r="C42" s="79">
        <v>40.65</v>
      </c>
      <c r="D42" s="79">
        <v>58.37833333333333</v>
      </c>
      <c r="E42" s="79">
        <v>37.303333333333342</v>
      </c>
      <c r="F42" s="79">
        <v>36.725833333333334</v>
      </c>
      <c r="G42" s="79">
        <v>44.924166666666657</v>
      </c>
      <c r="H42" s="79">
        <v>42.754166666666663</v>
      </c>
      <c r="I42" s="101">
        <f t="shared" si="15"/>
        <v>279.59166666666664</v>
      </c>
      <c r="J42" s="2"/>
      <c r="K42" s="92" t="s">
        <v>15</v>
      </c>
      <c r="L42" s="79">
        <v>14.3</v>
      </c>
      <c r="M42" s="79">
        <v>7.4</v>
      </c>
      <c r="N42" s="79">
        <v>19.899999999999999</v>
      </c>
      <c r="O42" s="79">
        <v>5.0999999999999996</v>
      </c>
      <c r="P42" s="79"/>
      <c r="Q42" s="101">
        <f t="shared" si="16"/>
        <v>46.7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18.855833333333333</v>
      </c>
      <c r="C43" s="79">
        <v>40.65</v>
      </c>
      <c r="D43" s="79">
        <v>58.37833333333333</v>
      </c>
      <c r="E43" s="79">
        <v>37.303333333333342</v>
      </c>
      <c r="F43" s="79">
        <v>36.725833333333334</v>
      </c>
      <c r="G43" s="79">
        <v>44.924166666666657</v>
      </c>
      <c r="H43" s="79">
        <v>42.754166666666663</v>
      </c>
      <c r="I43" s="101">
        <f t="shared" si="15"/>
        <v>279.59166666666664</v>
      </c>
      <c r="J43" s="2"/>
      <c r="K43" s="91" t="s">
        <v>16</v>
      </c>
      <c r="L43" s="79">
        <v>14.3</v>
      </c>
      <c r="M43" s="79">
        <v>7.4</v>
      </c>
      <c r="N43" s="79">
        <v>19.899999999999999</v>
      </c>
      <c r="O43" s="79">
        <v>5.0999999999999996</v>
      </c>
      <c r="P43" s="79"/>
      <c r="Q43" s="101">
        <f t="shared" si="16"/>
        <v>46.7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5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6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18.855833333333333</v>
      </c>
      <c r="C45" s="79">
        <v>40.65</v>
      </c>
      <c r="D45" s="79">
        <v>58.37833333333333</v>
      </c>
      <c r="E45" s="79">
        <v>37.303333333333342</v>
      </c>
      <c r="F45" s="79">
        <v>36.725833333333334</v>
      </c>
      <c r="G45" s="79">
        <v>44.924166666666657</v>
      </c>
      <c r="H45" s="79">
        <v>42.754166666666663</v>
      </c>
      <c r="I45" s="101">
        <f t="shared" si="15"/>
        <v>279.59166666666664</v>
      </c>
      <c r="J45" s="2"/>
      <c r="K45" s="91" t="s">
        <v>18</v>
      </c>
      <c r="L45" s="79">
        <v>14.3</v>
      </c>
      <c r="M45" s="79">
        <v>7.4</v>
      </c>
      <c r="N45" s="79">
        <v>19.899999999999999</v>
      </c>
      <c r="O45" s="79">
        <v>5.2</v>
      </c>
      <c r="P45" s="79"/>
      <c r="Q45" s="101">
        <f t="shared" si="16"/>
        <v>46.800000000000004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7">SUM(B39:B45)</f>
        <v>91.367500000000007</v>
      </c>
      <c r="C46" s="27">
        <f t="shared" si="17"/>
        <v>197.75</v>
      </c>
      <c r="D46" s="27">
        <f t="shared" si="17"/>
        <v>289.13499999999999</v>
      </c>
      <c r="E46" s="27">
        <f t="shared" si="17"/>
        <v>187.11</v>
      </c>
      <c r="F46" s="27">
        <f t="shared" si="17"/>
        <v>185.3775</v>
      </c>
      <c r="G46" s="27">
        <f t="shared" ref="G46" si="18">SUM(G39:G45)</f>
        <v>226.57249999999996</v>
      </c>
      <c r="H46" s="27">
        <f t="shared" si="17"/>
        <v>218.66249999999999</v>
      </c>
      <c r="I46" s="101">
        <f t="shared" si="15"/>
        <v>1395.9749999999999</v>
      </c>
      <c r="K46" s="77" t="s">
        <v>10</v>
      </c>
      <c r="L46" s="81">
        <f>SUM(L39:L45)</f>
        <v>72.3</v>
      </c>
      <c r="M46" s="27">
        <f>SUM(M39:M45)</f>
        <v>37.6</v>
      </c>
      <c r="N46" s="27">
        <f>SUM(N39:N45)</f>
        <v>100.5</v>
      </c>
      <c r="O46" s="27">
        <f>SUM(O39:O45)</f>
        <v>26.400000000000002</v>
      </c>
      <c r="P46" s="27">
        <f>SUM(P39:P45)</f>
        <v>0</v>
      </c>
      <c r="Q46" s="101">
        <f t="shared" si="16"/>
        <v>236.8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57.5</v>
      </c>
      <c r="C47" s="30">
        <v>56.5</v>
      </c>
      <c r="D47" s="30">
        <v>55</v>
      </c>
      <c r="E47" s="30">
        <v>54</v>
      </c>
      <c r="F47" s="30">
        <v>54</v>
      </c>
      <c r="G47" s="30">
        <v>53.5</v>
      </c>
      <c r="H47" s="30">
        <v>52.5</v>
      </c>
      <c r="I47" s="102">
        <f>+((I46/I48)/7)*1000</f>
        <v>54.368865866957456</v>
      </c>
      <c r="K47" s="110" t="s">
        <v>19</v>
      </c>
      <c r="L47" s="82">
        <v>63</v>
      </c>
      <c r="M47" s="30">
        <v>63</v>
      </c>
      <c r="N47" s="30">
        <v>63</v>
      </c>
      <c r="O47" s="30">
        <v>63</v>
      </c>
      <c r="P47" s="30"/>
      <c r="Q47" s="102">
        <f>+((Q46/Q48)/7)*1000</f>
        <v>62.995477520617193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751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3668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>
        <v>60</v>
      </c>
      <c r="P48" s="65"/>
      <c r="Q48" s="112">
        <f>SUM(L48:P48)</f>
        <v>537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((B48*B47)*7/1000-B39-B40)/3</f>
        <v>18.855833333333333</v>
      </c>
      <c r="C49" s="38">
        <f t="shared" si="19"/>
        <v>40.65</v>
      </c>
      <c r="D49" s="38">
        <f t="shared" si="19"/>
        <v>58.37833333333333</v>
      </c>
      <c r="E49" s="38">
        <f t="shared" si="19"/>
        <v>37.303333333333342</v>
      </c>
      <c r="F49" s="38">
        <f t="shared" si="19"/>
        <v>37.303333333333342</v>
      </c>
      <c r="G49" s="38">
        <f t="shared" ref="G49" si="20">((G48*G47)*7/1000-G39-G40)/3</f>
        <v>44.924166666666657</v>
      </c>
      <c r="H49" s="38">
        <f t="shared" si="19"/>
        <v>42.754166666666663</v>
      </c>
      <c r="I49" s="104">
        <f>((I46*1000)/I48)/7</f>
        <v>54.368865866957471</v>
      </c>
      <c r="K49" s="95" t="s">
        <v>21</v>
      </c>
      <c r="L49" s="84">
        <f t="shared" ref="L49:P49" si="21">((L48*L47)*7/1000-L39-L40)/3</f>
        <v>14.307999999999998</v>
      </c>
      <c r="M49" s="38">
        <f t="shared" si="21"/>
        <v>7.3616666666666672</v>
      </c>
      <c r="N49" s="38">
        <f t="shared" si="21"/>
        <v>19.916</v>
      </c>
      <c r="O49" s="38">
        <f t="shared" si="21"/>
        <v>5.1533333333333333</v>
      </c>
      <c r="P49" s="38">
        <f t="shared" si="21"/>
        <v>0</v>
      </c>
      <c r="Q49" s="113">
        <f>((Q46*1000)/Q48)/7</f>
        <v>62.995477520617179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2">((B48*B47)*7)/1000</f>
        <v>91.367500000000007</v>
      </c>
      <c r="C50" s="42">
        <f t="shared" si="22"/>
        <v>197.75</v>
      </c>
      <c r="D50" s="42">
        <f t="shared" si="22"/>
        <v>289.13499999999999</v>
      </c>
      <c r="E50" s="42">
        <f t="shared" si="22"/>
        <v>187.11</v>
      </c>
      <c r="F50" s="42">
        <f t="shared" si="22"/>
        <v>187.11</v>
      </c>
      <c r="G50" s="42">
        <f t="shared" ref="G50" si="23">((G48*G47)*7)/1000</f>
        <v>226.57249999999999</v>
      </c>
      <c r="H50" s="42">
        <f t="shared" si="22"/>
        <v>218.66249999999999</v>
      </c>
      <c r="I50" s="87"/>
      <c r="K50" s="96" t="s">
        <v>22</v>
      </c>
      <c r="L50" s="85">
        <f>((L48*L47)*7)/1000</f>
        <v>72.323999999999998</v>
      </c>
      <c r="M50" s="42">
        <f>((M48*M47)*7)/1000</f>
        <v>37.484999999999999</v>
      </c>
      <c r="N50" s="42">
        <f>((N48*N47)*7)/1000</f>
        <v>100.548</v>
      </c>
      <c r="O50" s="42">
        <f>((O48*O47)*7)/1000</f>
        <v>26.46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4">+(B46/B48)/7*1000</f>
        <v>57.5</v>
      </c>
      <c r="C51" s="47">
        <f t="shared" si="24"/>
        <v>56.5</v>
      </c>
      <c r="D51" s="47">
        <f t="shared" si="24"/>
        <v>55</v>
      </c>
      <c r="E51" s="47">
        <f t="shared" si="24"/>
        <v>54</v>
      </c>
      <c r="F51" s="47">
        <f t="shared" si="24"/>
        <v>53.5</v>
      </c>
      <c r="G51" s="47">
        <f t="shared" ref="G51" si="25">+(G46/G48)/7*1000</f>
        <v>53.499999999999993</v>
      </c>
      <c r="H51" s="47">
        <f t="shared" si="24"/>
        <v>52.5</v>
      </c>
      <c r="I51" s="105"/>
      <c r="J51" s="50"/>
      <c r="K51" s="97" t="s">
        <v>23</v>
      </c>
      <c r="L51" s="86">
        <f>+(L46/L48)/7*1000</f>
        <v>62.979094076655059</v>
      </c>
      <c r="M51" s="47">
        <f>+(M46/M48)/7*1000</f>
        <v>63.193277310924373</v>
      </c>
      <c r="N51" s="47">
        <f>+(N46/N48)/7*1000</f>
        <v>62.969924812030079</v>
      </c>
      <c r="O51" s="47">
        <f>+(O46/O48)/7*1000</f>
        <v>62.857142857142861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7"/>
      <c r="K54" s="34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5" t="s">
        <v>8</v>
      </c>
      <c r="C55" s="346"/>
      <c r="D55" s="346"/>
      <c r="E55" s="346"/>
      <c r="F55" s="34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36.9</v>
      </c>
      <c r="C58" s="79">
        <v>54.7</v>
      </c>
      <c r="D58" s="79">
        <v>41.3</v>
      </c>
      <c r="E58" s="79">
        <v>39</v>
      </c>
      <c r="F58" s="79"/>
      <c r="G58" s="101">
        <f t="shared" ref="G58:G65" si="26">SUM(B58:F58)</f>
        <v>171.89999999999998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</v>
      </c>
      <c r="C59" s="79">
        <v>54.7</v>
      </c>
      <c r="D59" s="79">
        <v>41.3</v>
      </c>
      <c r="E59" s="79">
        <v>39</v>
      </c>
      <c r="F59" s="79"/>
      <c r="G59" s="101">
        <f t="shared" si="26"/>
        <v>171.89999999999998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6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35.9</v>
      </c>
      <c r="C61" s="79">
        <v>53.2</v>
      </c>
      <c r="D61" s="79">
        <v>40.200000000000003</v>
      </c>
      <c r="E61" s="79">
        <v>38.1</v>
      </c>
      <c r="F61" s="79"/>
      <c r="G61" s="101">
        <f t="shared" si="26"/>
        <v>167.4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35.9</v>
      </c>
      <c r="C62" s="79">
        <v>53.2</v>
      </c>
      <c r="D62" s="79">
        <v>40.200000000000003</v>
      </c>
      <c r="E62" s="79">
        <v>38.1</v>
      </c>
      <c r="F62" s="79"/>
      <c r="G62" s="101">
        <f t="shared" si="26"/>
        <v>167.4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6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37.1</v>
      </c>
      <c r="C64" s="79">
        <v>45</v>
      </c>
      <c r="D64" s="79">
        <v>36.4</v>
      </c>
      <c r="E64" s="79">
        <v>33.799999999999997</v>
      </c>
      <c r="F64" s="79">
        <v>15.1</v>
      </c>
      <c r="G64" s="101">
        <f t="shared" si="26"/>
        <v>167.4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182.7</v>
      </c>
      <c r="C65" s="27">
        <f t="shared" ref="C65:F65" si="27">SUM(C58:C64)</f>
        <v>260.8</v>
      </c>
      <c r="D65" s="27">
        <f t="shared" si="27"/>
        <v>199.4</v>
      </c>
      <c r="E65" s="27">
        <f t="shared" si="27"/>
        <v>188</v>
      </c>
      <c r="F65" s="27">
        <f t="shared" si="27"/>
        <v>15.1</v>
      </c>
      <c r="G65" s="101">
        <f t="shared" si="26"/>
        <v>846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69</v>
      </c>
      <c r="C66" s="30">
        <v>69</v>
      </c>
      <c r="D66" s="30">
        <v>69</v>
      </c>
      <c r="E66" s="30">
        <v>69</v>
      </c>
      <c r="F66" s="30"/>
      <c r="G66" s="102">
        <f>+((G65/G67)/7)*1000</f>
        <v>68.982387475538161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>
        <v>158</v>
      </c>
      <c r="G67" s="112">
        <f>SUM(B67:F67)</f>
        <v>1752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8">((B67*B66)*7/1000-B58-B59)/3</f>
        <v>37.867999999999995</v>
      </c>
      <c r="C68" s="38">
        <f t="shared" si="28"/>
        <v>39.364333333333335</v>
      </c>
      <c r="D68" s="38">
        <f t="shared" si="28"/>
        <v>33.80766666666667</v>
      </c>
      <c r="E68" s="38">
        <f t="shared" si="28"/>
        <v>30.994</v>
      </c>
      <c r="F68" s="38">
        <f t="shared" si="28"/>
        <v>0</v>
      </c>
      <c r="G68" s="116">
        <f>((G65*1000)/G67)/7</f>
        <v>68.982387475538161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187.404</v>
      </c>
      <c r="C69" s="42">
        <f>((C67*C66)*7)/1000</f>
        <v>227.49299999999999</v>
      </c>
      <c r="D69" s="42">
        <f>((D67*D66)*7)/1000</f>
        <v>184.023</v>
      </c>
      <c r="E69" s="42">
        <f>((E67*E66)*7)/1000</f>
        <v>170.982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67.268041237113394</v>
      </c>
      <c r="C70" s="47">
        <f>+(C65/C67)/7*1000</f>
        <v>79.102214134061271</v>
      </c>
      <c r="D70" s="47">
        <f>+(D65/D67)/7*1000</f>
        <v>74.765654293213359</v>
      </c>
      <c r="E70" s="47">
        <f>+(E65/E67)/7*1000</f>
        <v>75.867635189669087</v>
      </c>
      <c r="F70" s="47">
        <f>+(F65/F67)/7*1000</f>
        <v>13.652802893309222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55:F55"/>
    <mergeCell ref="A3:C3"/>
    <mergeCell ref="E9:G9"/>
    <mergeCell ref="B15:M15"/>
    <mergeCell ref="B36:H36"/>
    <mergeCell ref="R9:S9"/>
    <mergeCell ref="K11:L11"/>
    <mergeCell ref="N15:V15"/>
    <mergeCell ref="L36:P36"/>
    <mergeCell ref="J54:K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23</vt:i4>
      </vt:variant>
      <vt:variant>
        <vt:lpstr>Rangos con nombre</vt:lpstr>
      </vt:variant>
      <vt:variant>
        <vt:i4>5</vt:i4>
      </vt:variant>
    </vt:vector>
  </HeadingPairs>
  <TitlesOfParts>
    <vt:vector size="28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SEM 21</vt:lpstr>
      <vt:lpstr>SEM 22</vt:lpstr>
      <vt:lpstr>IMPRIMIR</vt:lpstr>
      <vt:lpstr>IMPRIMIR!Área_de_impresión</vt:lpstr>
      <vt:lpstr>'SEM 19'!Área_de_impresión</vt:lpstr>
      <vt:lpstr>'SEM 20'!Área_de_impresión</vt:lpstr>
      <vt:lpstr>'SEM 21'!Área_de_impresión</vt:lpstr>
      <vt:lpstr>'SEM 22'!Área_de_impresión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avicol</cp:lastModifiedBy>
  <cp:lastPrinted>2021-09-15T19:48:28Z</cp:lastPrinted>
  <dcterms:created xsi:type="dcterms:W3CDTF">2021-03-04T08:17:33Z</dcterms:created>
  <dcterms:modified xsi:type="dcterms:W3CDTF">2021-09-16T15:55:08Z</dcterms:modified>
</cp:coreProperties>
</file>