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745" firstSheet="27" activeTab="33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SEM 33" sheetId="41" r:id="rId33"/>
    <sheet name="IMPRIMIR" sheetId="2" r:id="rId34"/>
    <sheet name="Hoja1" sheetId="40" r:id="rId35"/>
    <sheet name="Calcio" sheetId="32" r:id="rId36"/>
    <sheet name="CARBONATO DE CALCIO" sheetId="33" r:id="rId37"/>
  </sheets>
  <definedNames>
    <definedName name="_xlnm.Print_Area" localSheetId="36">'CARBONATO DE CALCIO'!$A$1:$D$10</definedName>
    <definedName name="_xlnm.Print_Area" localSheetId="34">Hoja1!$A$1:$D$14</definedName>
    <definedName name="_xlnm.Print_Area" localSheetId="33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  <definedName name="_xlnm.Print_Area" localSheetId="32">'SEM 33'!$A$1:$Z$70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40" i="2" l="1"/>
  <c r="H39" i="2" l="1"/>
  <c r="H38" i="2" l="1"/>
  <c r="H37" i="2" l="1"/>
  <c r="S28" i="41" l="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Q49" i="41"/>
  <c r="P49" i="41"/>
  <c r="O49" i="41"/>
  <c r="N49" i="41"/>
  <c r="M49" i="41"/>
  <c r="L49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R46" i="41" l="1"/>
  <c r="R49" i="41" s="1"/>
  <c r="M51" i="41"/>
  <c r="I46" i="41"/>
  <c r="T25" i="41"/>
  <c r="T65" i="41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R47" i="41" l="1"/>
  <c r="T68" i="41"/>
  <c r="T66" i="41"/>
  <c r="I49" i="41"/>
  <c r="I47" i="41"/>
  <c r="T26" i="41"/>
  <c r="U27" i="41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H51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B7" i="33"/>
  <c r="B3" i="33"/>
  <c r="B4" i="33" s="1"/>
  <c r="K25" i="32"/>
  <c r="E25" i="32"/>
  <c r="K23" i="32"/>
  <c r="E23" i="32"/>
  <c r="K22" i="32"/>
  <c r="E22" i="32"/>
  <c r="K21" i="32"/>
  <c r="E21" i="32"/>
  <c r="K20" i="32"/>
  <c r="E20" i="32"/>
  <c r="K19" i="32"/>
  <c r="E19" i="32"/>
  <c r="K18" i="32"/>
  <c r="E18" i="32"/>
  <c r="K17" i="32"/>
  <c r="E17" i="32"/>
  <c r="K16" i="32"/>
  <c r="E16" i="32"/>
  <c r="K15" i="32"/>
  <c r="E15" i="32"/>
  <c r="K14" i="32"/>
  <c r="E14" i="32"/>
  <c r="K13" i="32"/>
  <c r="E13" i="32"/>
  <c r="K12" i="32"/>
  <c r="E12" i="32"/>
  <c r="K11" i="32"/>
  <c r="E11" i="32"/>
  <c r="K10" i="32"/>
  <c r="E10" i="32"/>
  <c r="K9" i="32"/>
  <c r="E9" i="32"/>
  <c r="K8" i="32"/>
  <c r="E8" i="32"/>
  <c r="K7" i="32"/>
  <c r="E7" i="32"/>
  <c r="K6" i="32"/>
  <c r="E6" i="32"/>
  <c r="K5" i="32"/>
  <c r="E5" i="32"/>
  <c r="K4" i="32"/>
  <c r="E4" i="32"/>
  <c r="K3" i="32"/>
  <c r="E3" i="32"/>
  <c r="K2" i="32"/>
  <c r="E2" i="32"/>
  <c r="B9" i="33" l="1"/>
  <c r="B10" i="33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<sst xmlns="http://schemas.openxmlformats.org/spreadsheetml/2006/main" count="2809" uniqueCount="150">
  <si>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</si>
  <si>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</si>
  <si>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</si>
  <si>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</si>
  <si>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</si>
  <si>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</si>
  <si>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</si>
  <si>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</si>
  <si>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</si>
  <si>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</si>
  <si>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</si>
  <si>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</si>
  <si>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</si>
  <si>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</si>
  <si>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</si>
  <si>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</si>
  <si>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</si>
  <si>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</si>
  <si>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</si>
  <si>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</si>
  <si>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</si>
  <si>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</si>
  <si>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</si>
  <si>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</si>
  <si>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</si>
  <si>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</si>
  <si>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</si>
  <si>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</si>
  <si>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</si>
  <si>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</si>
  <si>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</si>
  <si>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</si>
  <si>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</si>
  <si>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</si>
  <si>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</si>
  <si>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</si>
  <si>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</si>
  <si>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</si>
  <si>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</si>
  <si>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</si>
  <si>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</si>
  <si>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</si>
  <si>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</si>
  <si>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</si>
  <si>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</si>
  <si>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</si>
  <si>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</si>
  <si>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</si>
  <si>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</si>
  <si>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</si>
  <si>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</si>
  <si>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</si>
  <si>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</si>
  <si>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</si>
  <si>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</si>
  <si>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</si>
  <si>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</si>
  <si>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</si>
  <si>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</si>
  <si>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</si>
  <si>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</si>
  <si>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</si>
  <si>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</si>
  <si>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</si>
  <si>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</si>
  <si>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</si>
  <si>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</si>
  <si>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</si>
  <si>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</si>
  <si>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</si>
  <si>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</si>
  <si>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</si>
  <si>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</si>
  <si>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</si>
  <si>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</si>
  <si>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</si>
  <si>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</si>
  <si>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</si>
  <si>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</si>
  <si>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</si>
  <si>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</si>
  <si>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</si>
  <si>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</si>
  <si>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</si>
  <si>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</si>
  <si>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</si>
  <si>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</si>
  <si>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</si>
  <si>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</si>
  <si>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Caseta C</t>
  </si>
  <si>
    <t>Caseta D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</si>
  <si>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</si>
  <si>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</si>
  <si>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</si>
  <si>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</si>
  <si>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</si>
  <si>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</si>
  <si>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</si>
  <si>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</si>
  <si>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</si>
  <si>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</si>
  <si>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</si>
  <si>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</si>
  <si>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</si>
  <si>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</si>
  <si>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</si>
  <si>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</si>
  <si>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</si>
  <si>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</si>
  <si>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</si>
  <si>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</si>
  <si>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</si>
  <si>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</si>
  <si>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</si>
  <si>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</si>
  <si>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F1 - F3 - Machos</t>
  </si>
  <si>
    <t>SEMANA 30</t>
  </si>
  <si>
    <t>SEMANA 31</t>
  </si>
  <si>
    <t>SEMANA 32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</si>
  <si>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</si>
  <si>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</si>
  <si>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</si>
  <si>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</si>
  <si>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</si>
  <si>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</si>
  <si>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</si>
  <si>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</si>
  <si>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</si>
  <si>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</si>
  <si>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</si>
  <si>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</si>
  <si>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</si>
  <si>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</si>
  <si>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</si>
  <si>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</si>
  <si>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</si>
  <si>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</si>
  <si>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</si>
  <si>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</si>
  <si>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</si>
  <si>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</si>
  <si>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</si>
  <si>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</si>
  <si>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</si>
  <si>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</si>
  <si>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</si>
  <si>
    <t>SEMANA 33</t>
  </si>
  <si>
    <t>26 AL 2 DE DIC</t>
  </si>
  <si>
    <t xml:space="preserve"> DESCONTAR CONSUMO POR MORTALIDAD EN LA CEPA 4 SEGÚN LA TABLA… SI TIENEN DUDAS ME INFORMAN</t>
  </si>
  <si>
    <t>EL PROGRAMA DE CALCIO CONTINUA SIENDO EL MISMO DE LA SEMANA PASADA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</si>
</sst>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"/>
  </numFmts>
  <fonts count="4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8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7" xfId="0" applyNumberFormat="1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164" fontId="35" fillId="2" borderId="46" xfId="0" applyNumberFormat="1" applyFont="1" applyFill="1" applyBorder="1" applyAlignment="1">
      <alignment horizontal="center" vertical="center"/>
    </xf>
    <xf numFmtId="1" fontId="35" fillId="2" borderId="46" xfId="0" applyNumberFormat="1" applyFont="1" applyFill="1" applyBorder="1" applyAlignment="1">
      <alignment horizontal="center" vertical="center"/>
    </xf>
    <xf numFmtId="1" fontId="35" fillId="2" borderId="47" xfId="0" applyNumberFormat="1" applyFont="1" applyFill="1" applyBorder="1" applyAlignment="1">
      <alignment horizontal="center" vertical="center"/>
    </xf>
    <xf numFmtId="0" fontId="35" fillId="2" borderId="4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416" t="s">
        <v>5</v>
      </c>
      <c r="L11" s="41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11" t="s">
        <v>25</v>
      </c>
      <c r="C15" s="412"/>
      <c r="D15" s="412"/>
      <c r="E15" s="412"/>
      <c r="F15" s="412"/>
      <c r="G15" s="412"/>
      <c r="H15" s="412"/>
      <c r="I15" s="412"/>
      <c r="J15" s="412"/>
      <c r="K15" s="413"/>
      <c r="L15" s="418" t="s">
        <v>8</v>
      </c>
      <c r="M15" s="419"/>
      <c r="N15" s="419"/>
      <c r="O15" s="419"/>
      <c r="P15" s="419"/>
      <c r="Q15" s="419"/>
      <c r="R15" s="419"/>
      <c r="S15" s="420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9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08" t="s">
        <v>25</v>
      </c>
      <c r="L36" s="408"/>
      <c r="M36" s="408"/>
      <c r="N36" s="408"/>
      <c r="O36" s="40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8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416" t="s">
        <v>59</v>
      </c>
      <c r="L11" s="416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5"/>
      <c r="T15" s="425"/>
      <c r="U15" s="425"/>
      <c r="V15" s="42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416" t="s">
        <v>60</v>
      </c>
      <c r="L11" s="416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5"/>
      <c r="T15" s="425"/>
      <c r="U15" s="425"/>
      <c r="V15" s="42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416" t="s">
        <v>61</v>
      </c>
      <c r="L11" s="416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5"/>
      <c r="T15" s="425"/>
      <c r="U15" s="425"/>
      <c r="V15" s="42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416" t="s">
        <v>62</v>
      </c>
      <c r="L11" s="416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3"/>
      <c r="P15" s="424" t="s">
        <v>8</v>
      </c>
      <c r="Q15" s="425"/>
      <c r="R15" s="425"/>
      <c r="S15" s="425"/>
      <c r="T15" s="425"/>
      <c r="U15" s="425"/>
      <c r="V15" s="425"/>
      <c r="W15" s="425"/>
      <c r="X15" s="42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416" t="s">
        <v>63</v>
      </c>
      <c r="L11" s="416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3"/>
      <c r="P15" s="424" t="s">
        <v>8</v>
      </c>
      <c r="Q15" s="425"/>
      <c r="R15" s="425"/>
      <c r="S15" s="425"/>
      <c r="T15" s="425"/>
      <c r="U15" s="425"/>
      <c r="V15" s="425"/>
      <c r="W15" s="425"/>
      <c r="X15" s="42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416" t="s">
        <v>64</v>
      </c>
      <c r="L11" s="416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3"/>
      <c r="P15" s="424" t="s">
        <v>8</v>
      </c>
      <c r="Q15" s="425"/>
      <c r="R15" s="425"/>
      <c r="S15" s="425"/>
      <c r="T15" s="425"/>
      <c r="U15" s="425"/>
      <c r="V15" s="425"/>
      <c r="W15" s="425"/>
      <c r="X15" s="42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416" t="s">
        <v>65</v>
      </c>
      <c r="L11" s="416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3"/>
      <c r="P15" s="424" t="s">
        <v>8</v>
      </c>
      <c r="Q15" s="425"/>
      <c r="R15" s="425"/>
      <c r="S15" s="425"/>
      <c r="T15" s="425"/>
      <c r="U15" s="425"/>
      <c r="V15" s="425"/>
      <c r="W15" s="425"/>
      <c r="X15" s="42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416" t="s">
        <v>66</v>
      </c>
      <c r="L11" s="416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3"/>
      <c r="P15" s="424" t="s">
        <v>8</v>
      </c>
      <c r="Q15" s="425"/>
      <c r="R15" s="425"/>
      <c r="S15" s="425"/>
      <c r="T15" s="425"/>
      <c r="U15" s="425"/>
      <c r="V15" s="425"/>
      <c r="W15" s="425"/>
      <c r="X15" s="42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416" t="s">
        <v>67</v>
      </c>
      <c r="L11" s="416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3"/>
      <c r="P15" s="424" t="s">
        <v>8</v>
      </c>
      <c r="Q15" s="425"/>
      <c r="R15" s="425"/>
      <c r="S15" s="425"/>
      <c r="T15" s="425"/>
      <c r="U15" s="425"/>
      <c r="V15" s="425"/>
      <c r="W15" s="425"/>
      <c r="X15" s="42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416" t="s">
        <v>68</v>
      </c>
      <c r="L11" s="416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3"/>
      <c r="P15" s="424" t="s">
        <v>8</v>
      </c>
      <c r="Q15" s="425"/>
      <c r="R15" s="425"/>
      <c r="S15" s="425"/>
      <c r="T15" s="425"/>
      <c r="U15" s="425"/>
      <c r="V15" s="425"/>
      <c r="W15" s="425"/>
      <c r="X15" s="426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416" t="s">
        <v>51</v>
      </c>
      <c r="L11" s="416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3"/>
      <c r="K15" s="424" t="s">
        <v>8</v>
      </c>
      <c r="L15" s="425"/>
      <c r="M15" s="425"/>
      <c r="N15" s="425"/>
      <c r="O15" s="425"/>
      <c r="P15" s="425"/>
      <c r="Q15" s="42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9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08" t="s">
        <v>25</v>
      </c>
      <c r="L36" s="408"/>
      <c r="M36" s="408"/>
      <c r="N36" s="408"/>
      <c r="O36" s="40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8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416" t="s">
        <v>69</v>
      </c>
      <c r="L11" s="416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3"/>
      <c r="F15" s="421" t="s">
        <v>71</v>
      </c>
      <c r="G15" s="422"/>
      <c r="H15" s="422"/>
      <c r="I15" s="422"/>
      <c r="J15" s="422"/>
      <c r="K15" s="422"/>
      <c r="L15" s="423"/>
      <c r="M15" s="424" t="s">
        <v>8</v>
      </c>
      <c r="N15" s="425"/>
      <c r="O15" s="425"/>
      <c r="P15" s="425"/>
      <c r="Q15" s="425"/>
      <c r="R15" s="425"/>
      <c r="S15" s="425"/>
      <c r="T15" s="426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E15"/>
    <mergeCell ref="M15:T15"/>
    <mergeCell ref="F15:L15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416" t="s">
        <v>72</v>
      </c>
      <c r="L11" s="416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3"/>
      <c r="F15" s="421" t="s">
        <v>71</v>
      </c>
      <c r="G15" s="422"/>
      <c r="H15" s="422"/>
      <c r="I15" s="422"/>
      <c r="J15" s="422"/>
      <c r="K15" s="422"/>
      <c r="L15" s="423"/>
      <c r="M15" s="424" t="s">
        <v>8</v>
      </c>
      <c r="N15" s="425"/>
      <c r="O15" s="425"/>
      <c r="P15" s="425"/>
      <c r="Q15" s="425"/>
      <c r="R15" s="425"/>
      <c r="S15" s="425"/>
      <c r="T15" s="426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E15"/>
    <mergeCell ref="F15:L15"/>
    <mergeCell ref="M15:T15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416" t="s">
        <v>73</v>
      </c>
      <c r="L11" s="416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3"/>
      <c r="G15" s="421" t="s">
        <v>71</v>
      </c>
      <c r="H15" s="422"/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5"/>
      <c r="T15" s="425"/>
      <c r="U15" s="426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25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F15"/>
    <mergeCell ref="R9:S9"/>
    <mergeCell ref="K11:L11"/>
    <mergeCell ref="G15:M15"/>
    <mergeCell ref="N15:U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416" t="s">
        <v>75</v>
      </c>
      <c r="L11" s="416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2"/>
      <c r="G15" s="423"/>
      <c r="H15" s="421" t="s">
        <v>71</v>
      </c>
      <c r="I15" s="422"/>
      <c r="J15" s="422"/>
      <c r="K15" s="422"/>
      <c r="L15" s="422"/>
      <c r="M15" s="422"/>
      <c r="N15" s="423"/>
      <c r="O15" s="424" t="s">
        <v>8</v>
      </c>
      <c r="P15" s="425"/>
      <c r="Q15" s="425"/>
      <c r="R15" s="425"/>
      <c r="S15" s="425"/>
      <c r="T15" s="425"/>
      <c r="U15" s="425"/>
      <c r="V15" s="426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7" t="s">
        <v>70</v>
      </c>
      <c r="C55" s="428"/>
      <c r="D55" s="428"/>
      <c r="E55" s="428"/>
      <c r="F55" s="428"/>
      <c r="G55" s="429"/>
      <c r="H55" s="427" t="s">
        <v>71</v>
      </c>
      <c r="I55" s="428"/>
      <c r="J55" s="428"/>
      <c r="K55" s="428"/>
      <c r="L55" s="428"/>
      <c r="M55" s="429"/>
      <c r="N55" s="427" t="s">
        <v>8</v>
      </c>
      <c r="O55" s="428"/>
      <c r="P55" s="428"/>
      <c r="Q55" s="428"/>
      <c r="R55" s="428"/>
      <c r="S55" s="42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55:G55"/>
    <mergeCell ref="H55:M55"/>
    <mergeCell ref="N55:S55"/>
    <mergeCell ref="B36:H36"/>
    <mergeCell ref="L36:P36"/>
    <mergeCell ref="J54:K54"/>
    <mergeCell ref="A3:C3"/>
    <mergeCell ref="E9:G9"/>
    <mergeCell ref="R9:S9"/>
    <mergeCell ref="K11:L11"/>
    <mergeCell ref="H15:N15"/>
    <mergeCell ref="O15:V15"/>
    <mergeCell ref="B15:G15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416" t="s">
        <v>80</v>
      </c>
      <c r="L11" s="416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2"/>
      <c r="G15" s="423"/>
      <c r="H15" s="421" t="s">
        <v>71</v>
      </c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8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7" t="s">
        <v>70</v>
      </c>
      <c r="C55" s="428"/>
      <c r="D55" s="428"/>
      <c r="E55" s="428"/>
      <c r="F55" s="428"/>
      <c r="G55" s="429"/>
      <c r="H55" s="427" t="s">
        <v>71</v>
      </c>
      <c r="I55" s="428"/>
      <c r="J55" s="428"/>
      <c r="K55" s="428"/>
      <c r="L55" s="428"/>
      <c r="M55" s="429"/>
      <c r="N55" s="427" t="s">
        <v>8</v>
      </c>
      <c r="O55" s="428"/>
      <c r="P55" s="428"/>
      <c r="Q55" s="428"/>
      <c r="R55" s="428"/>
      <c r="S55" s="42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P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416" t="s">
        <v>83</v>
      </c>
      <c r="L11" s="416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2"/>
      <c r="G15" s="423"/>
      <c r="H15" s="421" t="s">
        <v>71</v>
      </c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7" t="s">
        <v>8</v>
      </c>
      <c r="M36" s="408"/>
      <c r="N36" s="408"/>
      <c r="O36" s="408"/>
      <c r="P36" s="408"/>
      <c r="Q36" s="40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7" t="s">
        <v>70</v>
      </c>
      <c r="C55" s="428"/>
      <c r="D55" s="428"/>
      <c r="E55" s="428"/>
      <c r="F55" s="428"/>
      <c r="G55" s="429"/>
      <c r="H55" s="427" t="s">
        <v>71</v>
      </c>
      <c r="I55" s="428"/>
      <c r="J55" s="428"/>
      <c r="K55" s="428"/>
      <c r="L55" s="428"/>
      <c r="M55" s="429"/>
      <c r="N55" s="427" t="s">
        <v>8</v>
      </c>
      <c r="O55" s="428"/>
      <c r="P55" s="428"/>
      <c r="Q55" s="428"/>
      <c r="R55" s="428"/>
      <c r="S55" s="42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J54:K54"/>
    <mergeCell ref="B55:G55"/>
    <mergeCell ref="H55:M55"/>
    <mergeCell ref="N55:S55"/>
    <mergeCell ref="L36:Q36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416" t="s">
        <v>84</v>
      </c>
      <c r="L11" s="416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2"/>
      <c r="G15" s="423"/>
      <c r="H15" s="421" t="s">
        <v>71</v>
      </c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7" t="s">
        <v>8</v>
      </c>
      <c r="M36" s="408"/>
      <c r="N36" s="408"/>
      <c r="O36" s="408"/>
      <c r="P36" s="408"/>
      <c r="Q36" s="40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7" t="s">
        <v>70</v>
      </c>
      <c r="C55" s="428"/>
      <c r="D55" s="428"/>
      <c r="E55" s="428"/>
      <c r="F55" s="428"/>
      <c r="G55" s="429"/>
      <c r="H55" s="427" t="s">
        <v>71</v>
      </c>
      <c r="I55" s="428"/>
      <c r="J55" s="428"/>
      <c r="K55" s="428"/>
      <c r="L55" s="428"/>
      <c r="M55" s="429"/>
      <c r="N55" s="427" t="s">
        <v>8</v>
      </c>
      <c r="O55" s="428"/>
      <c r="P55" s="428"/>
      <c r="Q55" s="428"/>
      <c r="R55" s="428"/>
      <c r="S55" s="42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416" t="s">
        <v>84</v>
      </c>
      <c r="L11" s="416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2"/>
      <c r="G15" s="423"/>
      <c r="H15" s="421" t="s">
        <v>71</v>
      </c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7" t="s">
        <v>8</v>
      </c>
      <c r="M36" s="408"/>
      <c r="N36" s="408"/>
      <c r="O36" s="408"/>
      <c r="P36" s="408"/>
      <c r="Q36" s="40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7" t="s">
        <v>70</v>
      </c>
      <c r="C55" s="428"/>
      <c r="D55" s="428"/>
      <c r="E55" s="428"/>
      <c r="F55" s="428"/>
      <c r="G55" s="429"/>
      <c r="H55" s="427" t="s">
        <v>71</v>
      </c>
      <c r="I55" s="428"/>
      <c r="J55" s="428"/>
      <c r="K55" s="428"/>
      <c r="L55" s="428"/>
      <c r="M55" s="429"/>
      <c r="N55" s="427" t="s">
        <v>8</v>
      </c>
      <c r="O55" s="428"/>
      <c r="P55" s="428"/>
      <c r="Q55" s="428"/>
      <c r="R55" s="428"/>
      <c r="S55" s="42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2"/>
      <c r="Z3" s="2"/>
      <c r="AA3" s="2"/>
      <c r="AB3" s="2"/>
      <c r="AC3" s="2"/>
      <c r="AD3" s="3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7" t="s">
        <v>1</v>
      </c>
      <c r="B9" s="377"/>
      <c r="C9" s="377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7"/>
      <c r="B10" s="377"/>
      <c r="C10" s="3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7" t="s">
        <v>4</v>
      </c>
      <c r="B11" s="377"/>
      <c r="C11" s="377"/>
      <c r="D11" s="1"/>
      <c r="E11" s="378">
        <v>2</v>
      </c>
      <c r="F11" s="1"/>
      <c r="G11" s="1"/>
      <c r="H11" s="1"/>
      <c r="I11" s="1"/>
      <c r="J11" s="1"/>
      <c r="K11" s="416" t="s">
        <v>113</v>
      </c>
      <c r="L11" s="416"/>
      <c r="M11" s="379"/>
      <c r="N11" s="3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7"/>
      <c r="B12" s="377"/>
      <c r="C12" s="377"/>
      <c r="D12" s="1"/>
      <c r="E12" s="5"/>
      <c r="F12" s="1"/>
      <c r="G12" s="1"/>
      <c r="H12" s="1"/>
      <c r="I12" s="1"/>
      <c r="J12" s="1"/>
      <c r="K12" s="379"/>
      <c r="L12" s="379"/>
      <c r="M12" s="379"/>
      <c r="N12" s="3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7"/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1"/>
      <c r="X13" s="1"/>
      <c r="Y13" s="1"/>
    </row>
    <row r="14" spans="1:30" s="3" customFormat="1" ht="27" thickBot="1" x14ac:dyDescent="0.3">
      <c r="A14" s="3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2"/>
      <c r="G15" s="423"/>
      <c r="H15" s="421" t="s">
        <v>71</v>
      </c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7" t="s">
        <v>8</v>
      </c>
      <c r="M36" s="408"/>
      <c r="N36" s="408"/>
      <c r="O36" s="408"/>
      <c r="P36" s="408"/>
      <c r="Q36" s="40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7" t="s">
        <v>70</v>
      </c>
      <c r="C55" s="428"/>
      <c r="D55" s="428"/>
      <c r="E55" s="428"/>
      <c r="F55" s="428"/>
      <c r="G55" s="429"/>
      <c r="H55" s="427" t="s">
        <v>71</v>
      </c>
      <c r="I55" s="428"/>
      <c r="J55" s="428"/>
      <c r="K55" s="428"/>
      <c r="L55" s="428"/>
      <c r="M55" s="429"/>
      <c r="N55" s="427" t="s">
        <v>8</v>
      </c>
      <c r="O55" s="428"/>
      <c r="P55" s="428"/>
      <c r="Q55" s="428"/>
      <c r="R55" s="428"/>
      <c r="S55" s="42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2"/>
      <c r="Z3" s="2"/>
      <c r="AA3" s="2"/>
      <c r="AB3" s="2"/>
      <c r="AC3" s="2"/>
      <c r="AD3" s="38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2" t="s">
        <v>1</v>
      </c>
      <c r="B9" s="382"/>
      <c r="C9" s="382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2"/>
      <c r="B10" s="382"/>
      <c r="C10" s="38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2" t="s">
        <v>4</v>
      </c>
      <c r="B11" s="382"/>
      <c r="C11" s="382"/>
      <c r="D11" s="1"/>
      <c r="E11" s="380">
        <v>2</v>
      </c>
      <c r="F11" s="1"/>
      <c r="G11" s="1"/>
      <c r="H11" s="1"/>
      <c r="I11" s="1"/>
      <c r="J11" s="1"/>
      <c r="K11" s="416" t="s">
        <v>114</v>
      </c>
      <c r="L11" s="416"/>
      <c r="M11" s="381"/>
      <c r="N11" s="3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2"/>
      <c r="B12" s="382"/>
      <c r="C12" s="382"/>
      <c r="D12" s="1"/>
      <c r="E12" s="5"/>
      <c r="F12" s="1"/>
      <c r="G12" s="1"/>
      <c r="H12" s="1"/>
      <c r="I12" s="1"/>
      <c r="J12" s="1"/>
      <c r="K12" s="381"/>
      <c r="L12" s="381"/>
      <c r="M12" s="381"/>
      <c r="N12" s="3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2"/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1"/>
      <c r="M13" s="381"/>
      <c r="N13" s="381"/>
      <c r="O13" s="381"/>
      <c r="P13" s="381"/>
      <c r="Q13" s="381"/>
      <c r="R13" s="381"/>
      <c r="S13" s="381"/>
      <c r="T13" s="381"/>
      <c r="U13" s="381"/>
      <c r="V13" s="381"/>
      <c r="W13" s="1"/>
      <c r="X13" s="1"/>
      <c r="Y13" s="1"/>
    </row>
    <row r="14" spans="1:30" s="3" customFormat="1" ht="27" thickBot="1" x14ac:dyDescent="0.3">
      <c r="A14" s="38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2"/>
      <c r="G15" s="423"/>
      <c r="H15" s="421" t="s">
        <v>71</v>
      </c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7" t="s">
        <v>8</v>
      </c>
      <c r="M36" s="408"/>
      <c r="N36" s="408"/>
      <c r="O36" s="408"/>
      <c r="P36" s="408"/>
      <c r="Q36" s="40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7" t="s">
        <v>70</v>
      </c>
      <c r="C55" s="428"/>
      <c r="D55" s="428"/>
      <c r="E55" s="428"/>
      <c r="F55" s="428"/>
      <c r="G55" s="429"/>
      <c r="H55" s="427" t="s">
        <v>71</v>
      </c>
      <c r="I55" s="428"/>
      <c r="J55" s="428"/>
      <c r="K55" s="428"/>
      <c r="L55" s="428"/>
      <c r="M55" s="429"/>
      <c r="N55" s="427" t="s">
        <v>8</v>
      </c>
      <c r="O55" s="428"/>
      <c r="P55" s="428"/>
      <c r="Q55" s="428"/>
      <c r="R55" s="428"/>
      <c r="S55" s="42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416" t="s">
        <v>52</v>
      </c>
      <c r="L11" s="416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3"/>
      <c r="K15" s="424" t="s">
        <v>8</v>
      </c>
      <c r="L15" s="425"/>
      <c r="M15" s="425"/>
      <c r="N15" s="425"/>
      <c r="O15" s="425"/>
      <c r="P15" s="425"/>
      <c r="Q15" s="42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9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08" t="s">
        <v>25</v>
      </c>
      <c r="L36" s="408"/>
      <c r="M36" s="408"/>
      <c r="N36" s="408"/>
      <c r="O36" s="40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8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2"/>
      <c r="Z3" s="2"/>
      <c r="AA3" s="2"/>
      <c r="AB3" s="2"/>
      <c r="AC3" s="2"/>
      <c r="AD3" s="3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5" t="s">
        <v>1</v>
      </c>
      <c r="B9" s="385"/>
      <c r="C9" s="385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5"/>
      <c r="B10" s="385"/>
      <c r="C10" s="3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5" t="s">
        <v>4</v>
      </c>
      <c r="B11" s="385"/>
      <c r="C11" s="385"/>
      <c r="D11" s="1"/>
      <c r="E11" s="383">
        <v>2</v>
      </c>
      <c r="F11" s="1"/>
      <c r="G11" s="1"/>
      <c r="H11" s="1"/>
      <c r="I11" s="1"/>
      <c r="J11" s="1"/>
      <c r="K11" s="416" t="s">
        <v>116</v>
      </c>
      <c r="L11" s="416"/>
      <c r="M11" s="384"/>
      <c r="N11" s="38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5"/>
      <c r="B12" s="385"/>
      <c r="C12" s="385"/>
      <c r="D12" s="1"/>
      <c r="E12" s="5"/>
      <c r="F12" s="1"/>
      <c r="G12" s="1"/>
      <c r="H12" s="1"/>
      <c r="I12" s="1"/>
      <c r="J12" s="1"/>
      <c r="K12" s="384"/>
      <c r="L12" s="384"/>
      <c r="M12" s="384"/>
      <c r="N12" s="38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5"/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4"/>
      <c r="M13" s="384"/>
      <c r="N13" s="384"/>
      <c r="O13" s="384"/>
      <c r="P13" s="384"/>
      <c r="Q13" s="384"/>
      <c r="R13" s="384"/>
      <c r="S13" s="384"/>
      <c r="T13" s="384"/>
      <c r="U13" s="384"/>
      <c r="V13" s="384"/>
      <c r="W13" s="1"/>
      <c r="X13" s="1"/>
      <c r="Y13" s="1"/>
    </row>
    <row r="14" spans="1:30" s="3" customFormat="1" ht="27" thickBot="1" x14ac:dyDescent="0.3">
      <c r="A14" s="3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2"/>
      <c r="G15" s="423"/>
      <c r="H15" s="421" t="s">
        <v>71</v>
      </c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7" t="s">
        <v>8</v>
      </c>
      <c r="M36" s="408"/>
      <c r="N36" s="408"/>
      <c r="O36" s="408"/>
      <c r="P36" s="408"/>
      <c r="Q36" s="40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7" t="s">
        <v>70</v>
      </c>
      <c r="C55" s="428"/>
      <c r="D55" s="428"/>
      <c r="E55" s="428"/>
      <c r="F55" s="428"/>
      <c r="G55" s="429"/>
      <c r="H55" s="427" t="s">
        <v>71</v>
      </c>
      <c r="I55" s="428"/>
      <c r="J55" s="428"/>
      <c r="K55" s="428"/>
      <c r="L55" s="428"/>
      <c r="M55" s="429"/>
      <c r="N55" s="427" t="s">
        <v>8</v>
      </c>
      <c r="O55" s="428"/>
      <c r="P55" s="428"/>
      <c r="Q55" s="428"/>
      <c r="R55" s="428"/>
      <c r="S55" s="42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2"/>
      <c r="Z3" s="2"/>
      <c r="AA3" s="2"/>
      <c r="AB3" s="2"/>
      <c r="AC3" s="2"/>
      <c r="AD3" s="3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6" t="s">
        <v>1</v>
      </c>
      <c r="B9" s="386"/>
      <c r="C9" s="386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6"/>
      <c r="B10" s="386"/>
      <c r="C10" s="3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6" t="s">
        <v>4</v>
      </c>
      <c r="B11" s="386"/>
      <c r="C11" s="386"/>
      <c r="D11" s="1"/>
      <c r="E11" s="387">
        <v>2</v>
      </c>
      <c r="F11" s="1"/>
      <c r="G11" s="1"/>
      <c r="H11" s="1"/>
      <c r="I11" s="1"/>
      <c r="J11" s="1"/>
      <c r="K11" s="416" t="s">
        <v>117</v>
      </c>
      <c r="L11" s="416"/>
      <c r="M11" s="388"/>
      <c r="N11" s="3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6"/>
      <c r="B12" s="386"/>
      <c r="C12" s="386"/>
      <c r="D12" s="1"/>
      <c r="E12" s="5"/>
      <c r="F12" s="1"/>
      <c r="G12" s="1"/>
      <c r="H12" s="1"/>
      <c r="I12" s="1"/>
      <c r="J12" s="1"/>
      <c r="K12" s="388"/>
      <c r="L12" s="388"/>
      <c r="M12" s="388"/>
      <c r="N12" s="3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6"/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1"/>
      <c r="X13" s="1"/>
      <c r="Y13" s="1"/>
    </row>
    <row r="14" spans="1:30" s="3" customFormat="1" ht="27" thickBot="1" x14ac:dyDescent="0.3">
      <c r="A14" s="3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2"/>
      <c r="G15" s="423"/>
      <c r="H15" s="421" t="s">
        <v>71</v>
      </c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7" t="s">
        <v>8</v>
      </c>
      <c r="M36" s="408"/>
      <c r="N36" s="408"/>
      <c r="O36" s="408"/>
      <c r="P36" s="408"/>
      <c r="Q36" s="40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7" t="s">
        <v>70</v>
      </c>
      <c r="C55" s="428"/>
      <c r="D55" s="428"/>
      <c r="E55" s="428"/>
      <c r="F55" s="428"/>
      <c r="G55" s="429"/>
      <c r="H55" s="427" t="s">
        <v>71</v>
      </c>
      <c r="I55" s="428"/>
      <c r="J55" s="428"/>
      <c r="K55" s="428"/>
      <c r="L55" s="428"/>
      <c r="M55" s="429"/>
      <c r="N55" s="427" t="s">
        <v>8</v>
      </c>
      <c r="O55" s="428"/>
      <c r="P55" s="428"/>
      <c r="Q55" s="428"/>
      <c r="R55" s="428"/>
      <c r="S55" s="42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9" zoomScale="30" zoomScaleNormal="30" zoomScaleSheetLayoutView="30" workbookViewId="0">
      <selection activeCell="J45" sqref="J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2"/>
      <c r="Z3" s="2"/>
      <c r="AA3" s="2"/>
      <c r="AB3" s="2"/>
      <c r="AC3" s="2"/>
      <c r="AD3" s="3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9" t="s">
        <v>1</v>
      </c>
      <c r="B9" s="389"/>
      <c r="C9" s="389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9"/>
      <c r="B10" s="389"/>
      <c r="C10" s="3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9" t="s">
        <v>4</v>
      </c>
      <c r="B11" s="389"/>
      <c r="C11" s="389"/>
      <c r="D11" s="1"/>
      <c r="E11" s="390">
        <v>2</v>
      </c>
      <c r="F11" s="1"/>
      <c r="G11" s="1"/>
      <c r="H11" s="1"/>
      <c r="I11" s="1"/>
      <c r="J11" s="1"/>
      <c r="K11" s="416" t="s">
        <v>118</v>
      </c>
      <c r="L11" s="416"/>
      <c r="M11" s="391"/>
      <c r="N11" s="3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9"/>
      <c r="B12" s="389"/>
      <c r="C12" s="389"/>
      <c r="D12" s="1"/>
      <c r="E12" s="5"/>
      <c r="F12" s="1"/>
      <c r="G12" s="1"/>
      <c r="H12" s="1"/>
      <c r="I12" s="1"/>
      <c r="J12" s="1"/>
      <c r="K12" s="391"/>
      <c r="L12" s="391"/>
      <c r="M12" s="391"/>
      <c r="N12" s="3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9"/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91"/>
      <c r="M13" s="391"/>
      <c r="N13" s="391"/>
      <c r="O13" s="391"/>
      <c r="P13" s="391"/>
      <c r="Q13" s="391"/>
      <c r="R13" s="391"/>
      <c r="S13" s="391"/>
      <c r="T13" s="391"/>
      <c r="U13" s="391"/>
      <c r="V13" s="391"/>
      <c r="W13" s="1"/>
      <c r="X13" s="1"/>
      <c r="Y13" s="1"/>
    </row>
    <row r="14" spans="1:30" s="3" customFormat="1" ht="27" thickBot="1" x14ac:dyDescent="0.3">
      <c r="A14" s="3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2"/>
      <c r="G15" s="423"/>
      <c r="H15" s="430" t="s">
        <v>71</v>
      </c>
      <c r="I15" s="431"/>
      <c r="J15" s="431"/>
      <c r="K15" s="431"/>
      <c r="L15" s="431"/>
      <c r="M15" s="432"/>
      <c r="N15" s="424" t="s">
        <v>8</v>
      </c>
      <c r="O15" s="425"/>
      <c r="P15" s="425"/>
      <c r="Q15" s="425"/>
      <c r="R15" s="425"/>
      <c r="S15" s="42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7" t="s">
        <v>8</v>
      </c>
      <c r="M36" s="408"/>
      <c r="N36" s="408"/>
      <c r="O36" s="408"/>
      <c r="P36" s="408"/>
      <c r="Q36" s="40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105.7</v>
      </c>
      <c r="H41" s="23"/>
      <c r="I41" s="101">
        <f t="shared" si="13"/>
        <v>558.7885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105.7</v>
      </c>
      <c r="H42" s="79"/>
      <c r="I42" s="101">
        <f t="shared" si="13"/>
        <v>558.7885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733.19399999999985</v>
      </c>
      <c r="C46" s="27">
        <f t="shared" si="15"/>
        <v>740.97029999999995</v>
      </c>
      <c r="D46" s="27">
        <f t="shared" si="15"/>
        <v>223.29089999999997</v>
      </c>
      <c r="E46" s="27">
        <f t="shared" si="15"/>
        <v>734.30490000000009</v>
      </c>
      <c r="F46" s="27">
        <f t="shared" si="15"/>
        <v>739.85940000000005</v>
      </c>
      <c r="G46" s="27">
        <f t="shared" si="15"/>
        <v>739.90000000000009</v>
      </c>
      <c r="H46" s="27">
        <f t="shared" si="15"/>
        <v>0</v>
      </c>
      <c r="I46" s="101">
        <f t="shared" si="13"/>
        <v>3911.5194999999999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159.74514008004576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159.74514008004573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159.42465753424656</v>
      </c>
      <c r="C51" s="47">
        <f t="shared" si="21"/>
        <v>160.14054462934948</v>
      </c>
      <c r="D51" s="47">
        <f t="shared" si="21"/>
        <v>164.42628865979378</v>
      </c>
      <c r="E51" s="47">
        <f t="shared" si="21"/>
        <v>159.42355623100306</v>
      </c>
      <c r="F51" s="47">
        <f t="shared" si="21"/>
        <v>158.93864661654138</v>
      </c>
      <c r="G51" s="47">
        <f t="shared" si="21"/>
        <v>159.4268476621418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7" t="s">
        <v>70</v>
      </c>
      <c r="C55" s="428"/>
      <c r="D55" s="428"/>
      <c r="E55" s="428"/>
      <c r="F55" s="428"/>
      <c r="G55" s="429"/>
      <c r="H55" s="427" t="s">
        <v>71</v>
      </c>
      <c r="I55" s="428"/>
      <c r="J55" s="428"/>
      <c r="K55" s="428"/>
      <c r="L55" s="428"/>
      <c r="M55" s="429"/>
      <c r="N55" s="427" t="s">
        <v>8</v>
      </c>
      <c r="O55" s="428"/>
      <c r="P55" s="428"/>
      <c r="Q55" s="428"/>
      <c r="R55" s="428"/>
      <c r="S55" s="42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3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2"/>
      <c r="Z3" s="2"/>
      <c r="AA3" s="2"/>
      <c r="AB3" s="2"/>
      <c r="AC3" s="2"/>
      <c r="AD3" s="3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2" t="s">
        <v>1</v>
      </c>
      <c r="B9" s="392"/>
      <c r="C9" s="392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2"/>
      <c r="B10" s="392"/>
      <c r="C10" s="3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2" t="s">
        <v>4</v>
      </c>
      <c r="B11" s="392"/>
      <c r="C11" s="392"/>
      <c r="D11" s="1"/>
      <c r="E11" s="393">
        <v>2</v>
      </c>
      <c r="F11" s="1"/>
      <c r="G11" s="1"/>
      <c r="H11" s="1"/>
      <c r="I11" s="1"/>
      <c r="J11" s="1"/>
      <c r="K11" s="416" t="s">
        <v>146</v>
      </c>
      <c r="L11" s="416"/>
      <c r="M11" s="394"/>
      <c r="N11" s="3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2"/>
      <c r="B12" s="392"/>
      <c r="C12" s="392"/>
      <c r="D12" s="1"/>
      <c r="E12" s="5"/>
      <c r="F12" s="1"/>
      <c r="G12" s="1"/>
      <c r="H12" s="1"/>
      <c r="I12" s="1"/>
      <c r="J12" s="1"/>
      <c r="K12" s="394"/>
      <c r="L12" s="394"/>
      <c r="M12" s="394"/>
      <c r="N12" s="3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1"/>
      <c r="X13" s="1"/>
      <c r="Y13" s="1"/>
    </row>
    <row r="14" spans="1:30" s="3" customFormat="1" ht="27" thickBot="1" x14ac:dyDescent="0.3">
      <c r="A14" s="3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70</v>
      </c>
      <c r="C15" s="422"/>
      <c r="D15" s="422"/>
      <c r="E15" s="422"/>
      <c r="F15" s="422"/>
      <c r="G15" s="423"/>
      <c r="H15" s="430" t="s">
        <v>71</v>
      </c>
      <c r="I15" s="431"/>
      <c r="J15" s="431"/>
      <c r="K15" s="431"/>
      <c r="L15" s="431"/>
      <c r="M15" s="432"/>
      <c r="N15" s="424" t="s">
        <v>8</v>
      </c>
      <c r="O15" s="425"/>
      <c r="P15" s="425"/>
      <c r="Q15" s="425"/>
      <c r="R15" s="425"/>
      <c r="S15" s="426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122.30999999999999</v>
      </c>
      <c r="C18" s="23">
        <v>121.66200000000001</v>
      </c>
      <c r="D18" s="23">
        <v>33.21</v>
      </c>
      <c r="E18" s="23">
        <v>122.30999999999999</v>
      </c>
      <c r="F18" s="122">
        <v>122.148</v>
      </c>
      <c r="G18" s="24">
        <v>122.634</v>
      </c>
      <c r="H18" s="23">
        <v>123.12</v>
      </c>
      <c r="I18" s="23">
        <v>122.634</v>
      </c>
      <c r="J18" s="23">
        <v>33.372</v>
      </c>
      <c r="K18" s="23">
        <v>122.47199999999999</v>
      </c>
      <c r="L18" s="23">
        <v>122.634</v>
      </c>
      <c r="M18" s="23">
        <v>122.47199999999999</v>
      </c>
      <c r="N18" s="22">
        <v>123.44399999999999</v>
      </c>
      <c r="O18" s="23">
        <v>123.44399999999999</v>
      </c>
      <c r="P18" s="23">
        <v>34.019999999999996</v>
      </c>
      <c r="Q18" s="23">
        <v>122.47199999999999</v>
      </c>
      <c r="R18" s="23">
        <v>121.986</v>
      </c>
      <c r="S18" s="24">
        <v>122.47199999999999</v>
      </c>
      <c r="T18" s="25">
        <f t="shared" ref="T18:T25" si="0">SUM(B18:S18)</f>
        <v>1938.816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122.30999999999999</v>
      </c>
      <c r="C19" s="23">
        <v>121.66200000000001</v>
      </c>
      <c r="D19" s="23">
        <v>33.21</v>
      </c>
      <c r="E19" s="23">
        <v>122.30999999999999</v>
      </c>
      <c r="F19" s="122">
        <v>122.148</v>
      </c>
      <c r="G19" s="24">
        <v>122.634</v>
      </c>
      <c r="H19" s="23">
        <v>123.12</v>
      </c>
      <c r="I19" s="23">
        <v>122.634</v>
      </c>
      <c r="J19" s="23">
        <v>33.372</v>
      </c>
      <c r="K19" s="23">
        <v>122.47199999999999</v>
      </c>
      <c r="L19" s="23">
        <v>122.634</v>
      </c>
      <c r="M19" s="23">
        <v>122.47199999999999</v>
      </c>
      <c r="N19" s="22">
        <v>123.44399999999999</v>
      </c>
      <c r="O19" s="23">
        <v>123.44399999999999</v>
      </c>
      <c r="P19" s="23">
        <v>34.019999999999996</v>
      </c>
      <c r="Q19" s="23">
        <v>122.47199999999999</v>
      </c>
      <c r="R19" s="23">
        <v>121.986</v>
      </c>
      <c r="S19" s="24">
        <v>122.47199999999999</v>
      </c>
      <c r="T19" s="25">
        <f t="shared" si="0"/>
        <v>1938.816</v>
      </c>
      <c r="V19" s="2"/>
      <c r="W19" s="19"/>
    </row>
    <row r="20" spans="1:32" ht="39.75" customHeight="1" x14ac:dyDescent="0.25">
      <c r="A20" s="91" t="s">
        <v>14</v>
      </c>
      <c r="B20" s="76">
        <v>122.08320000000001</v>
      </c>
      <c r="C20" s="23">
        <v>121.43519999999998</v>
      </c>
      <c r="D20" s="23">
        <v>32.983199999999997</v>
      </c>
      <c r="E20" s="23">
        <v>122.08320000000001</v>
      </c>
      <c r="F20" s="122">
        <v>122.14799999999998</v>
      </c>
      <c r="G20" s="24">
        <v>122.18039999999999</v>
      </c>
      <c r="H20" s="23">
        <v>122.4396</v>
      </c>
      <c r="I20" s="23">
        <v>122.40719999999999</v>
      </c>
      <c r="J20" s="23">
        <v>33.372</v>
      </c>
      <c r="K20" s="23">
        <v>122.47200000000001</v>
      </c>
      <c r="L20" s="23">
        <v>122.63399999999999</v>
      </c>
      <c r="M20" s="23">
        <v>122.47200000000001</v>
      </c>
      <c r="N20" s="22">
        <v>123.444</v>
      </c>
      <c r="O20" s="23">
        <v>123.444</v>
      </c>
      <c r="P20" s="23">
        <v>34.020000000000003</v>
      </c>
      <c r="Q20" s="23">
        <v>122.47200000000001</v>
      </c>
      <c r="R20" s="23">
        <v>121.75920000000001</v>
      </c>
      <c r="S20" s="24">
        <v>122.47200000000001</v>
      </c>
      <c r="T20" s="25">
        <f t="shared" si="0"/>
        <v>1936.3211999999999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122.08320000000001</v>
      </c>
      <c r="C21" s="23">
        <v>121.43519999999998</v>
      </c>
      <c r="D21" s="23">
        <v>32.983199999999997</v>
      </c>
      <c r="E21" s="23">
        <v>122.08320000000001</v>
      </c>
      <c r="F21" s="122">
        <v>122.14799999999998</v>
      </c>
      <c r="G21" s="24">
        <v>122.18039999999999</v>
      </c>
      <c r="H21" s="23">
        <v>122.4396</v>
      </c>
      <c r="I21" s="23">
        <v>122.40719999999999</v>
      </c>
      <c r="J21" s="23">
        <v>33.372</v>
      </c>
      <c r="K21" s="23">
        <v>122.47200000000001</v>
      </c>
      <c r="L21" s="23">
        <v>122.63399999999999</v>
      </c>
      <c r="M21" s="23">
        <v>122.47200000000001</v>
      </c>
      <c r="N21" s="22">
        <v>123.444</v>
      </c>
      <c r="O21" s="23">
        <v>123.444</v>
      </c>
      <c r="P21" s="23">
        <v>34.020000000000003</v>
      </c>
      <c r="Q21" s="23">
        <v>122.47200000000001</v>
      </c>
      <c r="R21" s="23">
        <v>121.75920000000001</v>
      </c>
      <c r="S21" s="24">
        <v>122.47200000000001</v>
      </c>
      <c r="T21" s="25">
        <f t="shared" si="0"/>
        <v>1936.3211999999999</v>
      </c>
      <c r="V21" s="2"/>
      <c r="W21" s="19"/>
    </row>
    <row r="22" spans="1:32" ht="39.950000000000003" customHeight="1" x14ac:dyDescent="0.25">
      <c r="A22" s="91" t="s">
        <v>16</v>
      </c>
      <c r="B22" s="76">
        <v>122.08320000000001</v>
      </c>
      <c r="C22" s="23">
        <v>121.43519999999998</v>
      </c>
      <c r="D22" s="23">
        <v>32.983199999999997</v>
      </c>
      <c r="E22" s="23">
        <v>122.08320000000001</v>
      </c>
      <c r="F22" s="122">
        <v>122.14799999999998</v>
      </c>
      <c r="G22" s="24">
        <v>122.18039999999999</v>
      </c>
      <c r="H22" s="23">
        <v>122.4396</v>
      </c>
      <c r="I22" s="23">
        <v>122.40719999999999</v>
      </c>
      <c r="J22" s="23">
        <v>33.372</v>
      </c>
      <c r="K22" s="23">
        <v>122.47200000000001</v>
      </c>
      <c r="L22" s="23">
        <v>122.63399999999999</v>
      </c>
      <c r="M22" s="23">
        <v>122.47200000000001</v>
      </c>
      <c r="N22" s="22">
        <v>123.444</v>
      </c>
      <c r="O22" s="23">
        <v>123.444</v>
      </c>
      <c r="P22" s="23">
        <v>34.020000000000003</v>
      </c>
      <c r="Q22" s="23">
        <v>122.47200000000001</v>
      </c>
      <c r="R22" s="23">
        <v>121.75920000000001</v>
      </c>
      <c r="S22" s="24">
        <v>122.47200000000001</v>
      </c>
      <c r="T22" s="25">
        <f t="shared" si="0"/>
        <v>1936.3211999999999</v>
      </c>
      <c r="V22" s="2"/>
      <c r="W22" s="19"/>
    </row>
    <row r="23" spans="1:32" ht="39.950000000000003" customHeight="1" x14ac:dyDescent="0.25">
      <c r="A23" s="92" t="s">
        <v>17</v>
      </c>
      <c r="B23" s="76">
        <v>122.08320000000001</v>
      </c>
      <c r="C23" s="23">
        <v>121.43519999999998</v>
      </c>
      <c r="D23" s="23">
        <v>32.983199999999997</v>
      </c>
      <c r="E23" s="23">
        <v>122.08320000000001</v>
      </c>
      <c r="F23" s="122">
        <v>122.14799999999998</v>
      </c>
      <c r="G23" s="24">
        <v>122.18039999999999</v>
      </c>
      <c r="H23" s="23">
        <v>122.4396</v>
      </c>
      <c r="I23" s="23">
        <v>122.40719999999999</v>
      </c>
      <c r="J23" s="23">
        <v>33.372</v>
      </c>
      <c r="K23" s="23">
        <v>122.47200000000001</v>
      </c>
      <c r="L23" s="23">
        <v>122.63399999999999</v>
      </c>
      <c r="M23" s="23">
        <v>122.47200000000001</v>
      </c>
      <c r="N23" s="22">
        <v>123.444</v>
      </c>
      <c r="O23" s="23">
        <v>123.444</v>
      </c>
      <c r="P23" s="23">
        <v>34.020000000000003</v>
      </c>
      <c r="Q23" s="23">
        <v>122.47200000000001</v>
      </c>
      <c r="R23" s="23">
        <v>121.75920000000001</v>
      </c>
      <c r="S23" s="24">
        <v>122.47200000000001</v>
      </c>
      <c r="T23" s="25">
        <f t="shared" si="0"/>
        <v>1936.3211999999999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122.08320000000001</v>
      </c>
      <c r="C24" s="23">
        <v>121.43519999999998</v>
      </c>
      <c r="D24" s="23">
        <v>32.983199999999997</v>
      </c>
      <c r="E24" s="23">
        <v>122.08320000000001</v>
      </c>
      <c r="F24" s="122">
        <v>122.14799999999998</v>
      </c>
      <c r="G24" s="24">
        <v>122.18039999999999</v>
      </c>
      <c r="H24" s="23">
        <v>122.4396</v>
      </c>
      <c r="I24" s="23">
        <v>122.40719999999999</v>
      </c>
      <c r="J24" s="23">
        <v>33.372</v>
      </c>
      <c r="K24" s="23">
        <v>122.47200000000001</v>
      </c>
      <c r="L24" s="23">
        <v>122.63399999999999</v>
      </c>
      <c r="M24" s="23">
        <v>122.47200000000001</v>
      </c>
      <c r="N24" s="22">
        <v>123.444</v>
      </c>
      <c r="O24" s="23">
        <v>123.444</v>
      </c>
      <c r="P24" s="23">
        <v>34.020000000000003</v>
      </c>
      <c r="Q24" s="23">
        <v>122.47200000000001</v>
      </c>
      <c r="R24" s="23">
        <v>121.75920000000001</v>
      </c>
      <c r="S24" s="24">
        <v>122.47200000000001</v>
      </c>
      <c r="T24" s="25">
        <f t="shared" si="0"/>
        <v>1936.3211999999999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855.03600000000006</v>
      </c>
      <c r="C25" s="27">
        <f t="shared" si="1"/>
        <v>850.5</v>
      </c>
      <c r="D25" s="27">
        <f t="shared" si="1"/>
        <v>231.33600000000001</v>
      </c>
      <c r="E25" s="27">
        <f t="shared" si="1"/>
        <v>855.03600000000006</v>
      </c>
      <c r="F25" s="27">
        <f t="shared" si="1"/>
        <v>855.03599999999994</v>
      </c>
      <c r="G25" s="228">
        <f t="shared" si="1"/>
        <v>856.16999999999985</v>
      </c>
      <c r="H25" s="27">
        <f t="shared" si="1"/>
        <v>858.4380000000001</v>
      </c>
      <c r="I25" s="27">
        <f t="shared" si="1"/>
        <v>857.30399999999997</v>
      </c>
      <c r="J25" s="27">
        <f t="shared" si="1"/>
        <v>233.60400000000004</v>
      </c>
      <c r="K25" s="27">
        <f t="shared" si="1"/>
        <v>857.30399999999997</v>
      </c>
      <c r="L25" s="27">
        <f t="shared" si="1"/>
        <v>858.43799999999999</v>
      </c>
      <c r="M25" s="27">
        <f t="shared" si="1"/>
        <v>857.30399999999997</v>
      </c>
      <c r="N25" s="26">
        <f>SUM(N18:N24)</f>
        <v>864.10799999999995</v>
      </c>
      <c r="O25" s="27">
        <f t="shared" ref="O25:Q25" si="2">SUM(O18:O24)</f>
        <v>864.10799999999995</v>
      </c>
      <c r="P25" s="27">
        <f t="shared" si="2"/>
        <v>238.14000000000004</v>
      </c>
      <c r="Q25" s="27">
        <f t="shared" si="2"/>
        <v>857.30399999999997</v>
      </c>
      <c r="R25" s="27">
        <f>SUM(R18:R24)</f>
        <v>852.76799999999992</v>
      </c>
      <c r="S25" s="28">
        <f t="shared" ref="S25" si="3">SUM(S18:S24)</f>
        <v>857.30399999999997</v>
      </c>
      <c r="T25" s="25">
        <f t="shared" si="0"/>
        <v>13559.238000000001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162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750</v>
      </c>
      <c r="D27" s="34">
        <v>204</v>
      </c>
      <c r="E27" s="34">
        <v>754</v>
      </c>
      <c r="F27" s="34">
        <v>754</v>
      </c>
      <c r="G27" s="230">
        <v>755</v>
      </c>
      <c r="H27" s="34">
        <v>757</v>
      </c>
      <c r="I27" s="34">
        <v>756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752</v>
      </c>
      <c r="S27" s="35">
        <v>756</v>
      </c>
      <c r="T27" s="36">
        <f>SUM(B27:S27)</f>
        <v>11957</v>
      </c>
      <c r="U27" s="2">
        <f>((T25*1000)/T27)/7</f>
        <v>162.00000000000003</v>
      </c>
    </row>
    <row r="28" spans="1:32" s="2" customFormat="1" ht="33" customHeight="1" x14ac:dyDescent="0.25">
      <c r="A28" s="95" t="s">
        <v>21</v>
      </c>
      <c r="B28" s="84">
        <f t="shared" ref="B28:S28" si="4">((B27*B26)*7/1000-B18-B19)/5</f>
        <v>122.08320000000001</v>
      </c>
      <c r="C28" s="84">
        <f t="shared" si="4"/>
        <v>121.43519999999998</v>
      </c>
      <c r="D28" s="84">
        <f t="shared" si="4"/>
        <v>32.983199999999997</v>
      </c>
      <c r="E28" s="84">
        <f t="shared" si="4"/>
        <v>122.08320000000001</v>
      </c>
      <c r="F28" s="84">
        <f t="shared" si="4"/>
        <v>122.14799999999998</v>
      </c>
      <c r="G28" s="84">
        <f t="shared" si="4"/>
        <v>122.18039999999999</v>
      </c>
      <c r="H28" s="84">
        <f t="shared" si="4"/>
        <v>122.4396</v>
      </c>
      <c r="I28" s="84">
        <f t="shared" si="4"/>
        <v>122.40719999999999</v>
      </c>
      <c r="J28" s="84">
        <f t="shared" si="4"/>
        <v>33.372</v>
      </c>
      <c r="K28" s="84">
        <f t="shared" si="4"/>
        <v>122.47200000000001</v>
      </c>
      <c r="L28" s="84">
        <f t="shared" si="4"/>
        <v>122.63399999999999</v>
      </c>
      <c r="M28" s="84">
        <f t="shared" si="4"/>
        <v>122.47200000000001</v>
      </c>
      <c r="N28" s="84">
        <f t="shared" si="4"/>
        <v>123.444</v>
      </c>
      <c r="O28" s="84">
        <f t="shared" si="4"/>
        <v>123.444</v>
      </c>
      <c r="P28" s="84">
        <f t="shared" si="4"/>
        <v>34.020000000000003</v>
      </c>
      <c r="Q28" s="84">
        <f t="shared" si="4"/>
        <v>122.47200000000001</v>
      </c>
      <c r="R28" s="84">
        <f t="shared" si="4"/>
        <v>121.75920000000001</v>
      </c>
      <c r="S28" s="84">
        <f t="shared" si="4"/>
        <v>122.47200000000001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855.03599999999994</v>
      </c>
      <c r="C29" s="42">
        <f t="shared" si="5"/>
        <v>850.5</v>
      </c>
      <c r="D29" s="42">
        <f t="shared" si="5"/>
        <v>231.33600000000001</v>
      </c>
      <c r="E29" s="42">
        <f>((E27*E26)*7)/1000</f>
        <v>855.03599999999994</v>
      </c>
      <c r="F29" s="42">
        <f>((F27*F26)*7)/1000</f>
        <v>855.03599999999994</v>
      </c>
      <c r="G29" s="232">
        <f>((G27*G26)*7)/1000</f>
        <v>856.17</v>
      </c>
      <c r="H29" s="42">
        <f t="shared" ref="H29" si="6">((H27*H26)*7)/1000</f>
        <v>858.43799999999999</v>
      </c>
      <c r="I29" s="42">
        <f>((I27*I26)*7)/1000</f>
        <v>857.30399999999997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852.76800000000003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</v>
      </c>
      <c r="C30" s="47">
        <f t="shared" si="9"/>
        <v>161.99999999999997</v>
      </c>
      <c r="D30" s="47">
        <f t="shared" si="9"/>
        <v>162</v>
      </c>
      <c r="E30" s="47">
        <f>+(E25/E27)/7*1000</f>
        <v>162</v>
      </c>
      <c r="F30" s="47">
        <f t="shared" ref="F30:H30" si="10">+(F25/F27)/7*1000</f>
        <v>161.99999999999997</v>
      </c>
      <c r="G30" s="233">
        <f t="shared" si="10"/>
        <v>161.99999999999997</v>
      </c>
      <c r="H30" s="47">
        <f t="shared" si="10"/>
        <v>162</v>
      </c>
      <c r="I30" s="47">
        <f>+(I25/I27)/7*1000</f>
        <v>161.99999999999997</v>
      </c>
      <c r="J30" s="47">
        <f t="shared" ref="J30:M30" si="11">+(J25/J27)/7*1000</f>
        <v>162</v>
      </c>
      <c r="K30" s="47">
        <f t="shared" si="11"/>
        <v>161.99999999999997</v>
      </c>
      <c r="L30" s="47">
        <f t="shared" si="11"/>
        <v>161.99999999999997</v>
      </c>
      <c r="M30" s="47">
        <f t="shared" si="11"/>
        <v>161.99999999999997</v>
      </c>
      <c r="N30" s="46">
        <f>+(N25/N27)/7*1000</f>
        <v>161.99999999999997</v>
      </c>
      <c r="O30" s="47">
        <f t="shared" ref="O30:S30" si="12">+(O25/O27)/7*1000</f>
        <v>161.99999999999997</v>
      </c>
      <c r="P30" s="47">
        <f t="shared" si="12"/>
        <v>162</v>
      </c>
      <c r="Q30" s="47">
        <f t="shared" si="12"/>
        <v>161.99999999999997</v>
      </c>
      <c r="R30" s="47">
        <f t="shared" si="12"/>
        <v>161.99999999999997</v>
      </c>
      <c r="S30" s="48">
        <f t="shared" si="12"/>
        <v>161.99999999999997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8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7" t="s">
        <v>8</v>
      </c>
      <c r="M36" s="408"/>
      <c r="N36" s="408"/>
      <c r="O36" s="408"/>
      <c r="P36" s="408"/>
      <c r="Q36" s="409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103.47239999999999</v>
      </c>
      <c r="C39" s="79">
        <v>104.26589999999999</v>
      </c>
      <c r="D39" s="79">
        <v>30.470400000000001</v>
      </c>
      <c r="E39" s="79">
        <v>103.63109999999999</v>
      </c>
      <c r="F39" s="79">
        <v>104.9007</v>
      </c>
      <c r="G39" s="79">
        <v>104.58329999999998</v>
      </c>
      <c r="H39" s="79"/>
      <c r="I39" s="101">
        <f t="shared" ref="I39:I46" si="13">SUM(B39:H39)</f>
        <v>551.32380000000001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7.5</v>
      </c>
      <c r="Q39" s="79">
        <v>7.3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103.47239999999999</v>
      </c>
      <c r="C40" s="79">
        <v>104.26589999999999</v>
      </c>
      <c r="D40" s="79">
        <v>30.470400000000001</v>
      </c>
      <c r="E40" s="79">
        <v>103.63109999999999</v>
      </c>
      <c r="F40" s="79">
        <v>104.9007</v>
      </c>
      <c r="G40" s="79">
        <v>104.58329999999998</v>
      </c>
      <c r="H40" s="79"/>
      <c r="I40" s="101">
        <f t="shared" si="13"/>
        <v>551.32380000000001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7.5</v>
      </c>
      <c r="Q40" s="79">
        <v>7.3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103.47239999999999</v>
      </c>
      <c r="C41" s="79">
        <v>104.26589999999999</v>
      </c>
      <c r="D41" s="79">
        <v>30.470400000000001</v>
      </c>
      <c r="E41" s="79">
        <v>103.63109999999999</v>
      </c>
      <c r="F41" s="79">
        <v>104.9007</v>
      </c>
      <c r="G41" s="79">
        <v>104.58329999999998</v>
      </c>
      <c r="H41" s="23"/>
      <c r="I41" s="101">
        <f t="shared" si="13"/>
        <v>551.32380000000001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7.3</v>
      </c>
      <c r="P41" s="79">
        <v>7.5</v>
      </c>
      <c r="Q41" s="79">
        <v>7.3</v>
      </c>
      <c r="R41" s="101">
        <f t="shared" si="14"/>
        <v>38.700000000000003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103.47239999999999</v>
      </c>
      <c r="C42" s="79">
        <v>104.26589999999999</v>
      </c>
      <c r="D42" s="79">
        <v>30.470400000000001</v>
      </c>
      <c r="E42" s="79">
        <v>103.63109999999999</v>
      </c>
      <c r="F42" s="79">
        <v>104.9007</v>
      </c>
      <c r="G42" s="79">
        <v>104.58329999999998</v>
      </c>
      <c r="H42" s="79"/>
      <c r="I42" s="101">
        <f t="shared" si="13"/>
        <v>551.32380000000001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7.3</v>
      </c>
      <c r="P42" s="79">
        <v>7.6</v>
      </c>
      <c r="Q42" s="79">
        <v>7.4</v>
      </c>
      <c r="R42" s="101">
        <f t="shared" si="14"/>
        <v>38.9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103.47239999999999</v>
      </c>
      <c r="C43" s="79">
        <v>104.26589999999999</v>
      </c>
      <c r="D43" s="79">
        <v>30.470400000000001</v>
      </c>
      <c r="E43" s="79">
        <v>103.63109999999999</v>
      </c>
      <c r="F43" s="79">
        <v>104.9007</v>
      </c>
      <c r="G43" s="79">
        <v>104.58329999999998</v>
      </c>
      <c r="H43" s="79"/>
      <c r="I43" s="101">
        <f t="shared" si="13"/>
        <v>551.32380000000001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7.4</v>
      </c>
      <c r="P43" s="79">
        <v>7.6</v>
      </c>
      <c r="Q43" s="79">
        <v>7.4</v>
      </c>
      <c r="R43" s="101">
        <f t="shared" si="14"/>
        <v>39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103.47239999999999</v>
      </c>
      <c r="C44" s="79">
        <v>104.26589999999999</v>
      </c>
      <c r="D44" s="79">
        <v>30.470400000000001</v>
      </c>
      <c r="E44" s="79">
        <v>103.63109999999999</v>
      </c>
      <c r="F44" s="79">
        <v>104.9007</v>
      </c>
      <c r="G44" s="79">
        <v>104.58329999999998</v>
      </c>
      <c r="H44" s="79"/>
      <c r="I44" s="101">
        <f t="shared" si="13"/>
        <v>551.32380000000001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7.4</v>
      </c>
      <c r="P44" s="79">
        <v>7.6</v>
      </c>
      <c r="Q44" s="79">
        <v>7.4</v>
      </c>
      <c r="R44" s="101">
        <f t="shared" si="14"/>
        <v>39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103.47239999999999</v>
      </c>
      <c r="C45" s="79">
        <v>104.26589999999999</v>
      </c>
      <c r="D45" s="79">
        <v>30.470400000000001</v>
      </c>
      <c r="E45" s="79">
        <v>103.63109999999999</v>
      </c>
      <c r="F45" s="79">
        <v>104.9007</v>
      </c>
      <c r="G45" s="79">
        <v>104.58329999999998</v>
      </c>
      <c r="H45" s="79"/>
      <c r="I45" s="101">
        <f t="shared" si="13"/>
        <v>551.32380000000001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7.6</v>
      </c>
      <c r="Q45" s="79">
        <v>7.4</v>
      </c>
      <c r="R45" s="101">
        <f t="shared" si="14"/>
        <v>39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724.30679999999995</v>
      </c>
      <c r="C46" s="27">
        <f t="shared" si="15"/>
        <v>729.86129999999991</v>
      </c>
      <c r="D46" s="27">
        <f t="shared" si="15"/>
        <v>213.29280000000003</v>
      </c>
      <c r="E46" s="27">
        <f t="shared" si="15"/>
        <v>725.41769999999985</v>
      </c>
      <c r="F46" s="27">
        <f t="shared" si="15"/>
        <v>734.30490000000009</v>
      </c>
      <c r="G46" s="27">
        <f t="shared" si="15"/>
        <v>732.08309999999994</v>
      </c>
      <c r="H46" s="27">
        <f t="shared" si="15"/>
        <v>0</v>
      </c>
      <c r="I46" s="101">
        <f t="shared" si="13"/>
        <v>3859.2665999999995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</v>
      </c>
      <c r="O46" s="27">
        <f t="shared" si="16"/>
        <v>51.6</v>
      </c>
      <c r="P46" s="27">
        <f t="shared" si="16"/>
        <v>52.900000000000006</v>
      </c>
      <c r="Q46" s="27">
        <f t="shared" si="16"/>
        <v>51.499999999999993</v>
      </c>
      <c r="R46" s="101">
        <f t="shared" si="14"/>
        <v>272.2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158.69999999999999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133.17025440313111</v>
      </c>
      <c r="S47" s="63"/>
      <c r="T47" s="63"/>
    </row>
    <row r="48" spans="1:30" ht="33.75" customHeight="1" x14ac:dyDescent="0.25">
      <c r="A48" s="94" t="s">
        <v>20</v>
      </c>
      <c r="B48" s="83">
        <v>652</v>
      </c>
      <c r="C48" s="34">
        <v>657</v>
      </c>
      <c r="D48" s="34">
        <v>192</v>
      </c>
      <c r="E48" s="34">
        <v>653</v>
      </c>
      <c r="F48" s="34">
        <v>661</v>
      </c>
      <c r="G48" s="34">
        <v>659</v>
      </c>
      <c r="H48" s="34"/>
      <c r="I48" s="103">
        <f>SUM(B48:H48)</f>
        <v>3474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103.47239999999999</v>
      </c>
      <c r="C49" s="38">
        <f t="shared" si="17"/>
        <v>104.26589999999999</v>
      </c>
      <c r="D49" s="38">
        <f t="shared" si="17"/>
        <v>30.470400000000001</v>
      </c>
      <c r="E49" s="38">
        <f t="shared" si="17"/>
        <v>103.63109999999999</v>
      </c>
      <c r="F49" s="38">
        <f t="shared" si="17"/>
        <v>104.9007</v>
      </c>
      <c r="G49" s="38">
        <f t="shared" si="17"/>
        <v>104.58329999999998</v>
      </c>
      <c r="H49" s="38">
        <f t="shared" si="17"/>
        <v>0</v>
      </c>
      <c r="I49" s="104">
        <f>((I46*1000)/I48)/7</f>
        <v>158.69999999999999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7.3580000000000014</v>
      </c>
      <c r="P49" s="38">
        <f t="shared" si="18"/>
        <v>7.5735000000000001</v>
      </c>
      <c r="Q49" s="38">
        <f t="shared" si="18"/>
        <v>7.3896000000000015</v>
      </c>
      <c r="R49" s="113">
        <f>((R46*1000)/R48)/7</f>
        <v>133.17025440313111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724.30679999999995</v>
      </c>
      <c r="C50" s="42">
        <f t="shared" si="19"/>
        <v>729.86129999999991</v>
      </c>
      <c r="D50" s="42">
        <f t="shared" si="19"/>
        <v>213.2928</v>
      </c>
      <c r="E50" s="42">
        <f t="shared" si="19"/>
        <v>725.41769999999997</v>
      </c>
      <c r="F50" s="42">
        <f t="shared" si="19"/>
        <v>734.30489999999998</v>
      </c>
      <c r="G50" s="42">
        <f t="shared" si="19"/>
        <v>732.08309999999983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51.59</v>
      </c>
      <c r="P50" s="42">
        <f t="shared" si="20"/>
        <v>52.8675</v>
      </c>
      <c r="Q50" s="42">
        <f t="shared" si="20"/>
        <v>51.548000000000002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158.70000000000002</v>
      </c>
      <c r="C51" s="47">
        <f t="shared" si="21"/>
        <v>158.69999999999999</v>
      </c>
      <c r="D51" s="47">
        <f t="shared" si="21"/>
        <v>158.70000000000005</v>
      </c>
      <c r="E51" s="47">
        <f t="shared" si="21"/>
        <v>158.69999999999999</v>
      </c>
      <c r="F51" s="47">
        <f t="shared" si="21"/>
        <v>158.70000000000005</v>
      </c>
      <c r="G51" s="47">
        <f t="shared" si="21"/>
        <v>158.70000000000002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133.33333333333334</v>
      </c>
      <c r="O51" s="47">
        <f t="shared" si="22"/>
        <v>134.02597402597402</v>
      </c>
      <c r="P51" s="47">
        <f t="shared" si="22"/>
        <v>132.58145363408522</v>
      </c>
      <c r="Q51" s="47">
        <f t="shared" si="22"/>
        <v>131.37755102040813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27" t="s">
        <v>70</v>
      </c>
      <c r="C55" s="428"/>
      <c r="D55" s="428"/>
      <c r="E55" s="428"/>
      <c r="F55" s="428"/>
      <c r="G55" s="429"/>
      <c r="H55" s="427" t="s">
        <v>71</v>
      </c>
      <c r="I55" s="428"/>
      <c r="J55" s="428"/>
      <c r="K55" s="428"/>
      <c r="L55" s="428"/>
      <c r="M55" s="429"/>
      <c r="N55" s="427" t="s">
        <v>8</v>
      </c>
      <c r="O55" s="428"/>
      <c r="P55" s="428"/>
      <c r="Q55" s="428"/>
      <c r="R55" s="428"/>
      <c r="S55" s="429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8.6999999999999993</v>
      </c>
      <c r="D58" s="79">
        <v>2.4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8.5</v>
      </c>
      <c r="S58" s="221">
        <v>8.6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8.6999999999999993</v>
      </c>
      <c r="D59" s="79">
        <v>2.4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8.5</v>
      </c>
      <c r="S59" s="221">
        <v>8.6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8.4</v>
      </c>
      <c r="N60" s="22">
        <v>8.6999999999999993</v>
      </c>
      <c r="O60" s="79">
        <v>8.6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136.9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8.4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8.4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8.5</v>
      </c>
      <c r="T62" s="101">
        <f t="shared" si="23"/>
        <v>137.30000000000001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8.8000000000000007</v>
      </c>
      <c r="D63" s="79">
        <v>2.5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8.5</v>
      </c>
      <c r="T63" s="101">
        <f t="shared" si="23"/>
        <v>137.5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8.5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61.399999999999991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59.599999999999994</v>
      </c>
      <c r="N65" s="26">
        <f t="shared" si="24"/>
        <v>61</v>
      </c>
      <c r="O65" s="27">
        <f t="shared" si="24"/>
        <v>60.2</v>
      </c>
      <c r="P65" s="27">
        <f t="shared" si="24"/>
        <v>17.2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962.50000000000011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134.54011741682976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8.7951999999999995</v>
      </c>
      <c r="D68" s="38">
        <f t="shared" si="25"/>
        <v>2.4420000000000002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8.4367999999999999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8.6063999999999989</v>
      </c>
      <c r="S68" s="39">
        <f t="shared" si="25"/>
        <v>8.5215999999999994</v>
      </c>
      <c r="T68" s="116">
        <f>((T65*1000)/T67)/7</f>
        <v>134.54011741682976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137.05357142857142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136.50793650793651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showGridLines="0" tabSelected="1" view="pageBreakPreview" topLeftCell="A25" zoomScale="50" zoomScaleNormal="70" zoomScaleSheetLayoutView="50" workbookViewId="0">
      <selection activeCell="A41" sqref="A41:XFD41"/>
    </sheetView>
  </sheetViews>
  <sheetFormatPr baseColWidth="10" defaultColWidth="11.42578125" defaultRowHeight="27.75" x14ac:dyDescent="0.25"/>
  <cols>
    <col min="1" max="1" width="54" style="284" bestFit="1" customWidth="1"/>
    <col min="2" max="3" width="11.5703125" style="284" customWidth="1"/>
    <col min="4" max="4" width="13.5703125" style="284" bestFit="1" customWidth="1"/>
    <col min="5" max="6" width="11.5703125" style="284" customWidth="1"/>
    <col min="7" max="8" width="17.5703125" style="284" customWidth="1"/>
    <col min="9" max="9" width="20.5703125" style="284" bestFit="1" customWidth="1"/>
    <col min="10" max="10" width="14.5703125" style="284" customWidth="1"/>
    <col min="11" max="15" width="13.42578125" style="284" customWidth="1"/>
    <col min="16" max="16" width="15.85546875" style="284" bestFit="1" customWidth="1"/>
    <col min="17" max="19" width="13.42578125" style="284" customWidth="1"/>
    <col min="20" max="20" width="16.7109375" style="284" bestFit="1" customWidth="1"/>
    <col min="21" max="25" width="13.42578125" style="284" customWidth="1"/>
    <col min="26" max="16384" width="11.42578125" style="284"/>
  </cols>
  <sheetData>
    <row r="1" spans="1:28" ht="29.45" customHeight="1" x14ac:dyDescent="0.25">
      <c r="A1" s="464"/>
      <c r="B1" s="467" t="s">
        <v>29</v>
      </c>
      <c r="C1" s="468"/>
      <c r="D1" s="468"/>
      <c r="E1" s="468"/>
      <c r="F1" s="468"/>
      <c r="G1" s="468"/>
      <c r="H1" s="468"/>
      <c r="I1" s="468"/>
      <c r="J1" s="468"/>
      <c r="K1" s="468"/>
      <c r="L1" s="469"/>
      <c r="M1" s="470" t="s">
        <v>30</v>
      </c>
      <c r="N1" s="470"/>
      <c r="O1" s="470"/>
      <c r="P1" s="470"/>
      <c r="Q1" s="282"/>
      <c r="R1" s="455" t="s">
        <v>149</v>
      </c>
      <c r="S1" s="456"/>
      <c r="T1" s="456"/>
      <c r="U1" s="456"/>
      <c r="V1" s="456"/>
      <c r="W1" s="457"/>
      <c r="X1" s="282"/>
      <c r="Y1" s="283"/>
      <c r="Z1" s="283"/>
      <c r="AA1" s="283"/>
    </row>
    <row r="2" spans="1:28" ht="29.45" customHeight="1" x14ac:dyDescent="0.25">
      <c r="A2" s="465"/>
      <c r="B2" s="471" t="s">
        <v>31</v>
      </c>
      <c r="C2" s="472"/>
      <c r="D2" s="472"/>
      <c r="E2" s="472"/>
      <c r="F2" s="472"/>
      <c r="G2" s="472"/>
      <c r="H2" s="472"/>
      <c r="I2" s="472"/>
      <c r="J2" s="472"/>
      <c r="K2" s="472"/>
      <c r="L2" s="473"/>
      <c r="M2" s="475" t="s">
        <v>32</v>
      </c>
      <c r="N2" s="475"/>
      <c r="O2" s="475"/>
      <c r="P2" s="475"/>
      <c r="Q2" s="283"/>
      <c r="R2" s="458"/>
      <c r="S2" s="459"/>
      <c r="T2" s="459"/>
      <c r="U2" s="459"/>
      <c r="V2" s="459"/>
      <c r="W2" s="460"/>
      <c r="X2" s="283"/>
      <c r="Y2" s="283"/>
      <c r="Z2" s="283"/>
      <c r="AA2" s="283"/>
    </row>
    <row r="3" spans="1:28" ht="29.45" customHeight="1" x14ac:dyDescent="0.25">
      <c r="A3" s="466"/>
      <c r="B3" s="447"/>
      <c r="C3" s="448"/>
      <c r="D3" s="448"/>
      <c r="E3" s="448"/>
      <c r="F3" s="448"/>
      <c r="G3" s="448"/>
      <c r="H3" s="448"/>
      <c r="I3" s="448"/>
      <c r="J3" s="448"/>
      <c r="K3" s="448"/>
      <c r="L3" s="474"/>
      <c r="M3" s="475" t="s">
        <v>33</v>
      </c>
      <c r="N3" s="475"/>
      <c r="O3" s="475"/>
      <c r="P3" s="475"/>
      <c r="Q3" s="286"/>
      <c r="R3" s="458"/>
      <c r="S3" s="459"/>
      <c r="T3" s="459"/>
      <c r="U3" s="459"/>
      <c r="V3" s="459"/>
      <c r="W3" s="460"/>
      <c r="X3" s="286"/>
      <c r="Y3" s="286"/>
      <c r="Z3" s="283"/>
      <c r="AA3" s="283"/>
    </row>
    <row r="4" spans="1:28" ht="30.75" customHeight="1" x14ac:dyDescent="0.25">
      <c r="A4" s="287"/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3"/>
      <c r="R4" s="458"/>
      <c r="S4" s="459"/>
      <c r="T4" s="459"/>
      <c r="U4" s="459"/>
      <c r="V4" s="459"/>
      <c r="W4" s="460"/>
      <c r="X4" s="283"/>
      <c r="Y4" s="283"/>
      <c r="Z4" s="283"/>
      <c r="AA4" s="283"/>
    </row>
    <row r="5" spans="1:28" s="293" customFormat="1" ht="30.75" customHeight="1" x14ac:dyDescent="0.25">
      <c r="A5" s="289" t="s">
        <v>34</v>
      </c>
      <c r="B5" s="447">
        <v>2</v>
      </c>
      <c r="C5" s="448"/>
      <c r="D5" s="290"/>
      <c r="E5" s="290"/>
      <c r="F5" s="290" t="s">
        <v>35</v>
      </c>
      <c r="G5" s="449" t="s">
        <v>50</v>
      </c>
      <c r="H5" s="449"/>
      <c r="I5" s="291"/>
      <c r="J5" s="290" t="s">
        <v>36</v>
      </c>
      <c r="K5" s="448">
        <v>33</v>
      </c>
      <c r="L5" s="448"/>
      <c r="M5" s="292"/>
      <c r="N5" s="292"/>
      <c r="O5" s="292"/>
      <c r="P5" s="292"/>
      <c r="Q5" s="292"/>
      <c r="R5" s="458"/>
      <c r="S5" s="459"/>
      <c r="T5" s="459"/>
      <c r="U5" s="459"/>
      <c r="V5" s="459"/>
      <c r="W5" s="460"/>
      <c r="X5" s="292"/>
      <c r="Y5" s="292"/>
      <c r="Z5" s="292"/>
      <c r="AA5" s="292"/>
    </row>
    <row r="6" spans="1:28" s="293" customFormat="1" ht="30.75" customHeight="1" x14ac:dyDescent="0.25">
      <c r="A6" s="289"/>
      <c r="B6" s="289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2"/>
      <c r="R6" s="458"/>
      <c r="S6" s="459"/>
      <c r="T6" s="459"/>
      <c r="U6" s="459"/>
      <c r="V6" s="459"/>
      <c r="W6" s="460"/>
      <c r="X6" s="292"/>
      <c r="Y6" s="292"/>
      <c r="Z6" s="292"/>
      <c r="AA6" s="292"/>
    </row>
    <row r="7" spans="1:28" s="293" customFormat="1" ht="30.75" customHeight="1" x14ac:dyDescent="0.25">
      <c r="A7" s="289" t="s">
        <v>37</v>
      </c>
      <c r="B7" s="450" t="s">
        <v>2</v>
      </c>
      <c r="C7" s="451"/>
      <c r="D7" s="294"/>
      <c r="E7" s="294"/>
      <c r="F7" s="290" t="s">
        <v>38</v>
      </c>
      <c r="G7" s="449" t="s">
        <v>147</v>
      </c>
      <c r="H7" s="449"/>
      <c r="I7" s="295"/>
      <c r="J7" s="290" t="s">
        <v>39</v>
      </c>
      <c r="K7" s="292"/>
      <c r="L7" s="448" t="s">
        <v>115</v>
      </c>
      <c r="M7" s="448"/>
      <c r="N7" s="448"/>
      <c r="O7" s="296"/>
      <c r="P7" s="296"/>
      <c r="Q7" s="292"/>
      <c r="R7" s="458"/>
      <c r="S7" s="459"/>
      <c r="T7" s="459"/>
      <c r="U7" s="459"/>
      <c r="V7" s="459"/>
      <c r="W7" s="460"/>
      <c r="X7" s="292"/>
      <c r="Y7" s="292"/>
      <c r="Z7" s="292"/>
      <c r="AA7" s="292"/>
      <c r="AB7" s="292"/>
    </row>
    <row r="8" spans="1:28" s="293" customFormat="1" ht="30.75" customHeight="1" thickBot="1" x14ac:dyDescent="0.3">
      <c r="A8" s="289"/>
      <c r="B8" s="289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2"/>
      <c r="R8" s="461"/>
      <c r="S8" s="462"/>
      <c r="T8" s="462"/>
      <c r="U8" s="462"/>
      <c r="V8" s="462"/>
      <c r="W8" s="463"/>
      <c r="X8" s="292"/>
      <c r="Y8" s="292"/>
      <c r="Z8" s="292"/>
      <c r="AA8" s="292"/>
      <c r="AB8" s="292"/>
    </row>
    <row r="9" spans="1:28" s="293" customFormat="1" ht="30.75" customHeight="1" thickBot="1" x14ac:dyDescent="0.3">
      <c r="A9" s="297" t="s">
        <v>40</v>
      </c>
      <c r="B9" s="442" t="s">
        <v>70</v>
      </c>
      <c r="C9" s="443"/>
      <c r="D9" s="443"/>
      <c r="E9" s="443"/>
      <c r="F9" s="443"/>
      <c r="G9" s="444"/>
      <c r="H9" s="442" t="s">
        <v>71</v>
      </c>
      <c r="I9" s="443"/>
      <c r="J9" s="443"/>
      <c r="K9" s="443"/>
      <c r="L9" s="443"/>
      <c r="M9" s="444"/>
      <c r="N9" s="442" t="s">
        <v>8</v>
      </c>
      <c r="O9" s="443"/>
      <c r="P9" s="443"/>
      <c r="Q9" s="443"/>
      <c r="R9" s="445"/>
      <c r="S9" s="446"/>
      <c r="T9" s="299"/>
      <c r="U9" s="298"/>
      <c r="V9" s="292"/>
      <c r="W9" s="299"/>
      <c r="X9" s="298"/>
      <c r="Y9" s="292"/>
      <c r="Z9" s="292"/>
    </row>
    <row r="10" spans="1:28" ht="30.75" customHeight="1" x14ac:dyDescent="0.25">
      <c r="A10" s="300" t="s">
        <v>41</v>
      </c>
      <c r="B10" s="301">
        <v>1</v>
      </c>
      <c r="C10" s="301">
        <v>2</v>
      </c>
      <c r="D10" s="301" t="s">
        <v>79</v>
      </c>
      <c r="E10" s="301">
        <v>4</v>
      </c>
      <c r="F10" s="301">
        <v>5</v>
      </c>
      <c r="G10" s="302">
        <v>6</v>
      </c>
      <c r="H10" s="303">
        <v>7</v>
      </c>
      <c r="I10" s="301">
        <v>8</v>
      </c>
      <c r="J10" s="301" t="s">
        <v>81</v>
      </c>
      <c r="K10" s="301">
        <v>10</v>
      </c>
      <c r="L10" s="301">
        <v>11</v>
      </c>
      <c r="M10" s="301">
        <v>12</v>
      </c>
      <c r="N10" s="303">
        <v>13</v>
      </c>
      <c r="O10" s="304">
        <v>14</v>
      </c>
      <c r="P10" s="304" t="s">
        <v>82</v>
      </c>
      <c r="Q10" s="304">
        <v>16</v>
      </c>
      <c r="R10" s="304">
        <v>17</v>
      </c>
      <c r="S10" s="305">
        <v>18</v>
      </c>
      <c r="T10" s="306" t="s">
        <v>10</v>
      </c>
      <c r="U10" s="283"/>
      <c r="V10" s="292"/>
      <c r="W10" s="285"/>
      <c r="X10" s="283"/>
      <c r="Y10" s="292"/>
      <c r="Z10" s="283"/>
    </row>
    <row r="11" spans="1:28" ht="30.75" customHeight="1" x14ac:dyDescent="0.25">
      <c r="A11" s="307" t="s">
        <v>42</v>
      </c>
      <c r="B11" s="308">
        <v>122.30999999999999</v>
      </c>
      <c r="C11" s="308">
        <v>121.66200000000001</v>
      </c>
      <c r="D11" s="308">
        <v>33.21</v>
      </c>
      <c r="E11" s="308">
        <v>122.30999999999999</v>
      </c>
      <c r="F11" s="308">
        <v>122.148</v>
      </c>
      <c r="G11" s="309">
        <v>122.634</v>
      </c>
      <c r="H11" s="310">
        <v>123.12</v>
      </c>
      <c r="I11" s="308">
        <v>122.634</v>
      </c>
      <c r="J11" s="308">
        <v>33.372</v>
      </c>
      <c r="K11" s="308">
        <v>122.47199999999999</v>
      </c>
      <c r="L11" s="308">
        <v>122.634</v>
      </c>
      <c r="M11" s="311">
        <v>122.47199999999999</v>
      </c>
      <c r="N11" s="310">
        <v>123.44399999999999</v>
      </c>
      <c r="O11" s="312">
        <v>123.44399999999999</v>
      </c>
      <c r="P11" s="312">
        <v>34.019999999999996</v>
      </c>
      <c r="Q11" s="312">
        <v>122.47199999999999</v>
      </c>
      <c r="R11" s="312">
        <v>121.986</v>
      </c>
      <c r="S11" s="313">
        <v>122.47199999999999</v>
      </c>
      <c r="T11" s="309">
        <f t="shared" ref="T11:T17" si="0">SUM(B11:S11)</f>
        <v>1938.816</v>
      </c>
      <c r="U11" s="283"/>
      <c r="V11" s="292"/>
      <c r="W11" s="285"/>
      <c r="X11" s="283"/>
      <c r="Y11" s="292"/>
      <c r="Z11" s="283"/>
    </row>
    <row r="12" spans="1:28" ht="30.75" customHeight="1" x14ac:dyDescent="0.25">
      <c r="A12" s="307" t="s">
        <v>43</v>
      </c>
      <c r="B12" s="308">
        <v>122.30999999999999</v>
      </c>
      <c r="C12" s="308">
        <v>121.66200000000001</v>
      </c>
      <c r="D12" s="308">
        <v>33.21</v>
      </c>
      <c r="E12" s="308">
        <v>122.30999999999999</v>
      </c>
      <c r="F12" s="308">
        <v>122.148</v>
      </c>
      <c r="G12" s="309">
        <v>122.634</v>
      </c>
      <c r="H12" s="310">
        <v>123.12</v>
      </c>
      <c r="I12" s="308">
        <v>122.634</v>
      </c>
      <c r="J12" s="308">
        <v>33.372</v>
      </c>
      <c r="K12" s="308">
        <v>122.47199999999999</v>
      </c>
      <c r="L12" s="308">
        <v>122.634</v>
      </c>
      <c r="M12" s="311">
        <v>122.47199999999999</v>
      </c>
      <c r="N12" s="310">
        <v>123.44399999999999</v>
      </c>
      <c r="O12" s="312">
        <v>123.44399999999999</v>
      </c>
      <c r="P12" s="312">
        <v>34.019999999999996</v>
      </c>
      <c r="Q12" s="312">
        <v>122.47199999999999</v>
      </c>
      <c r="R12" s="312">
        <v>121.986</v>
      </c>
      <c r="S12" s="313">
        <v>122.47199999999999</v>
      </c>
      <c r="T12" s="309">
        <f t="shared" si="0"/>
        <v>1938.816</v>
      </c>
      <c r="U12" s="283"/>
      <c r="V12" s="292"/>
      <c r="W12" s="285"/>
      <c r="X12" s="283"/>
      <c r="Y12" s="292"/>
      <c r="Z12" s="283"/>
    </row>
    <row r="13" spans="1:28" ht="30.75" customHeight="1" x14ac:dyDescent="0.25">
      <c r="A13" s="307" t="s">
        <v>44</v>
      </c>
      <c r="B13" s="308">
        <v>122.08320000000001</v>
      </c>
      <c r="C13" s="308">
        <v>121.43519999999998</v>
      </c>
      <c r="D13" s="308">
        <v>32.983199999999997</v>
      </c>
      <c r="E13" s="308">
        <v>122.08320000000001</v>
      </c>
      <c r="F13" s="308">
        <v>122.14799999999998</v>
      </c>
      <c r="G13" s="309">
        <v>122.18039999999999</v>
      </c>
      <c r="H13" s="310">
        <v>122.4396</v>
      </c>
      <c r="I13" s="308">
        <v>122.40719999999999</v>
      </c>
      <c r="J13" s="308">
        <v>33.372</v>
      </c>
      <c r="K13" s="308">
        <v>122.47200000000001</v>
      </c>
      <c r="L13" s="308">
        <v>122.63399999999999</v>
      </c>
      <c r="M13" s="311">
        <v>122.47200000000001</v>
      </c>
      <c r="N13" s="310">
        <v>123.444</v>
      </c>
      <c r="O13" s="312">
        <v>123.444</v>
      </c>
      <c r="P13" s="312">
        <v>34.020000000000003</v>
      </c>
      <c r="Q13" s="312">
        <v>122.47200000000001</v>
      </c>
      <c r="R13" s="312">
        <v>121.75920000000001</v>
      </c>
      <c r="S13" s="313">
        <v>122.47200000000001</v>
      </c>
      <c r="T13" s="309">
        <f t="shared" si="0"/>
        <v>1936.3211999999999</v>
      </c>
      <c r="U13" s="283"/>
      <c r="V13" s="292"/>
      <c r="W13" s="285"/>
      <c r="X13" s="283"/>
      <c r="Y13" s="292"/>
      <c r="Z13" s="283"/>
    </row>
    <row r="14" spans="1:28" ht="30.75" customHeight="1" x14ac:dyDescent="0.25">
      <c r="A14" s="307" t="s">
        <v>45</v>
      </c>
      <c r="B14" s="308">
        <v>122.08320000000001</v>
      </c>
      <c r="C14" s="308">
        <v>121.43519999999998</v>
      </c>
      <c r="D14" s="308">
        <v>32.983199999999997</v>
      </c>
      <c r="E14" s="308">
        <v>122.08320000000001</v>
      </c>
      <c r="F14" s="308">
        <v>122.14799999999998</v>
      </c>
      <c r="G14" s="309">
        <v>122.18039999999999</v>
      </c>
      <c r="H14" s="310">
        <v>122.4396</v>
      </c>
      <c r="I14" s="308">
        <v>122.40719999999999</v>
      </c>
      <c r="J14" s="308">
        <v>33.372</v>
      </c>
      <c r="K14" s="308">
        <v>122.47200000000001</v>
      </c>
      <c r="L14" s="308">
        <v>122.63399999999999</v>
      </c>
      <c r="M14" s="311">
        <v>122.47200000000001</v>
      </c>
      <c r="N14" s="310">
        <v>123.444</v>
      </c>
      <c r="O14" s="312">
        <v>123.444</v>
      </c>
      <c r="P14" s="312">
        <v>34.020000000000003</v>
      </c>
      <c r="Q14" s="312">
        <v>122.47200000000001</v>
      </c>
      <c r="R14" s="312">
        <v>121.75920000000001</v>
      </c>
      <c r="S14" s="313">
        <v>122.47200000000001</v>
      </c>
      <c r="T14" s="309">
        <f t="shared" si="0"/>
        <v>1936.3211999999999</v>
      </c>
      <c r="U14" s="283"/>
      <c r="V14" s="292"/>
      <c r="W14" s="285"/>
      <c r="X14" s="283"/>
      <c r="Y14" s="292"/>
      <c r="Z14" s="283"/>
    </row>
    <row r="15" spans="1:28" ht="30.75" customHeight="1" x14ac:dyDescent="0.25">
      <c r="A15" s="307" t="s">
        <v>46</v>
      </c>
      <c r="B15" s="308">
        <v>122.08320000000001</v>
      </c>
      <c r="C15" s="308">
        <v>121.43519999999998</v>
      </c>
      <c r="D15" s="308">
        <v>32.983199999999997</v>
      </c>
      <c r="E15" s="308">
        <v>122.08320000000001</v>
      </c>
      <c r="F15" s="308">
        <v>122.14799999999998</v>
      </c>
      <c r="G15" s="309">
        <v>122.18039999999999</v>
      </c>
      <c r="H15" s="310">
        <v>122.4396</v>
      </c>
      <c r="I15" s="308">
        <v>122.40719999999999</v>
      </c>
      <c r="J15" s="308">
        <v>33.372</v>
      </c>
      <c r="K15" s="308">
        <v>122.47200000000001</v>
      </c>
      <c r="L15" s="308">
        <v>122.63399999999999</v>
      </c>
      <c r="M15" s="311">
        <v>122.47200000000001</v>
      </c>
      <c r="N15" s="310">
        <v>123.444</v>
      </c>
      <c r="O15" s="312">
        <v>123.444</v>
      </c>
      <c r="P15" s="312">
        <v>34.020000000000003</v>
      </c>
      <c r="Q15" s="312">
        <v>122.47200000000001</v>
      </c>
      <c r="R15" s="312">
        <v>121.75920000000001</v>
      </c>
      <c r="S15" s="313">
        <v>122.47200000000001</v>
      </c>
      <c r="T15" s="309">
        <f t="shared" si="0"/>
        <v>1936.3211999999999</v>
      </c>
      <c r="U15" s="283"/>
      <c r="V15" s="292"/>
      <c r="W15" s="285"/>
      <c r="X15" s="283"/>
      <c r="Y15" s="292"/>
      <c r="Z15" s="283"/>
    </row>
    <row r="16" spans="1:28" ht="30.75" customHeight="1" x14ac:dyDescent="0.25">
      <c r="A16" s="307" t="s">
        <v>47</v>
      </c>
      <c r="B16" s="308">
        <v>122.08320000000001</v>
      </c>
      <c r="C16" s="308">
        <v>121.43519999999998</v>
      </c>
      <c r="D16" s="308">
        <v>32.983199999999997</v>
      </c>
      <c r="E16" s="308">
        <v>122.08320000000001</v>
      </c>
      <c r="F16" s="308">
        <v>122.14799999999998</v>
      </c>
      <c r="G16" s="309">
        <v>122.18039999999999</v>
      </c>
      <c r="H16" s="310">
        <v>122.4396</v>
      </c>
      <c r="I16" s="308">
        <v>122.40719999999999</v>
      </c>
      <c r="J16" s="308">
        <v>33.372</v>
      </c>
      <c r="K16" s="308">
        <v>122.47200000000001</v>
      </c>
      <c r="L16" s="308">
        <v>122.63399999999999</v>
      </c>
      <c r="M16" s="311">
        <v>122.47200000000001</v>
      </c>
      <c r="N16" s="310">
        <v>123.444</v>
      </c>
      <c r="O16" s="312">
        <v>123.444</v>
      </c>
      <c r="P16" s="312">
        <v>34.020000000000003</v>
      </c>
      <c r="Q16" s="312">
        <v>122.47200000000001</v>
      </c>
      <c r="R16" s="312">
        <v>121.75920000000001</v>
      </c>
      <c r="S16" s="313">
        <v>122.47200000000001</v>
      </c>
      <c r="T16" s="309">
        <f t="shared" si="0"/>
        <v>1936.3211999999999</v>
      </c>
      <c r="U16" s="283"/>
      <c r="V16" s="292"/>
      <c r="W16" s="285"/>
      <c r="X16" s="283"/>
      <c r="Y16" s="292"/>
      <c r="Z16" s="283"/>
    </row>
    <row r="17" spans="1:33" ht="30.75" customHeight="1" thickBot="1" x14ac:dyDescent="0.3">
      <c r="A17" s="314" t="s">
        <v>48</v>
      </c>
      <c r="B17" s="315">
        <v>122.08320000000001</v>
      </c>
      <c r="C17" s="315">
        <v>121.43519999999998</v>
      </c>
      <c r="D17" s="315">
        <v>32.983199999999997</v>
      </c>
      <c r="E17" s="315">
        <v>122.08320000000001</v>
      </c>
      <c r="F17" s="315">
        <v>122.14799999999998</v>
      </c>
      <c r="G17" s="316">
        <v>122.18039999999999</v>
      </c>
      <c r="H17" s="317">
        <v>122.4396</v>
      </c>
      <c r="I17" s="315">
        <v>122.40719999999999</v>
      </c>
      <c r="J17" s="315">
        <v>33.372</v>
      </c>
      <c r="K17" s="315">
        <v>122.47200000000001</v>
      </c>
      <c r="L17" s="315">
        <v>122.63399999999999</v>
      </c>
      <c r="M17" s="318">
        <v>122.47200000000001</v>
      </c>
      <c r="N17" s="319">
        <v>123.444</v>
      </c>
      <c r="O17" s="320">
        <v>123.444</v>
      </c>
      <c r="P17" s="320">
        <v>34.020000000000003</v>
      </c>
      <c r="Q17" s="320">
        <v>122.47200000000001</v>
      </c>
      <c r="R17" s="320">
        <v>121.75920000000001</v>
      </c>
      <c r="S17" s="321">
        <v>122.47200000000001</v>
      </c>
      <c r="T17" s="316">
        <f t="shared" si="0"/>
        <v>1936.3211999999999</v>
      </c>
      <c r="U17" s="283"/>
      <c r="V17" s="292"/>
      <c r="W17" s="285"/>
      <c r="X17" s="283"/>
      <c r="Y17" s="292"/>
      <c r="Z17" s="283"/>
    </row>
    <row r="18" spans="1:33" ht="30.75" customHeight="1" thickBot="1" x14ac:dyDescent="0.3">
      <c r="A18" s="322" t="s">
        <v>10</v>
      </c>
      <c r="B18" s="323">
        <f t="shared" ref="B18:S18" si="1">SUM(B11:B17)</f>
        <v>855.03600000000006</v>
      </c>
      <c r="C18" s="323">
        <f t="shared" si="1"/>
        <v>850.5</v>
      </c>
      <c r="D18" s="323">
        <f t="shared" si="1"/>
        <v>231.33600000000001</v>
      </c>
      <c r="E18" s="323">
        <f t="shared" si="1"/>
        <v>855.03600000000006</v>
      </c>
      <c r="F18" s="323">
        <f t="shared" si="1"/>
        <v>855.03599999999994</v>
      </c>
      <c r="G18" s="324">
        <f t="shared" si="1"/>
        <v>856.16999999999985</v>
      </c>
      <c r="H18" s="325">
        <f t="shared" si="1"/>
        <v>858.4380000000001</v>
      </c>
      <c r="I18" s="323">
        <f t="shared" si="1"/>
        <v>857.30399999999997</v>
      </c>
      <c r="J18" s="323">
        <f t="shared" si="1"/>
        <v>233.60400000000004</v>
      </c>
      <c r="K18" s="323">
        <f t="shared" si="1"/>
        <v>857.30399999999997</v>
      </c>
      <c r="L18" s="323">
        <f t="shared" si="1"/>
        <v>858.43799999999999</v>
      </c>
      <c r="M18" s="323">
        <f t="shared" si="1"/>
        <v>857.30399999999997</v>
      </c>
      <c r="N18" s="326">
        <f t="shared" si="1"/>
        <v>864.10799999999995</v>
      </c>
      <c r="O18" s="327">
        <f t="shared" si="1"/>
        <v>864.10799999999995</v>
      </c>
      <c r="P18" s="327">
        <f t="shared" si="1"/>
        <v>238.14000000000004</v>
      </c>
      <c r="Q18" s="327">
        <f t="shared" si="1"/>
        <v>857.30399999999997</v>
      </c>
      <c r="R18" s="327">
        <f t="shared" si="1"/>
        <v>852.76799999999992</v>
      </c>
      <c r="S18" s="328">
        <f t="shared" si="1"/>
        <v>857.30399999999997</v>
      </c>
      <c r="T18" s="324">
        <f>SUM(T11:T17)</f>
        <v>13559.238000000001</v>
      </c>
      <c r="U18" s="283"/>
      <c r="V18" s="292"/>
      <c r="W18" s="285"/>
      <c r="X18" s="283"/>
      <c r="Y18" s="292"/>
      <c r="Z18" s="283"/>
    </row>
    <row r="19" spans="1:33" ht="30.75" customHeight="1" x14ac:dyDescent="0.25">
      <c r="A19" s="329"/>
      <c r="B19" s="330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2"/>
      <c r="X19" s="331"/>
      <c r="Y19" s="331"/>
      <c r="Z19" s="331"/>
      <c r="AA19" s="333"/>
      <c r="AB19" s="292"/>
      <c r="AC19" s="283"/>
    </row>
    <row r="20" spans="1:33" ht="30.75" customHeight="1" thickBot="1" x14ac:dyDescent="0.3">
      <c r="A20" s="329"/>
      <c r="B20" s="330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2"/>
      <c r="X20" s="331"/>
      <c r="Y20" s="331"/>
      <c r="Z20" s="333"/>
      <c r="AA20" s="292"/>
      <c r="AB20" s="283"/>
    </row>
    <row r="21" spans="1:33" ht="30.75" customHeight="1" thickBot="1" x14ac:dyDescent="0.3">
      <c r="A21" s="297" t="s">
        <v>49</v>
      </c>
      <c r="B21" s="442" t="s">
        <v>70</v>
      </c>
      <c r="C21" s="443"/>
      <c r="D21" s="443"/>
      <c r="E21" s="443"/>
      <c r="F21" s="443"/>
      <c r="G21" s="444"/>
      <c r="H21" s="442" t="s">
        <v>71</v>
      </c>
      <c r="I21" s="443"/>
      <c r="J21" s="443"/>
      <c r="K21" s="443"/>
      <c r="L21" s="443"/>
      <c r="M21" s="444"/>
      <c r="N21" s="443" t="s">
        <v>8</v>
      </c>
      <c r="O21" s="443"/>
      <c r="P21" s="443"/>
      <c r="Q21" s="443"/>
      <c r="R21" s="443"/>
      <c r="S21" s="444"/>
      <c r="T21" s="334"/>
      <c r="U21" s="298"/>
      <c r="V21" s="283"/>
      <c r="W21" s="285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</row>
    <row r="22" spans="1:33" ht="30.75" customHeight="1" x14ac:dyDescent="0.25">
      <c r="A22" s="300" t="s">
        <v>41</v>
      </c>
      <c r="B22" s="301">
        <v>1</v>
      </c>
      <c r="C22" s="301">
        <v>2</v>
      </c>
      <c r="D22" s="301" t="s">
        <v>79</v>
      </c>
      <c r="E22" s="301">
        <v>4</v>
      </c>
      <c r="F22" s="301">
        <v>5</v>
      </c>
      <c r="G22" s="302">
        <v>6</v>
      </c>
      <c r="H22" s="303">
        <v>7</v>
      </c>
      <c r="I22" s="301">
        <v>8</v>
      </c>
      <c r="J22" s="301" t="s">
        <v>81</v>
      </c>
      <c r="K22" s="301">
        <v>10</v>
      </c>
      <c r="L22" s="301">
        <v>11</v>
      </c>
      <c r="M22" s="301">
        <v>12</v>
      </c>
      <c r="N22" s="303">
        <v>13</v>
      </c>
      <c r="O22" s="304">
        <v>14</v>
      </c>
      <c r="P22" s="304" t="s">
        <v>82</v>
      </c>
      <c r="Q22" s="304">
        <v>16</v>
      </c>
      <c r="R22" s="304">
        <v>17</v>
      </c>
      <c r="S22" s="305">
        <v>18</v>
      </c>
      <c r="T22" s="335" t="s">
        <v>10</v>
      </c>
      <c r="U22" s="298"/>
      <c r="V22" s="283"/>
      <c r="W22" s="285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</row>
    <row r="23" spans="1:33" s="283" customFormat="1" ht="30.75" customHeight="1" x14ac:dyDescent="0.25">
      <c r="A23" s="307" t="s">
        <v>42</v>
      </c>
      <c r="B23" s="310">
        <v>8.8000000000000007</v>
      </c>
      <c r="C23" s="336">
        <v>8.6999999999999993</v>
      </c>
      <c r="D23" s="337">
        <v>2.4</v>
      </c>
      <c r="E23" s="337">
        <v>8.9</v>
      </c>
      <c r="F23" s="337">
        <v>8.9</v>
      </c>
      <c r="G23" s="338">
        <v>8.6</v>
      </c>
      <c r="H23" s="339">
        <v>8.8000000000000007</v>
      </c>
      <c r="I23" s="337">
        <v>8.6</v>
      </c>
      <c r="J23" s="337">
        <v>2.5</v>
      </c>
      <c r="K23" s="337">
        <v>8.6999999999999993</v>
      </c>
      <c r="L23" s="337">
        <v>8.6999999999999993</v>
      </c>
      <c r="M23" s="338">
        <v>8.6999999999999993</v>
      </c>
      <c r="N23" s="339">
        <v>8.6999999999999993</v>
      </c>
      <c r="O23" s="337">
        <v>8.6</v>
      </c>
      <c r="P23" s="337">
        <v>2.4</v>
      </c>
      <c r="Q23" s="337">
        <v>8.6999999999999993</v>
      </c>
      <c r="R23" s="337">
        <v>8.5</v>
      </c>
      <c r="S23" s="338">
        <v>8.6</v>
      </c>
      <c r="T23" s="340">
        <f t="shared" ref="T23:T30" si="2">SUM(B23:S23)</f>
        <v>137.79999999999998</v>
      </c>
      <c r="U23" s="341"/>
      <c r="W23" s="285"/>
    </row>
    <row r="24" spans="1:33" s="283" customFormat="1" ht="30.75" customHeight="1" x14ac:dyDescent="0.25">
      <c r="A24" s="307" t="s">
        <v>43</v>
      </c>
      <c r="B24" s="342">
        <v>8.8000000000000007</v>
      </c>
      <c r="C24" s="312">
        <v>8.6999999999999993</v>
      </c>
      <c r="D24" s="312">
        <v>2.4</v>
      </c>
      <c r="E24" s="312">
        <v>8.9</v>
      </c>
      <c r="F24" s="312">
        <v>8.9</v>
      </c>
      <c r="G24" s="313">
        <v>8.6</v>
      </c>
      <c r="H24" s="342">
        <v>8.8000000000000007</v>
      </c>
      <c r="I24" s="312">
        <v>8.6</v>
      </c>
      <c r="J24" s="312">
        <v>2.5</v>
      </c>
      <c r="K24" s="312">
        <v>8.6999999999999993</v>
      </c>
      <c r="L24" s="312">
        <v>8.6999999999999993</v>
      </c>
      <c r="M24" s="313">
        <v>8.6999999999999993</v>
      </c>
      <c r="N24" s="342">
        <v>8.6999999999999993</v>
      </c>
      <c r="O24" s="312">
        <v>8.6</v>
      </c>
      <c r="P24" s="312">
        <v>2.4</v>
      </c>
      <c r="Q24" s="312">
        <v>8.6999999999999993</v>
      </c>
      <c r="R24" s="312">
        <v>8.5</v>
      </c>
      <c r="S24" s="313">
        <v>8.6</v>
      </c>
      <c r="T24" s="340">
        <f t="shared" si="2"/>
        <v>137.79999999999998</v>
      </c>
      <c r="U24" s="341"/>
      <c r="W24" s="285"/>
    </row>
    <row r="25" spans="1:33" s="283" customFormat="1" ht="30.75" customHeight="1" x14ac:dyDescent="0.25">
      <c r="A25" s="307" t="s">
        <v>44</v>
      </c>
      <c r="B25" s="342">
        <v>8.8000000000000007</v>
      </c>
      <c r="C25" s="312">
        <v>8.8000000000000007</v>
      </c>
      <c r="D25" s="312">
        <v>2.4</v>
      </c>
      <c r="E25" s="312">
        <v>8.8000000000000007</v>
      </c>
      <c r="F25" s="312">
        <v>8.8000000000000007</v>
      </c>
      <c r="G25" s="313">
        <v>8.6</v>
      </c>
      <c r="H25" s="342">
        <v>8.6999999999999993</v>
      </c>
      <c r="I25" s="312">
        <v>8.6</v>
      </c>
      <c r="J25" s="312">
        <v>2.4</v>
      </c>
      <c r="K25" s="312">
        <v>8.6</v>
      </c>
      <c r="L25" s="312">
        <v>8.6</v>
      </c>
      <c r="M25" s="313">
        <v>8.4</v>
      </c>
      <c r="N25" s="342">
        <v>8.6999999999999993</v>
      </c>
      <c r="O25" s="312">
        <v>8.6</v>
      </c>
      <c r="P25" s="312">
        <v>2.4</v>
      </c>
      <c r="Q25" s="312">
        <v>8.6</v>
      </c>
      <c r="R25" s="312">
        <v>8.6</v>
      </c>
      <c r="S25" s="313">
        <v>8.5</v>
      </c>
      <c r="T25" s="340">
        <f t="shared" si="2"/>
        <v>136.9</v>
      </c>
      <c r="U25" s="341"/>
      <c r="W25" s="285"/>
    </row>
    <row r="26" spans="1:33" s="283" customFormat="1" ht="30.75" customHeight="1" x14ac:dyDescent="0.25">
      <c r="A26" s="307" t="s">
        <v>45</v>
      </c>
      <c r="B26" s="310">
        <v>8.8000000000000007</v>
      </c>
      <c r="C26" s="336">
        <v>8.8000000000000007</v>
      </c>
      <c r="D26" s="312">
        <v>2.4</v>
      </c>
      <c r="E26" s="312">
        <v>8.8000000000000007</v>
      </c>
      <c r="F26" s="312">
        <v>8.8000000000000007</v>
      </c>
      <c r="G26" s="313">
        <v>8.6</v>
      </c>
      <c r="H26" s="342">
        <v>8.6999999999999993</v>
      </c>
      <c r="I26" s="312">
        <v>8.6</v>
      </c>
      <c r="J26" s="312">
        <v>2.4</v>
      </c>
      <c r="K26" s="312">
        <v>8.6</v>
      </c>
      <c r="L26" s="312">
        <v>8.6</v>
      </c>
      <c r="M26" s="313">
        <v>8.4</v>
      </c>
      <c r="N26" s="342">
        <v>8.6999999999999993</v>
      </c>
      <c r="O26" s="312">
        <v>8.6</v>
      </c>
      <c r="P26" s="312">
        <v>2.5</v>
      </c>
      <c r="Q26" s="312">
        <v>8.6</v>
      </c>
      <c r="R26" s="312">
        <v>8.6</v>
      </c>
      <c r="S26" s="313">
        <v>8.5</v>
      </c>
      <c r="T26" s="340">
        <f t="shared" si="2"/>
        <v>137</v>
      </c>
      <c r="U26" s="341"/>
      <c r="W26" s="285"/>
    </row>
    <row r="27" spans="1:33" s="283" customFormat="1" ht="30.75" customHeight="1" x14ac:dyDescent="0.25">
      <c r="A27" s="307" t="s">
        <v>46</v>
      </c>
      <c r="B27" s="342">
        <v>8.9</v>
      </c>
      <c r="C27" s="312">
        <v>8.8000000000000007</v>
      </c>
      <c r="D27" s="312">
        <v>2.4</v>
      </c>
      <c r="E27" s="312">
        <v>8.8000000000000007</v>
      </c>
      <c r="F27" s="312">
        <v>8.8000000000000007</v>
      </c>
      <c r="G27" s="313">
        <v>8.6</v>
      </c>
      <c r="H27" s="342">
        <v>8.8000000000000007</v>
      </c>
      <c r="I27" s="312">
        <v>8.6</v>
      </c>
      <c r="J27" s="312">
        <v>2.4</v>
      </c>
      <c r="K27" s="312">
        <v>8.6</v>
      </c>
      <c r="L27" s="312">
        <v>8.6</v>
      </c>
      <c r="M27" s="313">
        <v>8.4</v>
      </c>
      <c r="N27" s="342">
        <v>8.6999999999999993</v>
      </c>
      <c r="O27" s="312">
        <v>8.6</v>
      </c>
      <c r="P27" s="312">
        <v>2.5</v>
      </c>
      <c r="Q27" s="312">
        <v>8.6999999999999993</v>
      </c>
      <c r="R27" s="312">
        <v>8.6</v>
      </c>
      <c r="S27" s="313">
        <v>8.5</v>
      </c>
      <c r="T27" s="340">
        <f t="shared" si="2"/>
        <v>137.30000000000001</v>
      </c>
      <c r="U27" s="341"/>
      <c r="W27" s="285"/>
    </row>
    <row r="28" spans="1:33" s="283" customFormat="1" ht="30.75" customHeight="1" x14ac:dyDescent="0.25">
      <c r="A28" s="307" t="s">
        <v>47</v>
      </c>
      <c r="B28" s="342">
        <v>8.9</v>
      </c>
      <c r="C28" s="312">
        <v>8.8000000000000007</v>
      </c>
      <c r="D28" s="312">
        <v>2.5</v>
      </c>
      <c r="E28" s="312">
        <v>8.8000000000000007</v>
      </c>
      <c r="F28" s="312">
        <v>8.8000000000000007</v>
      </c>
      <c r="G28" s="313">
        <v>8.6</v>
      </c>
      <c r="H28" s="342">
        <v>8.8000000000000007</v>
      </c>
      <c r="I28" s="312">
        <v>8.6</v>
      </c>
      <c r="J28" s="312">
        <v>2.4</v>
      </c>
      <c r="K28" s="312">
        <v>8.6</v>
      </c>
      <c r="L28" s="312">
        <v>8.6</v>
      </c>
      <c r="M28" s="313">
        <v>8.5</v>
      </c>
      <c r="N28" s="342">
        <v>8.6999999999999993</v>
      </c>
      <c r="O28" s="312">
        <v>8.6</v>
      </c>
      <c r="P28" s="312">
        <v>2.5</v>
      </c>
      <c r="Q28" s="312">
        <v>8.6999999999999993</v>
      </c>
      <c r="R28" s="312">
        <v>8.6</v>
      </c>
      <c r="S28" s="313">
        <v>8.5</v>
      </c>
      <c r="T28" s="340">
        <f t="shared" si="2"/>
        <v>137.5</v>
      </c>
      <c r="U28" s="341"/>
      <c r="W28" s="285"/>
    </row>
    <row r="29" spans="1:33" s="283" customFormat="1" ht="30.75" customHeight="1" thickBot="1" x14ac:dyDescent="0.3">
      <c r="A29" s="314" t="s">
        <v>48</v>
      </c>
      <c r="B29" s="339">
        <v>8.9</v>
      </c>
      <c r="C29" s="337">
        <v>8.8000000000000007</v>
      </c>
      <c r="D29" s="337">
        <v>2.5</v>
      </c>
      <c r="E29" s="337">
        <v>8.9</v>
      </c>
      <c r="F29" s="337">
        <v>8.9</v>
      </c>
      <c r="G29" s="338">
        <v>8.6</v>
      </c>
      <c r="H29" s="339">
        <v>8.8000000000000007</v>
      </c>
      <c r="I29" s="337">
        <v>8.6</v>
      </c>
      <c r="J29" s="337">
        <v>2.5</v>
      </c>
      <c r="K29" s="337">
        <v>8.6999999999999993</v>
      </c>
      <c r="L29" s="337">
        <v>8.6999999999999993</v>
      </c>
      <c r="M29" s="338">
        <v>8.5</v>
      </c>
      <c r="N29" s="339">
        <v>8.8000000000000007</v>
      </c>
      <c r="O29" s="337">
        <v>8.6</v>
      </c>
      <c r="P29" s="337">
        <v>2.5</v>
      </c>
      <c r="Q29" s="337">
        <v>8.6999999999999993</v>
      </c>
      <c r="R29" s="337">
        <v>8.6</v>
      </c>
      <c r="S29" s="338">
        <v>8.6</v>
      </c>
      <c r="T29" s="343">
        <f t="shared" si="2"/>
        <v>138.19999999999999</v>
      </c>
      <c r="U29" s="341"/>
      <c r="W29" s="285"/>
    </row>
    <row r="30" spans="1:33" s="283" customFormat="1" ht="30.75" customHeight="1" thickBot="1" x14ac:dyDescent="0.3">
      <c r="A30" s="322" t="s">
        <v>10</v>
      </c>
      <c r="B30" s="325">
        <f>SUM(B23:B29)</f>
        <v>61.9</v>
      </c>
      <c r="C30" s="344">
        <f t="shared" ref="C30:S30" si="3">SUM(C23:C29)</f>
        <v>61.399999999999991</v>
      </c>
      <c r="D30" s="344">
        <f t="shared" si="3"/>
        <v>17</v>
      </c>
      <c r="E30" s="344">
        <f t="shared" si="3"/>
        <v>61.9</v>
      </c>
      <c r="F30" s="344">
        <f t="shared" si="3"/>
        <v>61.9</v>
      </c>
      <c r="G30" s="345">
        <f t="shared" si="3"/>
        <v>60.2</v>
      </c>
      <c r="H30" s="325">
        <f t="shared" si="3"/>
        <v>61.399999999999991</v>
      </c>
      <c r="I30" s="344">
        <f t="shared" si="3"/>
        <v>60.2</v>
      </c>
      <c r="J30" s="344">
        <f t="shared" si="3"/>
        <v>17.100000000000001</v>
      </c>
      <c r="K30" s="344">
        <f t="shared" si="3"/>
        <v>60.5</v>
      </c>
      <c r="L30" s="344">
        <f t="shared" si="3"/>
        <v>60.5</v>
      </c>
      <c r="M30" s="345">
        <f t="shared" si="3"/>
        <v>59.599999999999994</v>
      </c>
      <c r="N30" s="325">
        <f t="shared" si="3"/>
        <v>61</v>
      </c>
      <c r="O30" s="344">
        <f t="shared" si="3"/>
        <v>60.2</v>
      </c>
      <c r="P30" s="344">
        <f t="shared" si="3"/>
        <v>17.2</v>
      </c>
      <c r="Q30" s="344">
        <f t="shared" si="3"/>
        <v>60.7</v>
      </c>
      <c r="R30" s="344">
        <f t="shared" si="3"/>
        <v>60.000000000000007</v>
      </c>
      <c r="S30" s="345">
        <f t="shared" si="3"/>
        <v>59.800000000000004</v>
      </c>
      <c r="T30" s="346">
        <f t="shared" si="2"/>
        <v>962.50000000000011</v>
      </c>
      <c r="U30" s="341"/>
      <c r="W30" s="285"/>
    </row>
    <row r="31" spans="1:33" ht="30.75" customHeight="1" x14ac:dyDescent="0.25">
      <c r="A31" s="329"/>
      <c r="B31" s="330">
        <v>65</v>
      </c>
      <c r="C31" s="331">
        <v>64</v>
      </c>
      <c r="D31" s="331">
        <v>18</v>
      </c>
      <c r="E31" s="331">
        <v>65</v>
      </c>
      <c r="F31" s="331">
        <v>65</v>
      </c>
      <c r="G31" s="331">
        <v>64</v>
      </c>
      <c r="H31" s="331">
        <v>65</v>
      </c>
      <c r="I31" s="331">
        <v>64</v>
      </c>
      <c r="J31" s="331">
        <v>18</v>
      </c>
      <c r="K31" s="331">
        <v>65</v>
      </c>
      <c r="L31" s="331">
        <v>65</v>
      </c>
      <c r="M31" s="331">
        <v>64</v>
      </c>
      <c r="N31" s="331">
        <v>65</v>
      </c>
      <c r="O31" s="331">
        <v>64</v>
      </c>
      <c r="P31" s="331">
        <v>18</v>
      </c>
      <c r="Q31" s="331">
        <v>65</v>
      </c>
      <c r="R31" s="331">
        <v>64</v>
      </c>
      <c r="S31" s="331">
        <v>64</v>
      </c>
      <c r="T31" s="331"/>
      <c r="U31" s="331"/>
      <c r="V31" s="331"/>
      <c r="W31" s="332"/>
      <c r="X31" s="331"/>
      <c r="Y31" s="331"/>
      <c r="Z31" s="333"/>
      <c r="AA31" s="292"/>
      <c r="AB31" s="283"/>
    </row>
    <row r="32" spans="1:33" ht="30.75" customHeight="1" thickBot="1" x14ac:dyDescent="0.3">
      <c r="A32" s="347"/>
      <c r="B32" s="347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283"/>
      <c r="Q32" s="348"/>
      <c r="R32" s="283"/>
      <c r="S32" s="348"/>
      <c r="T32" s="283"/>
      <c r="U32" s="283"/>
      <c r="V32" s="283"/>
      <c r="W32" s="285"/>
      <c r="X32" s="283"/>
      <c r="Y32" s="283"/>
      <c r="Z32" s="283"/>
      <c r="AA32" s="292"/>
      <c r="AB32" s="283"/>
    </row>
    <row r="33" spans="1:47" ht="30.75" customHeight="1" thickBot="1" x14ac:dyDescent="0.3">
      <c r="A33" s="349" t="s">
        <v>77</v>
      </c>
      <c r="B33" s="452" t="s">
        <v>78</v>
      </c>
      <c r="C33" s="453"/>
      <c r="D33" s="453"/>
      <c r="E33" s="453"/>
      <c r="F33" s="453"/>
      <c r="G33" s="453"/>
      <c r="H33" s="454"/>
      <c r="I33" s="298"/>
      <c r="J33" s="452" t="s">
        <v>76</v>
      </c>
      <c r="K33" s="453"/>
      <c r="L33" s="453"/>
      <c r="M33" s="453"/>
      <c r="N33" s="453"/>
      <c r="O33" s="453"/>
      <c r="P33" s="454"/>
      <c r="Q33" s="350"/>
      <c r="R33" s="433" t="s">
        <v>148</v>
      </c>
      <c r="S33" s="434"/>
      <c r="T33" s="434"/>
      <c r="U33" s="434"/>
      <c r="V33" s="434"/>
      <c r="W33" s="435"/>
      <c r="X33" s="351"/>
      <c r="Y33" s="351"/>
      <c r="Z33" s="351"/>
      <c r="AA33" s="351"/>
      <c r="AB33" s="351"/>
      <c r="AC33" s="352"/>
      <c r="AD33" s="352"/>
      <c r="AE33" s="352"/>
      <c r="AF33" s="352"/>
      <c r="AG33" s="352"/>
      <c r="AH33" s="352"/>
      <c r="AI33" s="352"/>
      <c r="AJ33" s="352"/>
      <c r="AK33" s="352"/>
      <c r="AL33" s="352"/>
      <c r="AM33" s="352"/>
      <c r="AN33" s="352"/>
      <c r="AO33" s="352"/>
      <c r="AP33" s="352"/>
      <c r="AQ33" s="352"/>
      <c r="AR33" s="352"/>
      <c r="AS33" s="352"/>
      <c r="AT33" s="352"/>
      <c r="AU33" s="352"/>
    </row>
    <row r="34" spans="1:47" ht="30.75" customHeight="1" x14ac:dyDescent="0.25">
      <c r="A34" s="353" t="s">
        <v>41</v>
      </c>
      <c r="B34" s="303">
        <v>1</v>
      </c>
      <c r="C34" s="354">
        <v>2</v>
      </c>
      <c r="D34" s="354">
        <v>3</v>
      </c>
      <c r="E34" s="354">
        <v>4</v>
      </c>
      <c r="F34" s="354">
        <v>5</v>
      </c>
      <c r="G34" s="355">
        <v>6</v>
      </c>
      <c r="H34" s="356" t="s">
        <v>10</v>
      </c>
      <c r="I34" s="357"/>
      <c r="J34" s="358">
        <v>1</v>
      </c>
      <c r="K34" s="359">
        <v>2</v>
      </c>
      <c r="L34" s="359">
        <v>3</v>
      </c>
      <c r="M34" s="359">
        <v>4</v>
      </c>
      <c r="N34" s="359">
        <v>5</v>
      </c>
      <c r="O34" s="359">
        <v>6</v>
      </c>
      <c r="P34" s="335" t="s">
        <v>10</v>
      </c>
      <c r="Q34" s="350"/>
      <c r="R34" s="436"/>
      <c r="S34" s="437"/>
      <c r="T34" s="437"/>
      <c r="U34" s="437"/>
      <c r="V34" s="437"/>
      <c r="W34" s="438"/>
      <c r="X34" s="283"/>
      <c r="Y34" s="283"/>
      <c r="Z34" s="283"/>
      <c r="AA34" s="283"/>
      <c r="AB34" s="283"/>
    </row>
    <row r="35" spans="1:47" ht="30.75" customHeight="1" x14ac:dyDescent="0.25">
      <c r="A35" s="360" t="s">
        <v>42</v>
      </c>
      <c r="B35" s="310">
        <v>103.47239999999999</v>
      </c>
      <c r="C35" s="336">
        <v>104.26589999999999</v>
      </c>
      <c r="D35" s="336">
        <v>30.470400000000001</v>
      </c>
      <c r="E35" s="336">
        <v>103.63109999999999</v>
      </c>
      <c r="F35" s="336">
        <v>104.9007</v>
      </c>
      <c r="G35" s="361">
        <v>104.58329999999998</v>
      </c>
      <c r="H35" s="362">
        <f t="shared" ref="H35:H41" si="4">SUM(B35:G35)</f>
        <v>551.32380000000001</v>
      </c>
      <c r="I35" s="290"/>
      <c r="J35" s="310">
        <v>7.5</v>
      </c>
      <c r="K35" s="311">
        <v>7.5</v>
      </c>
      <c r="L35" s="311">
        <v>1.6</v>
      </c>
      <c r="M35" s="311">
        <v>7.4</v>
      </c>
      <c r="N35" s="311">
        <v>7.5</v>
      </c>
      <c r="O35" s="311">
        <v>7.3</v>
      </c>
      <c r="P35" s="340">
        <f t="shared" ref="P35:P42" si="5">SUM(J35:O35)</f>
        <v>38.799999999999997</v>
      </c>
      <c r="Q35" s="350"/>
      <c r="R35" s="436"/>
      <c r="S35" s="437"/>
      <c r="T35" s="437"/>
      <c r="U35" s="437"/>
      <c r="V35" s="437"/>
      <c r="W35" s="438"/>
      <c r="X35" s="283"/>
      <c r="Y35" s="283"/>
      <c r="Z35" s="283"/>
      <c r="AA35" s="283"/>
      <c r="AB35" s="283"/>
    </row>
    <row r="36" spans="1:47" ht="30.75" customHeight="1" x14ac:dyDescent="0.25">
      <c r="A36" s="360" t="s">
        <v>43</v>
      </c>
      <c r="B36" s="310">
        <v>103.47239999999999</v>
      </c>
      <c r="C36" s="336">
        <v>104.26589999999999</v>
      </c>
      <c r="D36" s="336">
        <v>30.470400000000001</v>
      </c>
      <c r="E36" s="336">
        <v>103.63109999999999</v>
      </c>
      <c r="F36" s="336">
        <v>104.9007</v>
      </c>
      <c r="G36" s="361">
        <v>104.58329999999998</v>
      </c>
      <c r="H36" s="362">
        <f t="shared" si="4"/>
        <v>551.32380000000001</v>
      </c>
      <c r="I36" s="295"/>
      <c r="J36" s="310">
        <v>7.5</v>
      </c>
      <c r="K36" s="311">
        <v>7.5</v>
      </c>
      <c r="L36" s="311">
        <v>1.6</v>
      </c>
      <c r="M36" s="311">
        <v>7.4</v>
      </c>
      <c r="N36" s="311">
        <v>7.5</v>
      </c>
      <c r="O36" s="311">
        <v>7.3</v>
      </c>
      <c r="P36" s="340">
        <f t="shared" si="5"/>
        <v>38.799999999999997</v>
      </c>
      <c r="Q36" s="350"/>
      <c r="R36" s="436"/>
      <c r="S36" s="437"/>
      <c r="T36" s="437"/>
      <c r="U36" s="437"/>
      <c r="V36" s="437"/>
      <c r="W36" s="438"/>
      <c r="X36" s="283"/>
      <c r="Y36" s="283"/>
      <c r="Z36" s="283"/>
      <c r="AA36" s="283"/>
      <c r="AB36" s="283"/>
    </row>
    <row r="37" spans="1:47" ht="30.75" customHeight="1" x14ac:dyDescent="0.25">
      <c r="A37" s="360" t="s">
        <v>44</v>
      </c>
      <c r="B37" s="310">
        <v>103.47239999999999</v>
      </c>
      <c r="C37" s="336">
        <v>104.26589999999999</v>
      </c>
      <c r="D37" s="336">
        <v>30.470400000000001</v>
      </c>
      <c r="E37" s="336">
        <v>103.63109999999999</v>
      </c>
      <c r="F37" s="336">
        <v>104.9007</v>
      </c>
      <c r="G37" s="361">
        <v>104.58329999999998</v>
      </c>
      <c r="H37" s="362">
        <f t="shared" ref="H37" si="6">SUM(B37:G37)</f>
        <v>551.32380000000001</v>
      </c>
      <c r="I37" s="295"/>
      <c r="J37" s="310">
        <v>7.5</v>
      </c>
      <c r="K37" s="311">
        <v>7.5</v>
      </c>
      <c r="L37" s="311">
        <v>1.6</v>
      </c>
      <c r="M37" s="311">
        <v>7.3</v>
      </c>
      <c r="N37" s="311">
        <v>7.5</v>
      </c>
      <c r="O37" s="311">
        <v>7.3</v>
      </c>
      <c r="P37" s="340">
        <f t="shared" si="5"/>
        <v>38.700000000000003</v>
      </c>
      <c r="Q37" s="350"/>
      <c r="R37" s="436"/>
      <c r="S37" s="437"/>
      <c r="T37" s="437"/>
      <c r="U37" s="437"/>
      <c r="V37" s="437"/>
      <c r="W37" s="438"/>
      <c r="X37" s="283"/>
      <c r="Y37" s="283"/>
      <c r="Z37" s="283"/>
      <c r="AA37" s="283"/>
      <c r="AB37" s="283"/>
    </row>
    <row r="38" spans="1:47" ht="30.75" customHeight="1" x14ac:dyDescent="0.25">
      <c r="A38" s="360" t="s">
        <v>45</v>
      </c>
      <c r="B38" s="310">
        <v>103.1</v>
      </c>
      <c r="C38" s="336">
        <v>104.3</v>
      </c>
      <c r="D38" s="336">
        <v>30.3</v>
      </c>
      <c r="E38" s="336">
        <v>103</v>
      </c>
      <c r="F38" s="336">
        <v>103.7</v>
      </c>
      <c r="G38" s="361">
        <v>103.9</v>
      </c>
      <c r="H38" s="362">
        <f t="shared" ref="H38" si="7">SUM(B38:G38)</f>
        <v>548.29999999999995</v>
      </c>
      <c r="I38" s="295"/>
      <c r="J38" s="310">
        <v>7.5</v>
      </c>
      <c r="K38" s="311">
        <v>7.5</v>
      </c>
      <c r="L38" s="311">
        <v>1.6</v>
      </c>
      <c r="M38" s="311">
        <v>7.3</v>
      </c>
      <c r="N38" s="311">
        <v>7.6</v>
      </c>
      <c r="O38" s="311">
        <v>7.4</v>
      </c>
      <c r="P38" s="340">
        <f t="shared" si="5"/>
        <v>38.9</v>
      </c>
      <c r="Q38" s="350"/>
      <c r="R38" s="436"/>
      <c r="S38" s="437"/>
      <c r="T38" s="437"/>
      <c r="U38" s="437"/>
      <c r="V38" s="437"/>
      <c r="W38" s="438"/>
      <c r="X38" s="283"/>
      <c r="Y38" s="283"/>
      <c r="Z38" s="283"/>
      <c r="AA38" s="283"/>
      <c r="AB38" s="283"/>
    </row>
    <row r="39" spans="1:47" ht="30.75" customHeight="1" x14ac:dyDescent="0.25">
      <c r="A39" s="360" t="s">
        <v>46</v>
      </c>
      <c r="B39" s="310">
        <v>103.1</v>
      </c>
      <c r="C39" s="336">
        <v>104.3</v>
      </c>
      <c r="D39" s="336">
        <v>30.1</v>
      </c>
      <c r="E39" s="336">
        <v>103</v>
      </c>
      <c r="F39" s="336">
        <v>103.7</v>
      </c>
      <c r="G39" s="361">
        <v>103.7</v>
      </c>
      <c r="H39" s="362">
        <f t="shared" ref="H39" si="8">SUM(B39:G39)</f>
        <v>547.9</v>
      </c>
      <c r="I39" s="295"/>
      <c r="J39" s="310">
        <v>7.5</v>
      </c>
      <c r="K39" s="311">
        <v>7.5</v>
      </c>
      <c r="L39" s="311">
        <v>1.6</v>
      </c>
      <c r="M39" s="311">
        <v>7.4</v>
      </c>
      <c r="N39" s="311">
        <v>7.6</v>
      </c>
      <c r="O39" s="311">
        <v>7.4</v>
      </c>
      <c r="P39" s="340">
        <f t="shared" si="5"/>
        <v>39</v>
      </c>
      <c r="Q39" s="350"/>
      <c r="R39" s="436"/>
      <c r="S39" s="437"/>
      <c r="T39" s="437"/>
      <c r="U39" s="437"/>
      <c r="V39" s="437"/>
      <c r="W39" s="438"/>
      <c r="X39" s="283"/>
      <c r="Y39" s="283"/>
      <c r="Z39" s="283"/>
      <c r="AA39" s="283"/>
      <c r="AB39" s="283"/>
    </row>
    <row r="40" spans="1:47" ht="30.75" customHeight="1" x14ac:dyDescent="0.25">
      <c r="A40" s="360" t="s">
        <v>47</v>
      </c>
      <c r="B40" s="310">
        <v>103.1</v>
      </c>
      <c r="C40" s="336">
        <v>104.1</v>
      </c>
      <c r="D40" s="336">
        <v>29.8</v>
      </c>
      <c r="E40" s="336">
        <v>102.8</v>
      </c>
      <c r="F40" s="336">
        <v>103.5</v>
      </c>
      <c r="G40" s="361">
        <v>103.5</v>
      </c>
      <c r="H40" s="362">
        <f t="shared" ref="H40" si="9">SUM(B40:G40)</f>
        <v>546.79999999999995</v>
      </c>
      <c r="I40" s="295"/>
      <c r="J40" s="310">
        <v>7.5</v>
      </c>
      <c r="K40" s="311">
        <v>7.5</v>
      </c>
      <c r="L40" s="311">
        <v>1.6</v>
      </c>
      <c r="M40" s="311">
        <v>7.4</v>
      </c>
      <c r="N40" s="311">
        <v>7.6</v>
      </c>
      <c r="O40" s="311">
        <v>7.4</v>
      </c>
      <c r="P40" s="340">
        <f t="shared" si="5"/>
        <v>39</v>
      </c>
      <c r="Q40" s="350"/>
      <c r="R40" s="436"/>
      <c r="S40" s="437"/>
      <c r="T40" s="437"/>
      <c r="U40" s="437"/>
      <c r="V40" s="437"/>
      <c r="W40" s="438"/>
      <c r="X40" s="283"/>
      <c r="Y40" s="283"/>
      <c r="Z40" s="283"/>
      <c r="AA40" s="283"/>
      <c r="AB40" s="283"/>
    </row>
    <row r="41" spans="1:47" ht="30.75" customHeight="1" thickBot="1" x14ac:dyDescent="0.3">
      <c r="A41" s="363" t="s">
        <v>48</v>
      </c>
      <c r="B41" s="310">
        <v>102.9</v>
      </c>
      <c r="C41" s="336">
        <v>104.1</v>
      </c>
      <c r="D41" s="336">
        <v>29.6</v>
      </c>
      <c r="E41" s="336">
        <v>102.6</v>
      </c>
      <c r="F41" s="336">
        <v>103.5</v>
      </c>
      <c r="G41" s="361">
        <v>103.2</v>
      </c>
      <c r="H41" s="362">
        <f t="shared" ref="H41" si="10">SUM(B41:G41)</f>
        <v>545.9</v>
      </c>
      <c r="I41" s="295"/>
      <c r="J41" s="317">
        <v>7.5</v>
      </c>
      <c r="K41" s="318">
        <v>7.5</v>
      </c>
      <c r="L41" s="318">
        <v>1.6</v>
      </c>
      <c r="M41" s="318">
        <v>7.4</v>
      </c>
      <c r="N41" s="318">
        <v>7.6</v>
      </c>
      <c r="O41" s="318">
        <v>7.4</v>
      </c>
      <c r="P41" s="343">
        <f t="shared" si="5"/>
        <v>39</v>
      </c>
      <c r="Q41" s="350"/>
      <c r="R41" s="436"/>
      <c r="S41" s="437"/>
      <c r="T41" s="437"/>
      <c r="U41" s="437"/>
      <c r="V41" s="437"/>
      <c r="W41" s="438"/>
      <c r="X41" s="283"/>
      <c r="Y41" s="283"/>
      <c r="Z41" s="283"/>
      <c r="AA41" s="283"/>
      <c r="AB41" s="283"/>
    </row>
    <row r="42" spans="1:47" ht="30.75" customHeight="1" thickBot="1" x14ac:dyDescent="0.3">
      <c r="A42" s="364" t="s">
        <v>10</v>
      </c>
      <c r="B42" s="365">
        <f t="shared" ref="B42:H42" si="11">SUM(B35:B41)</f>
        <v>722.61720000000003</v>
      </c>
      <c r="C42" s="366">
        <f t="shared" si="11"/>
        <v>729.59770000000003</v>
      </c>
      <c r="D42" s="366">
        <f t="shared" si="11"/>
        <v>211.21120000000002</v>
      </c>
      <c r="E42" s="366">
        <f t="shared" si="11"/>
        <v>722.29329999999993</v>
      </c>
      <c r="F42" s="366">
        <f t="shared" si="11"/>
        <v>729.10209999999995</v>
      </c>
      <c r="G42" s="367">
        <f t="shared" si="11"/>
        <v>728.04989999999998</v>
      </c>
      <c r="H42" s="368">
        <f t="shared" si="11"/>
        <v>3842.8713999999995</v>
      </c>
      <c r="I42" s="290"/>
      <c r="J42" s="369">
        <f>SUM(J35:J41)</f>
        <v>52.5</v>
      </c>
      <c r="K42" s="370">
        <f>SUM(K35:K41)</f>
        <v>52.5</v>
      </c>
      <c r="L42" s="370">
        <f t="shared" ref="L42:O42" si="12">SUM(L35:L41)</f>
        <v>11.2</v>
      </c>
      <c r="M42" s="370">
        <f t="shared" si="12"/>
        <v>51.6</v>
      </c>
      <c r="N42" s="370">
        <f t="shared" si="12"/>
        <v>52.900000000000006</v>
      </c>
      <c r="O42" s="370">
        <f t="shared" si="12"/>
        <v>51.499999999999993</v>
      </c>
      <c r="P42" s="346">
        <f t="shared" si="5"/>
        <v>272.2</v>
      </c>
      <c r="Q42" s="350"/>
      <c r="R42" s="439"/>
      <c r="S42" s="440"/>
      <c r="T42" s="440"/>
      <c r="U42" s="440"/>
      <c r="V42" s="440"/>
      <c r="W42" s="441"/>
      <c r="X42" s="283"/>
      <c r="Y42" s="283"/>
      <c r="Z42" s="283"/>
      <c r="AA42" s="283"/>
      <c r="AB42" s="283"/>
    </row>
    <row r="43" spans="1:47" ht="30.75" customHeight="1" thickBot="1" x14ac:dyDescent="0.3">
      <c r="A43" s="371"/>
      <c r="B43" s="372"/>
      <c r="C43" s="373"/>
      <c r="D43" s="373"/>
      <c r="E43" s="373"/>
      <c r="F43" s="373"/>
      <c r="G43" s="373"/>
      <c r="H43" s="373"/>
      <c r="I43" s="373"/>
      <c r="J43" s="374">
        <v>56</v>
      </c>
      <c r="K43" s="374">
        <v>56</v>
      </c>
      <c r="L43" s="374">
        <v>12</v>
      </c>
      <c r="M43" s="374">
        <v>55</v>
      </c>
      <c r="N43" s="374">
        <v>57</v>
      </c>
      <c r="O43" s="374">
        <v>56</v>
      </c>
      <c r="P43" s="374"/>
      <c r="Q43" s="374"/>
      <c r="R43" s="374"/>
      <c r="S43" s="375"/>
      <c r="T43" s="375"/>
      <c r="U43" s="375"/>
      <c r="V43" s="375"/>
      <c r="W43" s="376"/>
      <c r="X43" s="283"/>
      <c r="Y43" s="283"/>
      <c r="Z43" s="283"/>
      <c r="AA43" s="283"/>
      <c r="AB43" s="283"/>
    </row>
    <row r="44" spans="1:47" ht="30.75" customHeight="1" x14ac:dyDescent="0.25">
      <c r="A44" s="298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A1:A3"/>
    <mergeCell ref="B1:L1"/>
    <mergeCell ref="M1:P1"/>
    <mergeCell ref="B2:L3"/>
    <mergeCell ref="M2:P2"/>
    <mergeCell ref="M3:P3"/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</mergeCells>
  <pageMargins left="0.23622047244094491" right="0.23622047244094491" top="0.74803149606299213" bottom="0.74803149606299213" header="0.31496062992125984" footer="0.31496062992125984"/>
  <pageSetup scale="37" orientation="landscape" blackAndWhite="1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view="pageBreakPreview" zoomScaleNormal="100" zoomScaleSheetLayoutView="100" workbookViewId="0">
      <selection activeCell="G4" sqref="G4"/>
    </sheetView>
  </sheetViews>
  <sheetFormatPr baseColWidth="10" defaultRowHeight="23.25" x14ac:dyDescent="0.25"/>
  <cols>
    <col min="1" max="1" width="17.42578125" style="396" customWidth="1"/>
    <col min="2" max="2" width="15.28515625" style="396" customWidth="1"/>
    <col min="3" max="3" width="17.42578125" style="396" customWidth="1"/>
    <col min="4" max="4" width="15.28515625" style="396" customWidth="1"/>
    <col min="5" max="5" width="2.5703125" style="395" customWidth="1"/>
    <col min="6" max="16384" width="11.42578125" style="396"/>
  </cols>
  <sheetData>
    <row r="1" spans="1:5" ht="24" thickBot="1" x14ac:dyDescent="0.3">
      <c r="A1" s="476" t="s">
        <v>121</v>
      </c>
      <c r="B1" s="477"/>
      <c r="C1" s="477"/>
      <c r="D1" s="478"/>
    </row>
    <row r="2" spans="1:5" ht="47.25" thickBot="1" x14ac:dyDescent="0.3">
      <c r="A2" s="397" t="s">
        <v>119</v>
      </c>
      <c r="B2" s="398" t="s">
        <v>120</v>
      </c>
      <c r="C2" s="397" t="s">
        <v>119</v>
      </c>
      <c r="D2" s="398" t="s">
        <v>120</v>
      </c>
      <c r="E2" s="399"/>
    </row>
    <row r="3" spans="1:5" x14ac:dyDescent="0.25">
      <c r="A3" s="400" t="s">
        <v>128</v>
      </c>
      <c r="B3" s="401">
        <v>0.82199999999999995</v>
      </c>
      <c r="C3" s="400" t="s">
        <v>140</v>
      </c>
      <c r="D3" s="401">
        <v>0.82699999999999996</v>
      </c>
      <c r="E3" s="402"/>
    </row>
    <row r="4" spans="1:5" x14ac:dyDescent="0.25">
      <c r="A4" s="403" t="s">
        <v>129</v>
      </c>
      <c r="B4" s="404">
        <v>0.82099999999999995</v>
      </c>
      <c r="C4" s="403" t="s">
        <v>141</v>
      </c>
      <c r="D4" s="404">
        <v>0.82599999999999996</v>
      </c>
      <c r="E4" s="402"/>
    </row>
    <row r="5" spans="1:5" x14ac:dyDescent="0.25">
      <c r="A5" s="403" t="s">
        <v>130</v>
      </c>
      <c r="B5" s="404">
        <v>0.22500000000000001</v>
      </c>
      <c r="C5" s="403" t="s">
        <v>142</v>
      </c>
      <c r="D5" s="404">
        <v>0.23100000000000001</v>
      </c>
      <c r="E5" s="402"/>
    </row>
    <row r="6" spans="1:5" x14ac:dyDescent="0.25">
      <c r="A6" s="403" t="s">
        <v>131</v>
      </c>
      <c r="B6" s="404">
        <v>0.82099999999999995</v>
      </c>
      <c r="C6" s="403" t="s">
        <v>143</v>
      </c>
      <c r="D6" s="404">
        <v>0.82099999999999995</v>
      </c>
      <c r="E6" s="402"/>
    </row>
    <row r="7" spans="1:5" x14ac:dyDescent="0.25">
      <c r="A7" s="403" t="s">
        <v>132</v>
      </c>
      <c r="B7" s="404">
        <v>0.82199999999999995</v>
      </c>
      <c r="C7" s="403" t="s">
        <v>144</v>
      </c>
      <c r="D7" s="404">
        <v>0.82099999999999995</v>
      </c>
      <c r="E7" s="402"/>
    </row>
    <row r="8" spans="1:5" ht="24" thickBot="1" x14ac:dyDescent="0.3">
      <c r="A8" s="405" t="s">
        <v>133</v>
      </c>
      <c r="B8" s="406">
        <v>0.82199999999999995</v>
      </c>
      <c r="C8" s="405" t="s">
        <v>145</v>
      </c>
      <c r="D8" s="406">
        <v>0.82</v>
      </c>
      <c r="E8" s="402"/>
    </row>
    <row r="9" spans="1:5" x14ac:dyDescent="0.25">
      <c r="A9" s="400" t="s">
        <v>134</v>
      </c>
      <c r="B9" s="401">
        <v>0.82499999999999996</v>
      </c>
      <c r="C9" s="400" t="s">
        <v>122</v>
      </c>
      <c r="D9" s="401">
        <v>1.7183999999999999</v>
      </c>
      <c r="E9" s="402"/>
    </row>
    <row r="10" spans="1:5" x14ac:dyDescent="0.25">
      <c r="A10" s="403" t="s">
        <v>135</v>
      </c>
      <c r="B10" s="404">
        <v>0.82499999999999996</v>
      </c>
      <c r="C10" s="403" t="s">
        <v>123</v>
      </c>
      <c r="D10" s="404">
        <v>1.7352000000000001</v>
      </c>
      <c r="E10" s="402"/>
    </row>
    <row r="11" spans="1:5" x14ac:dyDescent="0.25">
      <c r="A11" s="403" t="s">
        <v>136</v>
      </c>
      <c r="B11" s="404">
        <v>0.224</v>
      </c>
      <c r="C11" s="403" t="s">
        <v>124</v>
      </c>
      <c r="D11" s="404">
        <v>0.51600000000000001</v>
      </c>
      <c r="E11" s="402"/>
    </row>
    <row r="12" spans="1:5" x14ac:dyDescent="0.25">
      <c r="A12" s="403" t="s">
        <v>137</v>
      </c>
      <c r="B12" s="404">
        <v>0.82199999999999995</v>
      </c>
      <c r="C12" s="403" t="s">
        <v>125</v>
      </c>
      <c r="D12" s="404">
        <v>1.7183999999999999</v>
      </c>
      <c r="E12" s="402"/>
    </row>
    <row r="13" spans="1:5" x14ac:dyDescent="0.25">
      <c r="A13" s="403" t="s">
        <v>138</v>
      </c>
      <c r="B13" s="404">
        <v>0.82399999999999995</v>
      </c>
      <c r="C13" s="403" t="s">
        <v>126</v>
      </c>
      <c r="D13" s="404">
        <v>1.7352000000000001</v>
      </c>
      <c r="E13" s="402"/>
    </row>
    <row r="14" spans="1:5" ht="24" thickBot="1" x14ac:dyDescent="0.3">
      <c r="A14" s="405" t="s">
        <v>139</v>
      </c>
      <c r="B14" s="406">
        <v>0.82099999999999995</v>
      </c>
      <c r="C14" s="405" t="s">
        <v>127</v>
      </c>
      <c r="D14" s="406">
        <v>1.7327999999999999</v>
      </c>
      <c r="E14" s="402"/>
    </row>
  </sheetData>
  <mergeCells count="1">
    <mergeCell ref="A1:D1"/>
  </mergeCells>
  <pageMargins left="0.7" right="0.7" top="0.75" bottom="0.75" header="0.3" footer="0.3"/>
  <pageSetup paperSize="9" scale="88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view="pageBreakPreview" zoomScaleNormal="100" zoomScaleSheetLayoutView="100" workbookViewId="0">
      <selection activeCell="E20" sqref="E20:E25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6" width="11.42578125" style="246"/>
    <col min="7" max="7" width="13.42578125" style="246" hidden="1" customWidth="1"/>
    <col min="8" max="9" width="0" style="246" hidden="1" customWidth="1"/>
    <col min="10" max="10" width="9.140625" style="246" hidden="1" customWidth="1"/>
    <col min="11" max="11" width="12.5703125" style="246" hidden="1" customWidth="1"/>
    <col min="12" max="16384" width="11.42578125" style="246"/>
  </cols>
  <sheetData>
    <row r="1" spans="1:11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  <c r="G1" s="243"/>
      <c r="H1" s="244" t="s">
        <v>85</v>
      </c>
      <c r="I1" s="244" t="s">
        <v>86</v>
      </c>
      <c r="J1" s="244" t="s">
        <v>87</v>
      </c>
      <c r="K1" s="245" t="s">
        <v>88</v>
      </c>
    </row>
    <row r="2" spans="1:11" x14ac:dyDescent="0.25">
      <c r="A2" s="482" t="s">
        <v>112</v>
      </c>
      <c r="B2" s="247">
        <v>660</v>
      </c>
      <c r="C2" s="247">
        <v>56</v>
      </c>
      <c r="D2" s="248">
        <v>2.4</v>
      </c>
      <c r="E2" s="249">
        <f t="shared" ref="E2:E7" si="0">SUM(B2:C2)*D2/1000</f>
        <v>1.7183999999999999</v>
      </c>
      <c r="G2" s="482" t="s">
        <v>112</v>
      </c>
      <c r="H2" s="247">
        <v>671</v>
      </c>
      <c r="I2" s="247">
        <v>57</v>
      </c>
      <c r="J2" s="248">
        <v>2.5</v>
      </c>
      <c r="K2" s="249">
        <f>SUM(H2:I2)*J2/1000</f>
        <v>1.82</v>
      </c>
    </row>
    <row r="3" spans="1:11" x14ac:dyDescent="0.25">
      <c r="A3" s="483"/>
      <c r="B3" s="247">
        <v>667</v>
      </c>
      <c r="C3" s="247">
        <v>56</v>
      </c>
      <c r="D3" s="248">
        <v>2.4</v>
      </c>
      <c r="E3" s="249">
        <f t="shared" si="0"/>
        <v>1.7352000000000001</v>
      </c>
      <c r="G3" s="483"/>
      <c r="H3" s="247">
        <v>678</v>
      </c>
      <c r="I3" s="247">
        <v>57</v>
      </c>
      <c r="J3" s="248">
        <v>2.5</v>
      </c>
      <c r="K3" s="249">
        <f t="shared" ref="K3:K6" si="1">SUM(H3:I3)*J3/1000</f>
        <v>1.8374999999999999</v>
      </c>
    </row>
    <row r="4" spans="1:11" x14ac:dyDescent="0.25">
      <c r="A4" s="483"/>
      <c r="B4" s="247">
        <v>201</v>
      </c>
      <c r="C4" s="247">
        <v>14</v>
      </c>
      <c r="D4" s="248">
        <v>2.4</v>
      </c>
      <c r="E4" s="249">
        <f t="shared" si="0"/>
        <v>0.51600000000000001</v>
      </c>
      <c r="G4" s="483"/>
      <c r="H4" s="247">
        <v>215</v>
      </c>
      <c r="I4" s="247">
        <v>18</v>
      </c>
      <c r="J4" s="248">
        <v>2.5</v>
      </c>
      <c r="K4" s="249">
        <f t="shared" si="1"/>
        <v>0.58250000000000002</v>
      </c>
    </row>
    <row r="5" spans="1:11" x14ac:dyDescent="0.25">
      <c r="A5" s="483"/>
      <c r="B5" s="247">
        <v>661</v>
      </c>
      <c r="C5" s="247">
        <v>55</v>
      </c>
      <c r="D5" s="248">
        <v>2.4</v>
      </c>
      <c r="E5" s="249">
        <f t="shared" si="0"/>
        <v>1.7183999999999999</v>
      </c>
      <c r="G5" s="483"/>
      <c r="H5" s="247">
        <v>678</v>
      </c>
      <c r="I5" s="247">
        <v>56</v>
      </c>
      <c r="J5" s="248">
        <v>2.5</v>
      </c>
      <c r="K5" s="249">
        <f t="shared" si="1"/>
        <v>1.835</v>
      </c>
    </row>
    <row r="6" spans="1:11" x14ac:dyDescent="0.25">
      <c r="A6" s="483"/>
      <c r="B6" s="247">
        <v>666</v>
      </c>
      <c r="C6" s="247">
        <v>57</v>
      </c>
      <c r="D6" s="248">
        <v>2.4</v>
      </c>
      <c r="E6" s="249">
        <f t="shared" si="0"/>
        <v>1.7352000000000001</v>
      </c>
      <c r="G6" s="483"/>
      <c r="H6" s="247">
        <v>677</v>
      </c>
      <c r="I6" s="247">
        <v>57</v>
      </c>
      <c r="J6" s="248">
        <v>2.5</v>
      </c>
      <c r="K6" s="249">
        <f t="shared" si="1"/>
        <v>1.835</v>
      </c>
    </row>
    <row r="7" spans="1:11" x14ac:dyDescent="0.25">
      <c r="A7" s="484"/>
      <c r="B7" s="247">
        <v>666</v>
      </c>
      <c r="C7" s="247">
        <v>56</v>
      </c>
      <c r="D7" s="248">
        <v>2.4</v>
      </c>
      <c r="E7" s="249">
        <f t="shared" si="0"/>
        <v>1.7327999999999999</v>
      </c>
      <c r="G7" s="484"/>
      <c r="H7" s="247">
        <v>676</v>
      </c>
      <c r="I7" s="247">
        <v>57</v>
      </c>
      <c r="J7" s="248">
        <v>2.5</v>
      </c>
      <c r="K7" s="249">
        <f>SUM(H7:I7)*J7/1000</f>
        <v>1.8325</v>
      </c>
    </row>
    <row r="8" spans="1:11" x14ac:dyDescent="0.25">
      <c r="A8" s="479" t="s">
        <v>70</v>
      </c>
      <c r="B8" s="247">
        <v>757</v>
      </c>
      <c r="C8" s="247">
        <v>65</v>
      </c>
      <c r="D8" s="248">
        <v>1</v>
      </c>
      <c r="E8" s="249">
        <f t="shared" ref="E8:E25" si="2">SUM(B8:C8)*D8/1000</f>
        <v>0.82199999999999995</v>
      </c>
      <c r="G8" s="479" t="s">
        <v>89</v>
      </c>
      <c r="H8" s="247">
        <v>761</v>
      </c>
      <c r="I8" s="247">
        <v>65</v>
      </c>
      <c r="J8" s="248">
        <v>1</v>
      </c>
      <c r="K8" s="249">
        <f t="shared" ref="K8:K25" si="3">SUM(H8:I8)*J8/1000</f>
        <v>0.82599999999999996</v>
      </c>
    </row>
    <row r="9" spans="1:11" x14ac:dyDescent="0.25">
      <c r="A9" s="480"/>
      <c r="B9" s="247">
        <v>757</v>
      </c>
      <c r="C9" s="247">
        <v>64</v>
      </c>
      <c r="D9" s="248">
        <v>1</v>
      </c>
      <c r="E9" s="249">
        <f t="shared" si="2"/>
        <v>0.82099999999999995</v>
      </c>
      <c r="G9" s="480"/>
      <c r="H9" s="247">
        <v>763</v>
      </c>
      <c r="I9" s="247">
        <v>65</v>
      </c>
      <c r="J9" s="248">
        <v>1</v>
      </c>
      <c r="K9" s="249">
        <f t="shared" si="3"/>
        <v>0.82799999999999996</v>
      </c>
    </row>
    <row r="10" spans="1:11" x14ac:dyDescent="0.25">
      <c r="A10" s="480"/>
      <c r="B10" s="247">
        <v>207</v>
      </c>
      <c r="C10" s="247">
        <v>18</v>
      </c>
      <c r="D10" s="248">
        <v>1</v>
      </c>
      <c r="E10" s="249">
        <f t="shared" si="2"/>
        <v>0.22500000000000001</v>
      </c>
      <c r="G10" s="480"/>
      <c r="H10" s="247">
        <v>216</v>
      </c>
      <c r="I10" s="247">
        <v>18</v>
      </c>
      <c r="J10" s="248">
        <v>1</v>
      </c>
      <c r="K10" s="249">
        <f t="shared" si="3"/>
        <v>0.23400000000000001</v>
      </c>
    </row>
    <row r="11" spans="1:11" x14ac:dyDescent="0.25">
      <c r="A11" s="480"/>
      <c r="B11" s="247">
        <v>756</v>
      </c>
      <c r="C11" s="247">
        <v>65</v>
      </c>
      <c r="D11" s="248">
        <v>1</v>
      </c>
      <c r="E11" s="249">
        <f t="shared" si="2"/>
        <v>0.82099999999999995</v>
      </c>
      <c r="G11" s="480"/>
      <c r="H11" s="247">
        <v>763</v>
      </c>
      <c r="I11" s="247">
        <v>65</v>
      </c>
      <c r="J11" s="248">
        <v>1</v>
      </c>
      <c r="K11" s="249">
        <f t="shared" si="3"/>
        <v>0.82799999999999996</v>
      </c>
    </row>
    <row r="12" spans="1:11" x14ac:dyDescent="0.25">
      <c r="A12" s="480"/>
      <c r="B12" s="247">
        <v>757</v>
      </c>
      <c r="C12" s="247">
        <v>65</v>
      </c>
      <c r="D12" s="248">
        <v>1</v>
      </c>
      <c r="E12" s="249">
        <f t="shared" si="2"/>
        <v>0.82199999999999995</v>
      </c>
      <c r="G12" s="480"/>
      <c r="H12" s="247">
        <v>763</v>
      </c>
      <c r="I12" s="247">
        <v>65</v>
      </c>
      <c r="J12" s="248">
        <v>1</v>
      </c>
      <c r="K12" s="249">
        <f t="shared" si="3"/>
        <v>0.82799999999999996</v>
      </c>
    </row>
    <row r="13" spans="1:11" x14ac:dyDescent="0.25">
      <c r="A13" s="485"/>
      <c r="B13" s="247">
        <v>758</v>
      </c>
      <c r="C13" s="247">
        <v>64</v>
      </c>
      <c r="D13" s="248">
        <v>1</v>
      </c>
      <c r="E13" s="249">
        <f t="shared" si="2"/>
        <v>0.82199999999999995</v>
      </c>
      <c r="G13" s="485"/>
      <c r="H13" s="247">
        <v>763</v>
      </c>
      <c r="I13" s="247">
        <v>64</v>
      </c>
      <c r="J13" s="248">
        <v>1</v>
      </c>
      <c r="K13" s="249">
        <f t="shared" si="3"/>
        <v>0.82699999999999996</v>
      </c>
    </row>
    <row r="14" spans="1:11" x14ac:dyDescent="0.25">
      <c r="A14" s="479" t="s">
        <v>71</v>
      </c>
      <c r="B14" s="247">
        <v>760</v>
      </c>
      <c r="C14" s="247">
        <v>65</v>
      </c>
      <c r="D14" s="248">
        <v>1</v>
      </c>
      <c r="E14" s="249">
        <f t="shared" si="2"/>
        <v>0.82499999999999996</v>
      </c>
      <c r="G14" s="479" t="s">
        <v>90</v>
      </c>
      <c r="H14" s="247">
        <v>762</v>
      </c>
      <c r="I14" s="247">
        <v>65</v>
      </c>
      <c r="J14" s="248">
        <v>1</v>
      </c>
      <c r="K14" s="249">
        <f t="shared" si="3"/>
        <v>0.82699999999999996</v>
      </c>
    </row>
    <row r="15" spans="1:11" x14ac:dyDescent="0.25">
      <c r="A15" s="480"/>
      <c r="B15" s="247">
        <v>760</v>
      </c>
      <c r="C15" s="247">
        <v>65</v>
      </c>
      <c r="D15" s="248">
        <v>1</v>
      </c>
      <c r="E15" s="249">
        <f t="shared" si="2"/>
        <v>0.82499999999999996</v>
      </c>
      <c r="G15" s="480"/>
      <c r="H15" s="247">
        <v>761</v>
      </c>
      <c r="I15" s="247">
        <v>65</v>
      </c>
      <c r="J15" s="248">
        <v>1</v>
      </c>
      <c r="K15" s="249">
        <f t="shared" si="3"/>
        <v>0.82599999999999996</v>
      </c>
    </row>
    <row r="16" spans="1:11" x14ac:dyDescent="0.25">
      <c r="A16" s="480"/>
      <c r="B16" s="247">
        <v>206</v>
      </c>
      <c r="C16" s="247">
        <v>18</v>
      </c>
      <c r="D16" s="248">
        <v>1</v>
      </c>
      <c r="E16" s="249">
        <f t="shared" si="2"/>
        <v>0.224</v>
      </c>
      <c r="G16" s="480"/>
      <c r="H16" s="247">
        <v>219</v>
      </c>
      <c r="I16" s="247">
        <v>18</v>
      </c>
      <c r="J16" s="248">
        <v>1</v>
      </c>
      <c r="K16" s="249">
        <f t="shared" si="3"/>
        <v>0.23699999999999999</v>
      </c>
    </row>
    <row r="17" spans="1:11" x14ac:dyDescent="0.25">
      <c r="A17" s="480"/>
      <c r="B17" s="247">
        <v>757</v>
      </c>
      <c r="C17" s="247">
        <v>65</v>
      </c>
      <c r="D17" s="248">
        <v>1</v>
      </c>
      <c r="E17" s="249">
        <f t="shared" si="2"/>
        <v>0.82199999999999995</v>
      </c>
      <c r="G17" s="480"/>
      <c r="H17" s="247">
        <v>761</v>
      </c>
      <c r="I17" s="247">
        <v>65</v>
      </c>
      <c r="J17" s="248">
        <v>1</v>
      </c>
      <c r="K17" s="249">
        <f t="shared" si="3"/>
        <v>0.82599999999999996</v>
      </c>
    </row>
    <row r="18" spans="1:11" x14ac:dyDescent="0.25">
      <c r="A18" s="480"/>
      <c r="B18" s="247">
        <v>759</v>
      </c>
      <c r="C18" s="247">
        <v>65</v>
      </c>
      <c r="D18" s="248">
        <v>1</v>
      </c>
      <c r="E18" s="249">
        <f t="shared" si="2"/>
        <v>0.82399999999999995</v>
      </c>
      <c r="G18" s="480"/>
      <c r="H18" s="247">
        <v>762</v>
      </c>
      <c r="I18" s="247">
        <v>65</v>
      </c>
      <c r="J18" s="248">
        <v>1</v>
      </c>
      <c r="K18" s="249">
        <f t="shared" si="3"/>
        <v>0.82699999999999996</v>
      </c>
    </row>
    <row r="19" spans="1:11" x14ac:dyDescent="0.25">
      <c r="A19" s="485"/>
      <c r="B19" s="247">
        <v>756</v>
      </c>
      <c r="C19" s="247">
        <v>65</v>
      </c>
      <c r="D19" s="248">
        <v>1</v>
      </c>
      <c r="E19" s="249">
        <f t="shared" si="2"/>
        <v>0.82099999999999995</v>
      </c>
      <c r="G19" s="485"/>
      <c r="H19" s="247">
        <v>762</v>
      </c>
      <c r="I19" s="247">
        <v>65</v>
      </c>
      <c r="J19" s="248">
        <v>1</v>
      </c>
      <c r="K19" s="249">
        <f t="shared" si="3"/>
        <v>0.82699999999999996</v>
      </c>
    </row>
    <row r="20" spans="1:11" x14ac:dyDescent="0.25">
      <c r="A20" s="479" t="s">
        <v>8</v>
      </c>
      <c r="B20" s="247">
        <v>762</v>
      </c>
      <c r="C20" s="247">
        <v>65</v>
      </c>
      <c r="D20" s="248">
        <v>1</v>
      </c>
      <c r="E20" s="249">
        <f t="shared" si="2"/>
        <v>0.82699999999999996</v>
      </c>
      <c r="G20" s="479" t="s">
        <v>8</v>
      </c>
      <c r="H20" s="247">
        <v>762</v>
      </c>
      <c r="I20" s="247">
        <v>65</v>
      </c>
      <c r="J20" s="248">
        <v>1</v>
      </c>
      <c r="K20" s="249">
        <f t="shared" si="3"/>
        <v>0.82699999999999996</v>
      </c>
    </row>
    <row r="21" spans="1:11" x14ac:dyDescent="0.25">
      <c r="A21" s="480"/>
      <c r="B21" s="247">
        <v>762</v>
      </c>
      <c r="C21" s="247">
        <v>64</v>
      </c>
      <c r="D21" s="248">
        <v>1</v>
      </c>
      <c r="E21" s="249">
        <f t="shared" si="2"/>
        <v>0.82599999999999996</v>
      </c>
      <c r="G21" s="480"/>
      <c r="H21" s="247">
        <v>763</v>
      </c>
      <c r="I21" s="247">
        <v>65</v>
      </c>
      <c r="J21" s="248">
        <v>1</v>
      </c>
      <c r="K21" s="249">
        <f t="shared" si="3"/>
        <v>0.82799999999999996</v>
      </c>
    </row>
    <row r="22" spans="1:11" x14ac:dyDescent="0.25">
      <c r="A22" s="480"/>
      <c r="B22" s="247">
        <v>213</v>
      </c>
      <c r="C22" s="247">
        <v>18</v>
      </c>
      <c r="D22" s="248">
        <v>1</v>
      </c>
      <c r="E22" s="249">
        <f t="shared" si="2"/>
        <v>0.23100000000000001</v>
      </c>
      <c r="G22" s="480"/>
      <c r="H22" s="247">
        <v>216</v>
      </c>
      <c r="I22" s="247">
        <v>18</v>
      </c>
      <c r="J22" s="248">
        <v>1</v>
      </c>
      <c r="K22" s="249">
        <f t="shared" si="3"/>
        <v>0.23400000000000001</v>
      </c>
    </row>
    <row r="23" spans="1:11" x14ac:dyDescent="0.25">
      <c r="A23" s="480"/>
      <c r="B23" s="247">
        <v>756</v>
      </c>
      <c r="C23" s="247">
        <v>65</v>
      </c>
      <c r="D23" s="248">
        <v>1</v>
      </c>
      <c r="E23" s="249">
        <f t="shared" si="2"/>
        <v>0.82099999999999995</v>
      </c>
      <c r="G23" s="480"/>
      <c r="H23" s="247">
        <v>762</v>
      </c>
      <c r="I23" s="247">
        <v>65</v>
      </c>
      <c r="J23" s="248">
        <v>1</v>
      </c>
      <c r="K23" s="249">
        <f t="shared" si="3"/>
        <v>0.82699999999999996</v>
      </c>
    </row>
    <row r="24" spans="1:11" x14ac:dyDescent="0.25">
      <c r="A24" s="480"/>
      <c r="B24" s="279">
        <v>756</v>
      </c>
      <c r="C24" s="279">
        <v>65</v>
      </c>
      <c r="D24" s="280">
        <v>1</v>
      </c>
      <c r="E24" s="281">
        <f t="shared" si="2"/>
        <v>0.82099999999999995</v>
      </c>
      <c r="G24" s="480"/>
      <c r="H24" s="279">
        <v>762</v>
      </c>
      <c r="I24" s="279">
        <v>65</v>
      </c>
      <c r="J24" s="280">
        <v>1</v>
      </c>
      <c r="K24" s="281"/>
    </row>
    <row r="25" spans="1:11" ht="19.5" thickBot="1" x14ac:dyDescent="0.3">
      <c r="A25" s="481"/>
      <c r="B25" s="250">
        <v>756</v>
      </c>
      <c r="C25" s="250">
        <v>64</v>
      </c>
      <c r="D25" s="251">
        <v>1</v>
      </c>
      <c r="E25" s="252">
        <f t="shared" si="2"/>
        <v>0.82</v>
      </c>
      <c r="G25" s="481"/>
      <c r="H25" s="250">
        <v>762</v>
      </c>
      <c r="I25" s="250">
        <v>65</v>
      </c>
      <c r="J25" s="251">
        <v>1</v>
      </c>
      <c r="K25" s="252">
        <f t="shared" si="3"/>
        <v>0.82699999999999996</v>
      </c>
    </row>
  </sheetData>
  <mergeCells count="8">
    <mergeCell ref="A20:A25"/>
    <mergeCell ref="G20:G25"/>
    <mergeCell ref="A2:A7"/>
    <mergeCell ref="A8:A13"/>
    <mergeCell ref="A14:A19"/>
    <mergeCell ref="G2:G7"/>
    <mergeCell ref="G8:G13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7" sqref="B7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486" t="s">
        <v>91</v>
      </c>
      <c r="B1" s="487"/>
      <c r="C1" s="487"/>
      <c r="D1" s="488"/>
    </row>
    <row r="2" spans="1:6" ht="20.25" x14ac:dyDescent="0.25">
      <c r="A2" s="253" t="s">
        <v>92</v>
      </c>
      <c r="B2" s="254">
        <v>65</v>
      </c>
      <c r="C2" s="255" t="s">
        <v>93</v>
      </c>
      <c r="D2" s="256" t="s">
        <v>94</v>
      </c>
    </row>
    <row r="3" spans="1:6" ht="20.25" x14ac:dyDescent="0.25">
      <c r="A3" s="257" t="s">
        <v>95</v>
      </c>
      <c r="B3" s="258">
        <f>B2*3.72%</f>
        <v>2.4180000000000001</v>
      </c>
      <c r="C3" s="259"/>
      <c r="D3" s="260" t="s">
        <v>96</v>
      </c>
    </row>
    <row r="4" spans="1:6" ht="20.25" x14ac:dyDescent="0.25">
      <c r="A4" s="257" t="s">
        <v>97</v>
      </c>
      <c r="B4" s="258">
        <f>B3*2</f>
        <v>4.8360000000000003</v>
      </c>
      <c r="C4" s="259"/>
      <c r="D4" s="260" t="s">
        <v>98</v>
      </c>
    </row>
    <row r="5" spans="1:6" ht="20.25" x14ac:dyDescent="0.25">
      <c r="A5" s="261" t="s">
        <v>99</v>
      </c>
      <c r="B5" s="262">
        <v>2.5000000000000001E-2</v>
      </c>
      <c r="C5" s="259" t="s">
        <v>93</v>
      </c>
      <c r="D5" s="260" t="s">
        <v>100</v>
      </c>
    </row>
    <row r="6" spans="1:6" ht="20.25" x14ac:dyDescent="0.25">
      <c r="A6" s="261" t="s">
        <v>101</v>
      </c>
      <c r="B6" s="263">
        <v>158.69999999999999</v>
      </c>
      <c r="C6" s="259" t="s">
        <v>93</v>
      </c>
      <c r="D6" s="260" t="s">
        <v>94</v>
      </c>
    </row>
    <row r="7" spans="1:6" ht="20.25" x14ac:dyDescent="0.25">
      <c r="A7" s="257" t="s">
        <v>102</v>
      </c>
      <c r="B7" s="258">
        <f>B5*B6</f>
        <v>3.9674999999999998</v>
      </c>
      <c r="C7" s="259"/>
      <c r="D7" s="260" t="s">
        <v>103</v>
      </c>
    </row>
    <row r="8" spans="1:6" ht="20.25" x14ac:dyDescent="0.25">
      <c r="A8" s="257" t="s">
        <v>104</v>
      </c>
      <c r="B8" s="264">
        <v>0.36</v>
      </c>
      <c r="C8" s="259"/>
      <c r="D8" s="114" t="s">
        <v>105</v>
      </c>
    </row>
    <row r="9" spans="1:6" ht="21" thickBot="1" x14ac:dyDescent="0.3">
      <c r="A9" s="257" t="s">
        <v>106</v>
      </c>
      <c r="B9" s="265">
        <f>B4-B7</f>
        <v>0.86850000000000049</v>
      </c>
      <c r="C9" s="259"/>
      <c r="D9" s="260" t="s">
        <v>107</v>
      </c>
    </row>
    <row r="10" spans="1:6" ht="21" thickBot="1" x14ac:dyDescent="0.3">
      <c r="A10" s="266" t="s">
        <v>108</v>
      </c>
      <c r="B10" s="267">
        <f>B9/B8</f>
        <v>2.4125000000000014</v>
      </c>
      <c r="C10" s="268"/>
      <c r="D10" s="269" t="s">
        <v>109</v>
      </c>
      <c r="E10" s="18" t="s">
        <v>110</v>
      </c>
      <c r="F10" s="18" t="s">
        <v>111</v>
      </c>
    </row>
    <row r="14" spans="1:6" s="270" customFormat="1" ht="14.25" x14ac:dyDescent="0.25">
      <c r="B14" s="271"/>
      <c r="C14" s="272"/>
      <c r="D14" s="272"/>
      <c r="E14" s="271"/>
    </row>
    <row r="15" spans="1:6" s="270" customFormat="1" ht="14.25" x14ac:dyDescent="0.25">
      <c r="B15" s="271"/>
      <c r="C15" s="273"/>
      <c r="D15" s="272"/>
      <c r="E15" s="271"/>
    </row>
    <row r="16" spans="1:6" s="270" customFormat="1" ht="14.25" x14ac:dyDescent="0.25">
      <c r="B16" s="271"/>
      <c r="C16" s="273"/>
      <c r="D16" s="272"/>
      <c r="E16" s="271"/>
    </row>
    <row r="17" spans="2:5" s="270" customFormat="1" ht="14.25" x14ac:dyDescent="0.25">
      <c r="B17" s="271"/>
      <c r="C17" s="273"/>
      <c r="D17" s="272"/>
      <c r="E17" s="271"/>
    </row>
    <row r="18" spans="2:5" s="270" customFormat="1" ht="14.25" x14ac:dyDescent="0.25">
      <c r="B18" s="271"/>
      <c r="C18" s="272"/>
      <c r="D18" s="272"/>
      <c r="E18" s="271"/>
    </row>
    <row r="19" spans="2:5" s="270" customFormat="1" ht="14.25" x14ac:dyDescent="0.25">
      <c r="B19" s="271"/>
      <c r="C19" s="272"/>
      <c r="D19" s="272"/>
      <c r="E19" s="271"/>
    </row>
    <row r="20" spans="2:5" s="270" customFormat="1" ht="14.25" x14ac:dyDescent="0.25">
      <c r="B20" s="271"/>
      <c r="C20" s="272"/>
      <c r="D20" s="272"/>
      <c r="E20" s="271"/>
    </row>
    <row r="21" spans="2:5" s="270" customFormat="1" ht="14.25" x14ac:dyDescent="0.25">
      <c r="B21" s="271"/>
      <c r="C21" s="272"/>
      <c r="D21" s="272"/>
      <c r="E21" s="271"/>
    </row>
    <row r="22" spans="2:5" s="270" customFormat="1" ht="14.25" x14ac:dyDescent="0.25">
      <c r="B22" s="271"/>
      <c r="C22" s="274"/>
      <c r="D22" s="275"/>
      <c r="E22" s="271"/>
    </row>
    <row r="23" spans="2:5" s="270" customFormat="1" ht="14.25" x14ac:dyDescent="0.25">
      <c r="B23" s="271"/>
      <c r="C23" s="274"/>
      <c r="D23" s="276"/>
      <c r="E23" s="271"/>
    </row>
    <row r="24" spans="2:5" s="270" customFormat="1" x14ac:dyDescent="0.25">
      <c r="B24" s="271"/>
      <c r="C24" s="277"/>
      <c r="D24" s="71"/>
      <c r="E24" s="271"/>
    </row>
    <row r="25" spans="2:5" s="270" customFormat="1" x14ac:dyDescent="0.25">
      <c r="B25" s="271"/>
      <c r="C25" s="277"/>
      <c r="D25" s="71"/>
      <c r="E25" s="271"/>
    </row>
    <row r="26" spans="2:5" s="270" customFormat="1" x14ac:dyDescent="0.25">
      <c r="B26" s="271"/>
      <c r="C26" s="278"/>
      <c r="D26" s="71"/>
      <c r="E26" s="271"/>
    </row>
    <row r="27" spans="2:5" s="270" customFormat="1" x14ac:dyDescent="0.25">
      <c r="B27" s="271"/>
      <c r="C27" s="278"/>
      <c r="D27" s="71"/>
      <c r="E27" s="271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416" t="s">
        <v>53</v>
      </c>
      <c r="L11" s="416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3"/>
      <c r="K15" s="424" t="s">
        <v>8</v>
      </c>
      <c r="L15" s="425"/>
      <c r="M15" s="425"/>
      <c r="N15" s="425"/>
      <c r="O15" s="425"/>
      <c r="P15" s="425"/>
      <c r="Q15" s="42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9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08" t="s">
        <v>25</v>
      </c>
      <c r="L36" s="408"/>
      <c r="M36" s="408"/>
      <c r="N36" s="408"/>
      <c r="O36" s="40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8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416" t="s">
        <v>54</v>
      </c>
      <c r="L11" s="416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3"/>
      <c r="M15" s="424" t="s">
        <v>8</v>
      </c>
      <c r="N15" s="425"/>
      <c r="O15" s="425"/>
      <c r="P15" s="425"/>
      <c r="Q15" s="425"/>
      <c r="R15" s="425"/>
      <c r="S15" s="425"/>
      <c r="T15" s="425"/>
      <c r="U15" s="42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9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08" t="s">
        <v>25</v>
      </c>
      <c r="L36" s="408"/>
      <c r="M36" s="408"/>
      <c r="N36" s="408"/>
      <c r="O36" s="40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8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416" t="s">
        <v>55</v>
      </c>
      <c r="L11" s="416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3"/>
      <c r="M15" s="424" t="s">
        <v>8</v>
      </c>
      <c r="N15" s="425"/>
      <c r="O15" s="425"/>
      <c r="P15" s="425"/>
      <c r="Q15" s="425"/>
      <c r="R15" s="425"/>
      <c r="S15" s="425"/>
      <c r="T15" s="425"/>
      <c r="U15" s="42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9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08" t="s">
        <v>25</v>
      </c>
      <c r="L36" s="408"/>
      <c r="M36" s="408"/>
      <c r="N36" s="408"/>
      <c r="O36" s="40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8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416" t="s">
        <v>56</v>
      </c>
      <c r="L11" s="416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3"/>
      <c r="M15" s="424" t="s">
        <v>8</v>
      </c>
      <c r="N15" s="425"/>
      <c r="O15" s="425"/>
      <c r="P15" s="425"/>
      <c r="Q15" s="425"/>
      <c r="R15" s="425"/>
      <c r="S15" s="425"/>
      <c r="T15" s="425"/>
      <c r="U15" s="42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9" t="s">
        <v>25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08" t="s">
        <v>25</v>
      </c>
      <c r="L36" s="408"/>
      <c r="M36" s="408"/>
      <c r="N36" s="408"/>
      <c r="O36" s="40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8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416" t="s">
        <v>57</v>
      </c>
      <c r="L11" s="416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3"/>
      <c r="M15" s="424" t="s">
        <v>8</v>
      </c>
      <c r="N15" s="425"/>
      <c r="O15" s="425"/>
      <c r="P15" s="425"/>
      <c r="Q15" s="425"/>
      <c r="R15" s="425"/>
      <c r="S15" s="425"/>
      <c r="T15" s="425"/>
      <c r="U15" s="42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9" t="s">
        <v>8</v>
      </c>
      <c r="C36" s="417"/>
      <c r="D36" s="417"/>
      <c r="E36" s="417"/>
      <c r="F36" s="417"/>
      <c r="G36" s="417"/>
      <c r="H36" s="99"/>
      <c r="I36" s="53" t="s">
        <v>26</v>
      </c>
      <c r="J36" s="107"/>
      <c r="K36" s="408" t="s">
        <v>8</v>
      </c>
      <c r="L36" s="408"/>
      <c r="M36" s="408"/>
      <c r="N36" s="408"/>
      <c r="O36" s="409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8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4" t="s">
        <v>0</v>
      </c>
      <c r="B3" s="414"/>
      <c r="C3" s="414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415" t="s">
        <v>2</v>
      </c>
      <c r="F9" s="415"/>
      <c r="G9" s="41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5"/>
      <c r="S9" s="41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416" t="s">
        <v>58</v>
      </c>
      <c r="L11" s="416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3"/>
      <c r="N15" s="424" t="s">
        <v>8</v>
      </c>
      <c r="O15" s="425"/>
      <c r="P15" s="425"/>
      <c r="Q15" s="425"/>
      <c r="R15" s="425"/>
      <c r="S15" s="425"/>
      <c r="T15" s="425"/>
      <c r="U15" s="425"/>
      <c r="V15" s="42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07" t="s">
        <v>25</v>
      </c>
      <c r="C36" s="408"/>
      <c r="D36" s="408"/>
      <c r="E36" s="408"/>
      <c r="F36" s="408"/>
      <c r="G36" s="408"/>
      <c r="H36" s="409"/>
      <c r="I36" s="99"/>
      <c r="J36" s="53" t="s">
        <v>26</v>
      </c>
      <c r="K36" s="107"/>
      <c r="L36" s="408" t="s">
        <v>25</v>
      </c>
      <c r="M36" s="408"/>
      <c r="N36" s="408"/>
      <c r="O36" s="408"/>
      <c r="P36" s="409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10"/>
      <c r="K54" s="41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07" t="s">
        <v>8</v>
      </c>
      <c r="C55" s="408"/>
      <c r="D55" s="408"/>
      <c r="E55" s="408"/>
      <c r="F55" s="409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Rangos con nombre</vt:lpstr>
      </vt:variant>
      <vt:variant>
        <vt:i4>18</vt:i4>
      </vt:variant>
    </vt:vector>
  </HeadingPairs>
  <TitlesOfParts>
    <vt:vector size="5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IMPRIMIR</vt:lpstr>
      <vt:lpstr>Hoja1</vt:lpstr>
      <vt:lpstr>Calcio</vt:lpstr>
      <vt:lpstr>CARBONATO DE CALCIO</vt:lpstr>
      <vt:lpstr>'CARBONATO DE CALCIO'!Área_de_impresión</vt:lpstr>
      <vt:lpstr>Hoja1!Área_de_impresión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2021-11-26T17:10:06Z</cp:lastPrinted>
  <dcterms:created xsi:type="dcterms:W3CDTF">2021-03-04T08:17:33Z</dcterms:created>
  <dcterms:modified xsi:type="dcterms:W3CDTF">2021-12-02T21:27:08Z</dcterms:modified>
</cp:coreProperties>
</file>