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2\pesajes\liquidador sem-36\"/>
    </mc:Choice>
  </mc:AlternateContent>
  <bookViews>
    <workbookView xWindow="0" yWindow="0" windowWidth="20490" windowHeight="7545" tabRatio="745" firstSheet="31" activeTab="37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SEM 21" sheetId="25" r:id="rId21"/>
    <sheet name="SEM 22" sheetId="26" r:id="rId22"/>
    <sheet name="SEM 23" sheetId="27" r:id="rId23"/>
    <sheet name="SEM 24" sheetId="28" r:id="rId24"/>
    <sheet name="SEM 25" sheetId="29" r:id="rId25"/>
    <sheet name="SEM 26" sheetId="30" r:id="rId26"/>
    <sheet name="SEM 27" sheetId="31" r:id="rId27"/>
    <sheet name="SEM 28" sheetId="35" r:id="rId28"/>
    <sheet name="SEM 29" sheetId="36" r:id="rId29"/>
    <sheet name="SEM 30" sheetId="37" r:id="rId30"/>
    <sheet name="SEM 31" sheetId="38" r:id="rId31"/>
    <sheet name="SEM 32" sheetId="39" r:id="rId32"/>
    <sheet name="SEM 33" sheetId="41" r:id="rId33"/>
    <sheet name="SEM 34" sheetId="42" r:id="rId34"/>
    <sheet name="SEM 35" sheetId="43" r:id="rId35"/>
    <sheet name="SEM 36" sheetId="44" r:id="rId36"/>
    <sheet name="SEM 37" sheetId="45" r:id="rId37"/>
    <sheet name="IMPRIMIR" sheetId="2" r:id="rId38"/>
    <sheet name="Hoja1" sheetId="40" r:id="rId39"/>
    <sheet name="Calcio" sheetId="32" r:id="rId40"/>
    <sheet name="CARBONATO DE CALCIO" sheetId="33" r:id="rId41"/>
  </sheets>
  <definedNames>
    <definedName name="_xlnm.Print_Area" localSheetId="40">'CARBONATO DE CALCIO'!$A$1:$D$10</definedName>
    <definedName name="_xlnm.Print_Area" localSheetId="38">Hoja1!$A$1:$D$14</definedName>
    <definedName name="_xlnm.Print_Area" localSheetId="37">IMPRIMIR!$A$1:$W$43</definedName>
    <definedName name="_xlnm.Print_Area" localSheetId="18">'SEM 19'!$A$1:$Z$70</definedName>
    <definedName name="_xlnm.Print_Area" localSheetId="19">'SEM 20'!$A$1:$Z$70</definedName>
    <definedName name="_xlnm.Print_Area" localSheetId="20">'SEM 21'!$A$1:$Z$70</definedName>
    <definedName name="_xlnm.Print_Area" localSheetId="21">'SEM 22'!$A$1:$Z$70</definedName>
    <definedName name="_xlnm.Print_Area" localSheetId="22">'SEM 23'!$A$1:$Z$70</definedName>
    <definedName name="_xlnm.Print_Area" localSheetId="23">'SEM 24'!$A$1:$Z$70</definedName>
    <definedName name="_xlnm.Print_Area" localSheetId="24">'SEM 25'!$A$1:$Z$70</definedName>
    <definedName name="_xlnm.Print_Area" localSheetId="25">'SEM 26'!$A$1:$Z$70</definedName>
    <definedName name="_xlnm.Print_Area" localSheetId="26">'SEM 27'!$A$1:$Z$70</definedName>
    <definedName name="_xlnm.Print_Area" localSheetId="27">'SEM 28'!$A$1:$Z$70</definedName>
    <definedName name="_xlnm.Print_Area" localSheetId="28">'SEM 29'!$A$1:$Z$70</definedName>
    <definedName name="_xlnm.Print_Area" localSheetId="29">'SEM 30'!$A$1:$Z$70</definedName>
    <definedName name="_xlnm.Print_Area" localSheetId="30">'SEM 31'!$A$1:$Z$70</definedName>
    <definedName name="_xlnm.Print_Area" localSheetId="31">'SEM 32'!$A$1:$Z$70</definedName>
    <definedName name="_xlnm.Print_Area" localSheetId="32">'SEM 33'!$A$1:$Z$70</definedName>
    <definedName name="_xlnm.Print_Area" localSheetId="33">'SEM 34'!$A$1:$Z$70</definedName>
    <definedName name="_xlnm.Print_Area" localSheetId="34">'SEM 35'!$A$1:$Z$70</definedName>
    <definedName name="_xlnm.Print_Area" localSheetId="35">'SEM 36'!$A$1:$Z$70</definedName>
    <definedName name="_xlnm.Print_Area" localSheetId="36">'SEM 37'!$A$1:$Z$70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2" l="1"/>
  <c r="H40" i="2" l="1"/>
  <c r="H38" i="2" l="1"/>
  <c r="H39" i="2"/>
  <c r="H37" i="2" l="1"/>
  <c r="H36" i="2"/>
  <c r="Q49" i="45" l="1"/>
  <c r="P49" i="45"/>
  <c r="O49" i="45"/>
  <c r="N49" i="45"/>
  <c r="M49" i="45"/>
  <c r="L49" i="45"/>
  <c r="S69" i="45" l="1"/>
  <c r="R69" i="45"/>
  <c r="Q69" i="45"/>
  <c r="P69" i="45"/>
  <c r="O69" i="45"/>
  <c r="N69" i="45"/>
  <c r="M69" i="45"/>
  <c r="L69" i="45"/>
  <c r="K69" i="45"/>
  <c r="J69" i="45"/>
  <c r="I69" i="45"/>
  <c r="H69" i="45"/>
  <c r="G69" i="45"/>
  <c r="F69" i="45"/>
  <c r="E69" i="45"/>
  <c r="D69" i="45"/>
  <c r="C69" i="45"/>
  <c r="B69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C68" i="45"/>
  <c r="B68" i="45"/>
  <c r="T67" i="45"/>
  <c r="S65" i="45"/>
  <c r="S70" i="45" s="1"/>
  <c r="R65" i="45"/>
  <c r="R70" i="45" s="1"/>
  <c r="Q65" i="45"/>
  <c r="Q70" i="45" s="1"/>
  <c r="P65" i="45"/>
  <c r="P70" i="45" s="1"/>
  <c r="O65" i="45"/>
  <c r="O70" i="45" s="1"/>
  <c r="N65" i="45"/>
  <c r="N70" i="45" s="1"/>
  <c r="M65" i="45"/>
  <c r="M70" i="45" s="1"/>
  <c r="L65" i="45"/>
  <c r="L70" i="45" s="1"/>
  <c r="K65" i="45"/>
  <c r="K70" i="45" s="1"/>
  <c r="J65" i="45"/>
  <c r="J70" i="45" s="1"/>
  <c r="I65" i="45"/>
  <c r="I70" i="45" s="1"/>
  <c r="H65" i="45"/>
  <c r="H70" i="45" s="1"/>
  <c r="G65" i="45"/>
  <c r="G70" i="45" s="1"/>
  <c r="F65" i="45"/>
  <c r="F70" i="45" s="1"/>
  <c r="E65" i="45"/>
  <c r="E70" i="45" s="1"/>
  <c r="D65" i="45"/>
  <c r="D70" i="45" s="1"/>
  <c r="C65" i="45"/>
  <c r="C70" i="45" s="1"/>
  <c r="B65" i="45"/>
  <c r="B70" i="45" s="1"/>
  <c r="T64" i="45"/>
  <c r="T63" i="45"/>
  <c r="T62" i="45"/>
  <c r="T61" i="45"/>
  <c r="T60" i="45"/>
  <c r="T59" i="45"/>
  <c r="T58" i="45"/>
  <c r="H51" i="45"/>
  <c r="Q50" i="45"/>
  <c r="P50" i="45"/>
  <c r="O50" i="45"/>
  <c r="N50" i="45"/>
  <c r="M50" i="45"/>
  <c r="L50" i="45"/>
  <c r="H50" i="45"/>
  <c r="G50" i="45"/>
  <c r="F50" i="45"/>
  <c r="E50" i="45"/>
  <c r="D50" i="45"/>
  <c r="C50" i="45"/>
  <c r="B50" i="45"/>
  <c r="H49" i="45"/>
  <c r="G49" i="45"/>
  <c r="F49" i="45"/>
  <c r="E49" i="45"/>
  <c r="D49" i="45"/>
  <c r="C49" i="45"/>
  <c r="B49" i="45"/>
  <c r="R48" i="45"/>
  <c r="I48" i="45"/>
  <c r="Q46" i="45"/>
  <c r="Q51" i="45" s="1"/>
  <c r="P46" i="45"/>
  <c r="P51" i="45" s="1"/>
  <c r="O46" i="45"/>
  <c r="O51" i="45" s="1"/>
  <c r="N46" i="45"/>
  <c r="N51" i="45" s="1"/>
  <c r="M46" i="45"/>
  <c r="M51" i="45" s="1"/>
  <c r="L46" i="45"/>
  <c r="L51" i="45" s="1"/>
  <c r="H46" i="45"/>
  <c r="G46" i="45"/>
  <c r="G51" i="45" s="1"/>
  <c r="F46" i="45"/>
  <c r="F51" i="45" s="1"/>
  <c r="E46" i="45"/>
  <c r="E51" i="45" s="1"/>
  <c r="D46" i="45"/>
  <c r="D51" i="45" s="1"/>
  <c r="C46" i="45"/>
  <c r="C51" i="45" s="1"/>
  <c r="B46" i="45"/>
  <c r="B51" i="45" s="1"/>
  <c r="R45" i="45"/>
  <c r="I45" i="45"/>
  <c r="R44" i="45"/>
  <c r="I44" i="45"/>
  <c r="R43" i="45"/>
  <c r="I43" i="45"/>
  <c r="R42" i="45"/>
  <c r="I42" i="45"/>
  <c r="R41" i="45"/>
  <c r="I41" i="45"/>
  <c r="R40" i="45"/>
  <c r="I40" i="45"/>
  <c r="R39" i="45"/>
  <c r="I3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D29" i="45"/>
  <c r="C29" i="45"/>
  <c r="B29" i="45"/>
  <c r="S28" i="45"/>
  <c r="R28" i="45"/>
  <c r="Q28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C28" i="45"/>
  <c r="B28" i="45"/>
  <c r="T27" i="45"/>
  <c r="S25" i="45"/>
  <c r="S30" i="45" s="1"/>
  <c r="R25" i="45"/>
  <c r="R30" i="45" s="1"/>
  <c r="Q25" i="45"/>
  <c r="Q30" i="45" s="1"/>
  <c r="P25" i="45"/>
  <c r="P30" i="45" s="1"/>
  <c r="O25" i="45"/>
  <c r="O30" i="45" s="1"/>
  <c r="N25" i="45"/>
  <c r="N30" i="45" s="1"/>
  <c r="M25" i="45"/>
  <c r="M30" i="45" s="1"/>
  <c r="L25" i="45"/>
  <c r="L30" i="45" s="1"/>
  <c r="K25" i="45"/>
  <c r="K30" i="45" s="1"/>
  <c r="J25" i="45"/>
  <c r="J30" i="45" s="1"/>
  <c r="I25" i="45"/>
  <c r="I30" i="45" s="1"/>
  <c r="H25" i="45"/>
  <c r="H30" i="45" s="1"/>
  <c r="G25" i="45"/>
  <c r="G30" i="45" s="1"/>
  <c r="F25" i="45"/>
  <c r="F30" i="45" s="1"/>
  <c r="E25" i="45"/>
  <c r="E30" i="45" s="1"/>
  <c r="D25" i="45"/>
  <c r="D30" i="45" s="1"/>
  <c r="C25" i="45"/>
  <c r="C30" i="45" s="1"/>
  <c r="B25" i="45"/>
  <c r="B30" i="45" s="1"/>
  <c r="T24" i="45"/>
  <c r="T23" i="45"/>
  <c r="T22" i="45"/>
  <c r="T21" i="45"/>
  <c r="T20" i="45"/>
  <c r="T19" i="45"/>
  <c r="T18" i="45"/>
  <c r="I46" i="45" l="1"/>
  <c r="T25" i="45"/>
  <c r="T65" i="45"/>
  <c r="R46" i="45"/>
  <c r="S69" i="44"/>
  <c r="R69" i="44"/>
  <c r="Q69" i="44"/>
  <c r="P69" i="44"/>
  <c r="O69" i="44"/>
  <c r="N69" i="44"/>
  <c r="M69" i="44"/>
  <c r="L69" i="44"/>
  <c r="K69" i="44"/>
  <c r="J69" i="44"/>
  <c r="I69" i="44"/>
  <c r="H69" i="44"/>
  <c r="G69" i="44"/>
  <c r="F69" i="44"/>
  <c r="E69" i="44"/>
  <c r="D69" i="44"/>
  <c r="C69" i="44"/>
  <c r="B69" i="44"/>
  <c r="S68" i="44"/>
  <c r="R68" i="44"/>
  <c r="Q68" i="44"/>
  <c r="P68" i="44"/>
  <c r="O68" i="44"/>
  <c r="N68" i="44"/>
  <c r="M68" i="44"/>
  <c r="L68" i="44"/>
  <c r="K68" i="44"/>
  <c r="J68" i="44"/>
  <c r="I68" i="44"/>
  <c r="H68" i="44"/>
  <c r="G68" i="44"/>
  <c r="F68" i="44"/>
  <c r="E68" i="44"/>
  <c r="D68" i="44"/>
  <c r="C68" i="44"/>
  <c r="B68" i="44"/>
  <c r="T67" i="44"/>
  <c r="S65" i="44"/>
  <c r="S70" i="44" s="1"/>
  <c r="R65" i="44"/>
  <c r="R70" i="44" s="1"/>
  <c r="Q65" i="44"/>
  <c r="Q70" i="44" s="1"/>
  <c r="P65" i="44"/>
  <c r="P70" i="44" s="1"/>
  <c r="O65" i="44"/>
  <c r="O70" i="44" s="1"/>
  <c r="N65" i="44"/>
  <c r="N70" i="44" s="1"/>
  <c r="M65" i="44"/>
  <c r="M70" i="44" s="1"/>
  <c r="L65" i="44"/>
  <c r="L70" i="44" s="1"/>
  <c r="K65" i="44"/>
  <c r="K70" i="44" s="1"/>
  <c r="J65" i="44"/>
  <c r="J70" i="44" s="1"/>
  <c r="I65" i="44"/>
  <c r="I70" i="44" s="1"/>
  <c r="H65" i="44"/>
  <c r="H70" i="44" s="1"/>
  <c r="G65" i="44"/>
  <c r="G70" i="44" s="1"/>
  <c r="F65" i="44"/>
  <c r="F70" i="44" s="1"/>
  <c r="E65" i="44"/>
  <c r="E70" i="44" s="1"/>
  <c r="D65" i="44"/>
  <c r="D70" i="44" s="1"/>
  <c r="C65" i="44"/>
  <c r="C70" i="44" s="1"/>
  <c r="B65" i="44"/>
  <c r="B70" i="44" s="1"/>
  <c r="T64" i="44"/>
  <c r="T63" i="44"/>
  <c r="T62" i="44"/>
  <c r="T61" i="44"/>
  <c r="T60" i="44"/>
  <c r="T59" i="44"/>
  <c r="T58" i="44"/>
  <c r="Q50" i="44"/>
  <c r="P50" i="44"/>
  <c r="O50" i="44"/>
  <c r="N50" i="44"/>
  <c r="M50" i="44"/>
  <c r="L50" i="44"/>
  <c r="H50" i="44"/>
  <c r="G50" i="44"/>
  <c r="F50" i="44"/>
  <c r="E50" i="44"/>
  <c r="D50" i="44"/>
  <c r="C50" i="44"/>
  <c r="B50" i="44"/>
  <c r="Q49" i="44"/>
  <c r="P49" i="44"/>
  <c r="O49" i="44"/>
  <c r="N49" i="44"/>
  <c r="M49" i="44"/>
  <c r="L49" i="44"/>
  <c r="H49" i="44"/>
  <c r="G49" i="44"/>
  <c r="F49" i="44"/>
  <c r="E49" i="44"/>
  <c r="D49" i="44"/>
  <c r="C49" i="44"/>
  <c r="B49" i="44"/>
  <c r="R48" i="44"/>
  <c r="I48" i="44"/>
  <c r="Q46" i="44"/>
  <c r="Q51" i="44" s="1"/>
  <c r="P46" i="44"/>
  <c r="P51" i="44" s="1"/>
  <c r="O46" i="44"/>
  <c r="O51" i="44" s="1"/>
  <c r="N46" i="44"/>
  <c r="N51" i="44" s="1"/>
  <c r="M46" i="44"/>
  <c r="M51" i="44" s="1"/>
  <c r="L46" i="44"/>
  <c r="L51" i="44" s="1"/>
  <c r="H46" i="44"/>
  <c r="H51" i="44" s="1"/>
  <c r="G46" i="44"/>
  <c r="G51" i="44" s="1"/>
  <c r="F46" i="44"/>
  <c r="F51" i="44" s="1"/>
  <c r="E46" i="44"/>
  <c r="E51" i="44" s="1"/>
  <c r="D46" i="44"/>
  <c r="D51" i="44" s="1"/>
  <c r="C46" i="44"/>
  <c r="C51" i="44" s="1"/>
  <c r="B46" i="44"/>
  <c r="B51" i="44" s="1"/>
  <c r="R45" i="44"/>
  <c r="I45" i="44"/>
  <c r="R44" i="44"/>
  <c r="I44" i="44"/>
  <c r="R43" i="44"/>
  <c r="I43" i="44"/>
  <c r="R42" i="44"/>
  <c r="I42" i="44"/>
  <c r="R41" i="44"/>
  <c r="I41" i="44"/>
  <c r="R40" i="44"/>
  <c r="I40" i="44"/>
  <c r="R39" i="44"/>
  <c r="I3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T27" i="44"/>
  <c r="S25" i="44"/>
  <c r="S30" i="44" s="1"/>
  <c r="R25" i="44"/>
  <c r="R30" i="44" s="1"/>
  <c r="Q25" i="44"/>
  <c r="Q30" i="44" s="1"/>
  <c r="P25" i="44"/>
  <c r="P30" i="44" s="1"/>
  <c r="O25" i="44"/>
  <c r="O30" i="44" s="1"/>
  <c r="N25" i="44"/>
  <c r="N30" i="44" s="1"/>
  <c r="M25" i="44"/>
  <c r="M30" i="44" s="1"/>
  <c r="L25" i="44"/>
  <c r="L30" i="44" s="1"/>
  <c r="K25" i="44"/>
  <c r="K30" i="44" s="1"/>
  <c r="J25" i="44"/>
  <c r="J30" i="44" s="1"/>
  <c r="I25" i="44"/>
  <c r="I30" i="44" s="1"/>
  <c r="H25" i="44"/>
  <c r="H30" i="44" s="1"/>
  <c r="G25" i="44"/>
  <c r="G30" i="44" s="1"/>
  <c r="F25" i="44"/>
  <c r="F30" i="44" s="1"/>
  <c r="E25" i="44"/>
  <c r="E30" i="44" s="1"/>
  <c r="D25" i="44"/>
  <c r="D30" i="44" s="1"/>
  <c r="C25" i="44"/>
  <c r="C30" i="44" s="1"/>
  <c r="B25" i="44"/>
  <c r="B30" i="44" s="1"/>
  <c r="T24" i="44"/>
  <c r="T23" i="44"/>
  <c r="T22" i="44"/>
  <c r="T21" i="44"/>
  <c r="T20" i="44"/>
  <c r="T19" i="44"/>
  <c r="T18" i="44"/>
  <c r="I49" i="45" l="1"/>
  <c r="I47" i="45"/>
  <c r="R49" i="45"/>
  <c r="R47" i="45"/>
  <c r="U27" i="45"/>
  <c r="T26" i="45"/>
  <c r="T66" i="45"/>
  <c r="T68" i="45"/>
  <c r="I46" i="44"/>
  <c r="I49" i="44" s="1"/>
  <c r="T25" i="44"/>
  <c r="T65" i="44"/>
  <c r="R46" i="44"/>
  <c r="T27" i="43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B69" i="43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C68" i="43"/>
  <c r="B68" i="43"/>
  <c r="T67" i="43"/>
  <c r="S65" i="43"/>
  <c r="S70" i="43" s="1"/>
  <c r="R65" i="43"/>
  <c r="R70" i="43" s="1"/>
  <c r="Q65" i="43"/>
  <c r="Q70" i="43" s="1"/>
  <c r="P65" i="43"/>
  <c r="P70" i="43" s="1"/>
  <c r="O65" i="43"/>
  <c r="O70" i="43" s="1"/>
  <c r="N65" i="43"/>
  <c r="N70" i="43" s="1"/>
  <c r="M65" i="43"/>
  <c r="M70" i="43" s="1"/>
  <c r="L65" i="43"/>
  <c r="L70" i="43" s="1"/>
  <c r="K65" i="43"/>
  <c r="K70" i="43" s="1"/>
  <c r="J65" i="43"/>
  <c r="J70" i="43" s="1"/>
  <c r="I65" i="43"/>
  <c r="I70" i="43" s="1"/>
  <c r="H65" i="43"/>
  <c r="H70" i="43" s="1"/>
  <c r="G65" i="43"/>
  <c r="G70" i="43" s="1"/>
  <c r="F65" i="43"/>
  <c r="F70" i="43" s="1"/>
  <c r="E65" i="43"/>
  <c r="E70" i="43" s="1"/>
  <c r="D65" i="43"/>
  <c r="D70" i="43" s="1"/>
  <c r="C65" i="43"/>
  <c r="C70" i="43" s="1"/>
  <c r="B65" i="43"/>
  <c r="B70" i="43" s="1"/>
  <c r="T64" i="43"/>
  <c r="T63" i="43"/>
  <c r="T62" i="43"/>
  <c r="T61" i="43"/>
  <c r="T60" i="43"/>
  <c r="T59" i="43"/>
  <c r="T58" i="43"/>
  <c r="H51" i="43"/>
  <c r="Q50" i="43"/>
  <c r="P50" i="43"/>
  <c r="O50" i="43"/>
  <c r="N50" i="43"/>
  <c r="M50" i="43"/>
  <c r="L50" i="43"/>
  <c r="H50" i="43"/>
  <c r="G50" i="43"/>
  <c r="F50" i="43"/>
  <c r="E50" i="43"/>
  <c r="D50" i="43"/>
  <c r="C50" i="43"/>
  <c r="B50" i="43"/>
  <c r="Q49" i="43"/>
  <c r="P49" i="43"/>
  <c r="O49" i="43"/>
  <c r="N49" i="43"/>
  <c r="M49" i="43"/>
  <c r="L49" i="43"/>
  <c r="H49" i="43"/>
  <c r="G49" i="43"/>
  <c r="F49" i="43"/>
  <c r="E49" i="43"/>
  <c r="D49" i="43"/>
  <c r="C49" i="43"/>
  <c r="B49" i="43"/>
  <c r="R48" i="43"/>
  <c r="I48" i="43"/>
  <c r="Q46" i="43"/>
  <c r="Q51" i="43" s="1"/>
  <c r="P46" i="43"/>
  <c r="P51" i="43" s="1"/>
  <c r="O46" i="43"/>
  <c r="O51" i="43" s="1"/>
  <c r="N46" i="43"/>
  <c r="N51" i="43" s="1"/>
  <c r="M46" i="43"/>
  <c r="M51" i="43" s="1"/>
  <c r="L46" i="43"/>
  <c r="L51" i="43" s="1"/>
  <c r="H46" i="43"/>
  <c r="G46" i="43"/>
  <c r="G51" i="43" s="1"/>
  <c r="F46" i="43"/>
  <c r="F51" i="43" s="1"/>
  <c r="E46" i="43"/>
  <c r="E51" i="43" s="1"/>
  <c r="D46" i="43"/>
  <c r="D51" i="43" s="1"/>
  <c r="C46" i="43"/>
  <c r="C51" i="43" s="1"/>
  <c r="B46" i="43"/>
  <c r="B51" i="43" s="1"/>
  <c r="R45" i="43"/>
  <c r="I45" i="43"/>
  <c r="R44" i="43"/>
  <c r="I44" i="43"/>
  <c r="R43" i="43"/>
  <c r="I43" i="43"/>
  <c r="R42" i="43"/>
  <c r="I42" i="43"/>
  <c r="R41" i="43"/>
  <c r="I41" i="43"/>
  <c r="R40" i="43"/>
  <c r="I40" i="43"/>
  <c r="R39" i="43"/>
  <c r="I3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S25" i="43"/>
  <c r="S30" i="43" s="1"/>
  <c r="R25" i="43"/>
  <c r="R30" i="43" s="1"/>
  <c r="Q25" i="43"/>
  <c r="Q30" i="43" s="1"/>
  <c r="P25" i="43"/>
  <c r="P30" i="43" s="1"/>
  <c r="O25" i="43"/>
  <c r="O30" i="43" s="1"/>
  <c r="N25" i="43"/>
  <c r="N30" i="43" s="1"/>
  <c r="M25" i="43"/>
  <c r="M30" i="43" s="1"/>
  <c r="L25" i="43"/>
  <c r="L30" i="43" s="1"/>
  <c r="K25" i="43"/>
  <c r="K30" i="43" s="1"/>
  <c r="J25" i="43"/>
  <c r="J30" i="43" s="1"/>
  <c r="I25" i="43"/>
  <c r="I30" i="43" s="1"/>
  <c r="H25" i="43"/>
  <c r="H30" i="43" s="1"/>
  <c r="G25" i="43"/>
  <c r="G30" i="43" s="1"/>
  <c r="F25" i="43"/>
  <c r="F30" i="43" s="1"/>
  <c r="E25" i="43"/>
  <c r="E30" i="43" s="1"/>
  <c r="D25" i="43"/>
  <c r="D30" i="43" s="1"/>
  <c r="C25" i="43"/>
  <c r="C30" i="43" s="1"/>
  <c r="B25" i="43"/>
  <c r="B30" i="43" s="1"/>
  <c r="T24" i="43"/>
  <c r="T23" i="43"/>
  <c r="T22" i="43"/>
  <c r="T21" i="43"/>
  <c r="T20" i="43"/>
  <c r="T19" i="43"/>
  <c r="T18" i="43"/>
  <c r="I47" i="44" l="1"/>
  <c r="R49" i="44"/>
  <c r="R47" i="44"/>
  <c r="T66" i="44"/>
  <c r="T68" i="44"/>
  <c r="U27" i="44"/>
  <c r="T26" i="44"/>
  <c r="I46" i="43"/>
  <c r="T25" i="43"/>
  <c r="T65" i="43"/>
  <c r="R46" i="43"/>
  <c r="R49" i="43" l="1"/>
  <c r="R47" i="43"/>
  <c r="I49" i="43"/>
  <c r="I47" i="43"/>
  <c r="T66" i="43"/>
  <c r="T68" i="43"/>
  <c r="U27" i="43"/>
  <c r="T26" i="43"/>
  <c r="S69" i="42" l="1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T67" i="42"/>
  <c r="S65" i="42"/>
  <c r="S70" i="42" s="1"/>
  <c r="R65" i="42"/>
  <c r="R70" i="42" s="1"/>
  <c r="Q65" i="42"/>
  <c r="Q70" i="42" s="1"/>
  <c r="P65" i="42"/>
  <c r="P70" i="42" s="1"/>
  <c r="O65" i="42"/>
  <c r="O70" i="42" s="1"/>
  <c r="N65" i="42"/>
  <c r="N70" i="42" s="1"/>
  <c r="M65" i="42"/>
  <c r="M70" i="42" s="1"/>
  <c r="L65" i="42"/>
  <c r="L70" i="42" s="1"/>
  <c r="K65" i="42"/>
  <c r="K70" i="42" s="1"/>
  <c r="J65" i="42"/>
  <c r="J70" i="42" s="1"/>
  <c r="I65" i="42"/>
  <c r="I70" i="42" s="1"/>
  <c r="H65" i="42"/>
  <c r="H70" i="42" s="1"/>
  <c r="G65" i="42"/>
  <c r="G70" i="42" s="1"/>
  <c r="F65" i="42"/>
  <c r="F70" i="42" s="1"/>
  <c r="E65" i="42"/>
  <c r="E70" i="42" s="1"/>
  <c r="D65" i="42"/>
  <c r="D70" i="42" s="1"/>
  <c r="C65" i="42"/>
  <c r="C70" i="42" s="1"/>
  <c r="B65" i="42"/>
  <c r="B70" i="42" s="1"/>
  <c r="T64" i="42"/>
  <c r="T63" i="42"/>
  <c r="T62" i="42"/>
  <c r="T61" i="42"/>
  <c r="T60" i="42"/>
  <c r="T59" i="42"/>
  <c r="T58" i="42"/>
  <c r="G51" i="42"/>
  <c r="Q50" i="42"/>
  <c r="P50" i="42"/>
  <c r="O50" i="42"/>
  <c r="N50" i="42"/>
  <c r="M50" i="42"/>
  <c r="L50" i="42"/>
  <c r="H50" i="42"/>
  <c r="G50" i="42"/>
  <c r="F50" i="42"/>
  <c r="E50" i="42"/>
  <c r="D50" i="42"/>
  <c r="C50" i="42"/>
  <c r="B50" i="42"/>
  <c r="Q49" i="42"/>
  <c r="P49" i="42"/>
  <c r="O49" i="42"/>
  <c r="N49" i="42"/>
  <c r="M49" i="42"/>
  <c r="L49" i="42"/>
  <c r="H49" i="42"/>
  <c r="G49" i="42"/>
  <c r="F49" i="42"/>
  <c r="E49" i="42"/>
  <c r="D49" i="42"/>
  <c r="C49" i="42"/>
  <c r="B49" i="42"/>
  <c r="R48" i="42"/>
  <c r="I48" i="42"/>
  <c r="Q46" i="42"/>
  <c r="Q51" i="42" s="1"/>
  <c r="P46" i="42"/>
  <c r="P51" i="42" s="1"/>
  <c r="O46" i="42"/>
  <c r="O51" i="42" s="1"/>
  <c r="N46" i="42"/>
  <c r="N51" i="42" s="1"/>
  <c r="M46" i="42"/>
  <c r="L46" i="42"/>
  <c r="L51" i="42" s="1"/>
  <c r="H46" i="42"/>
  <c r="H51" i="42" s="1"/>
  <c r="G46" i="42"/>
  <c r="F46" i="42"/>
  <c r="F51" i="42" s="1"/>
  <c r="E46" i="42"/>
  <c r="E51" i="42" s="1"/>
  <c r="D46" i="42"/>
  <c r="D51" i="42" s="1"/>
  <c r="C46" i="42"/>
  <c r="C51" i="42" s="1"/>
  <c r="B46" i="42"/>
  <c r="B51" i="42" s="1"/>
  <c r="R45" i="42"/>
  <c r="I45" i="42"/>
  <c r="R44" i="42"/>
  <c r="I44" i="42"/>
  <c r="R43" i="42"/>
  <c r="I43" i="42"/>
  <c r="R42" i="42"/>
  <c r="I42" i="42"/>
  <c r="R41" i="42"/>
  <c r="I41" i="42"/>
  <c r="R40" i="42"/>
  <c r="I40" i="42"/>
  <c r="R39" i="42"/>
  <c r="I3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T27" i="42"/>
  <c r="S25" i="42"/>
  <c r="S30" i="42" s="1"/>
  <c r="R25" i="42"/>
  <c r="R30" i="42" s="1"/>
  <c r="Q25" i="42"/>
  <c r="Q30" i="42" s="1"/>
  <c r="P25" i="42"/>
  <c r="P30" i="42" s="1"/>
  <c r="O25" i="42"/>
  <c r="O30" i="42" s="1"/>
  <c r="N25" i="42"/>
  <c r="N30" i="42" s="1"/>
  <c r="M25" i="42"/>
  <c r="M30" i="42" s="1"/>
  <c r="L25" i="42"/>
  <c r="L30" i="42" s="1"/>
  <c r="K25" i="42"/>
  <c r="K30" i="42" s="1"/>
  <c r="J25" i="42"/>
  <c r="J30" i="42" s="1"/>
  <c r="I25" i="42"/>
  <c r="I30" i="42" s="1"/>
  <c r="H25" i="42"/>
  <c r="H30" i="42" s="1"/>
  <c r="G25" i="42"/>
  <c r="G30" i="42" s="1"/>
  <c r="F25" i="42"/>
  <c r="F30" i="42" s="1"/>
  <c r="E25" i="42"/>
  <c r="E30" i="42" s="1"/>
  <c r="D25" i="42"/>
  <c r="D30" i="42" s="1"/>
  <c r="C25" i="42"/>
  <c r="C30" i="42" s="1"/>
  <c r="B25" i="42"/>
  <c r="B30" i="42" s="1"/>
  <c r="T24" i="42"/>
  <c r="T23" i="42"/>
  <c r="T22" i="42"/>
  <c r="T21" i="42"/>
  <c r="T20" i="42"/>
  <c r="T19" i="42"/>
  <c r="T18" i="42"/>
  <c r="R46" i="42" l="1"/>
  <c r="R49" i="42" s="1"/>
  <c r="I46" i="42"/>
  <c r="M51" i="42"/>
  <c r="T25" i="42"/>
  <c r="T65" i="42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R47" i="42" l="1"/>
  <c r="I49" i="42"/>
  <c r="I47" i="42"/>
  <c r="T66" i="42"/>
  <c r="T68" i="42"/>
  <c r="T26" i="42"/>
  <c r="U27" i="42"/>
  <c r="S69" i="4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T67" i="41"/>
  <c r="S65" i="41"/>
  <c r="S70" i="41" s="1"/>
  <c r="R65" i="41"/>
  <c r="R70" i="41" s="1"/>
  <c r="Q65" i="41"/>
  <c r="Q70" i="41" s="1"/>
  <c r="P65" i="41"/>
  <c r="P70" i="41" s="1"/>
  <c r="O65" i="41"/>
  <c r="O70" i="41" s="1"/>
  <c r="N65" i="41"/>
  <c r="N70" i="41" s="1"/>
  <c r="M65" i="41"/>
  <c r="M70" i="41" s="1"/>
  <c r="L65" i="41"/>
  <c r="L70" i="41" s="1"/>
  <c r="K65" i="41"/>
  <c r="K70" i="41" s="1"/>
  <c r="J65" i="41"/>
  <c r="J70" i="41" s="1"/>
  <c r="I65" i="41"/>
  <c r="I70" i="41" s="1"/>
  <c r="H65" i="41"/>
  <c r="H70" i="41" s="1"/>
  <c r="G65" i="41"/>
  <c r="G70" i="41" s="1"/>
  <c r="F65" i="41"/>
  <c r="F70" i="41" s="1"/>
  <c r="E65" i="41"/>
  <c r="E70" i="41" s="1"/>
  <c r="D65" i="41"/>
  <c r="D70" i="41" s="1"/>
  <c r="C65" i="41"/>
  <c r="C70" i="41" s="1"/>
  <c r="B65" i="41"/>
  <c r="B70" i="41" s="1"/>
  <c r="T64" i="41"/>
  <c r="T63" i="41"/>
  <c r="T62" i="41"/>
  <c r="T61" i="41"/>
  <c r="T60" i="41"/>
  <c r="T59" i="41"/>
  <c r="T58" i="41"/>
  <c r="Q50" i="41"/>
  <c r="P50" i="41"/>
  <c r="O50" i="41"/>
  <c r="N50" i="41"/>
  <c r="M50" i="41"/>
  <c r="L50" i="41"/>
  <c r="H50" i="41"/>
  <c r="G50" i="41"/>
  <c r="F50" i="41"/>
  <c r="E50" i="41"/>
  <c r="D50" i="41"/>
  <c r="C50" i="41"/>
  <c r="B50" i="41"/>
  <c r="Q49" i="41"/>
  <c r="P49" i="41"/>
  <c r="O49" i="41"/>
  <c r="N49" i="41"/>
  <c r="M49" i="41"/>
  <c r="L49" i="41"/>
  <c r="H49" i="41"/>
  <c r="G49" i="41"/>
  <c r="F49" i="41"/>
  <c r="E49" i="41"/>
  <c r="D49" i="41"/>
  <c r="C49" i="41"/>
  <c r="B49" i="41"/>
  <c r="R48" i="41"/>
  <c r="I48" i="41"/>
  <c r="Q46" i="41"/>
  <c r="Q51" i="41" s="1"/>
  <c r="P46" i="41"/>
  <c r="P51" i="41" s="1"/>
  <c r="O46" i="41"/>
  <c r="O51" i="41" s="1"/>
  <c r="N46" i="41"/>
  <c r="N51" i="41" s="1"/>
  <c r="M46" i="41"/>
  <c r="L46" i="41"/>
  <c r="L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R45" i="41"/>
  <c r="I45" i="41"/>
  <c r="R44" i="41"/>
  <c r="I44" i="41"/>
  <c r="R43" i="41"/>
  <c r="I43" i="41"/>
  <c r="R42" i="41"/>
  <c r="I42" i="41"/>
  <c r="R41" i="41"/>
  <c r="I41" i="41"/>
  <c r="R40" i="41"/>
  <c r="I40" i="41"/>
  <c r="R39" i="41"/>
  <c r="I3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T27" i="41"/>
  <c r="S25" i="41"/>
  <c r="S30" i="41" s="1"/>
  <c r="R25" i="41"/>
  <c r="R30" i="41" s="1"/>
  <c r="Q25" i="41"/>
  <c r="Q30" i="41" s="1"/>
  <c r="P25" i="41"/>
  <c r="P30" i="41" s="1"/>
  <c r="O25" i="41"/>
  <c r="O30" i="41" s="1"/>
  <c r="N25" i="41"/>
  <c r="N30" i="41" s="1"/>
  <c r="M25" i="41"/>
  <c r="M30" i="41" s="1"/>
  <c r="L25" i="41"/>
  <c r="L30" i="41" s="1"/>
  <c r="K25" i="41"/>
  <c r="K30" i="41" s="1"/>
  <c r="J25" i="41"/>
  <c r="J30" i="41" s="1"/>
  <c r="I25" i="41"/>
  <c r="I30" i="41" s="1"/>
  <c r="H25" i="41"/>
  <c r="H30" i="41" s="1"/>
  <c r="G25" i="41"/>
  <c r="G30" i="41" s="1"/>
  <c r="F25" i="41"/>
  <c r="F30" i="41" s="1"/>
  <c r="E25" i="41"/>
  <c r="E30" i="41" s="1"/>
  <c r="D25" i="41"/>
  <c r="D30" i="41" s="1"/>
  <c r="C25" i="41"/>
  <c r="C30" i="41" s="1"/>
  <c r="B25" i="41"/>
  <c r="B30" i="41" s="1"/>
  <c r="T24" i="41"/>
  <c r="T23" i="41"/>
  <c r="T22" i="41"/>
  <c r="T21" i="41"/>
  <c r="T20" i="41"/>
  <c r="T19" i="41"/>
  <c r="T18" i="41"/>
  <c r="R46" i="41" l="1"/>
  <c r="R49" i="41" s="1"/>
  <c r="M51" i="41"/>
  <c r="I46" i="41"/>
  <c r="T25" i="41"/>
  <c r="T65" i="41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R47" i="41" l="1"/>
  <c r="T68" i="41"/>
  <c r="T66" i="41"/>
  <c r="I49" i="41"/>
  <c r="I47" i="41"/>
  <c r="T26" i="41"/>
  <c r="U27" i="41"/>
  <c r="S69" i="39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H51" i="39"/>
  <c r="Q50" i="39"/>
  <c r="P50" i="39"/>
  <c r="O50" i="39"/>
  <c r="N50" i="39"/>
  <c r="M50" i="39"/>
  <c r="L50" i="39"/>
  <c r="H50" i="39"/>
  <c r="G50" i="39"/>
  <c r="F50" i="39"/>
  <c r="E50" i="39"/>
  <c r="D50" i="39"/>
  <c r="C50" i="39"/>
  <c r="B50" i="39"/>
  <c r="Q49" i="39"/>
  <c r="P49" i="39"/>
  <c r="O49" i="39"/>
  <c r="N49" i="39"/>
  <c r="M49" i="39"/>
  <c r="L49" i="39"/>
  <c r="H49" i="39"/>
  <c r="G49" i="39"/>
  <c r="F49" i="39"/>
  <c r="E49" i="39"/>
  <c r="D49" i="39"/>
  <c r="C49" i="39"/>
  <c r="B49" i="39"/>
  <c r="R48" i="39"/>
  <c r="I48" i="39"/>
  <c r="Q46" i="39"/>
  <c r="Q51" i="39" s="1"/>
  <c r="P46" i="39"/>
  <c r="P51" i="39" s="1"/>
  <c r="O46" i="39"/>
  <c r="O51" i="39" s="1"/>
  <c r="N46" i="39"/>
  <c r="N51" i="39" s="1"/>
  <c r="M46" i="39"/>
  <c r="M51" i="39" s="1"/>
  <c r="L46" i="39"/>
  <c r="L51" i="39" s="1"/>
  <c r="H46" i="39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B51" i="39" s="1"/>
  <c r="R45" i="39"/>
  <c r="I45" i="39"/>
  <c r="R44" i="39"/>
  <c r="I44" i="39"/>
  <c r="R43" i="39"/>
  <c r="I43" i="39"/>
  <c r="R42" i="39"/>
  <c r="I42" i="39"/>
  <c r="R41" i="39"/>
  <c r="I41" i="39"/>
  <c r="R40" i="39"/>
  <c r="I40" i="39"/>
  <c r="R39" i="39"/>
  <c r="I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B28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T65" i="39" l="1"/>
  <c r="T68" i="39" s="1"/>
  <c r="I46" i="39"/>
  <c r="I49" i="39" s="1"/>
  <c r="T25" i="39"/>
  <c r="R46" i="39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C65" i="38"/>
  <c r="C70" i="38" s="1"/>
  <c r="B65" i="38"/>
  <c r="B70" i="38" s="1"/>
  <c r="T64" i="38"/>
  <c r="T63" i="38"/>
  <c r="T62" i="38"/>
  <c r="T61" i="38"/>
  <c r="T60" i="38"/>
  <c r="T59" i="38"/>
  <c r="T58" i="38"/>
  <c r="H51" i="38"/>
  <c r="Q50" i="38"/>
  <c r="P50" i="38"/>
  <c r="O50" i="38"/>
  <c r="N50" i="38"/>
  <c r="M50" i="38"/>
  <c r="L50" i="38"/>
  <c r="H50" i="38"/>
  <c r="G50" i="38"/>
  <c r="F50" i="38"/>
  <c r="E50" i="38"/>
  <c r="D50" i="38"/>
  <c r="C50" i="38"/>
  <c r="B50" i="38"/>
  <c r="Q49" i="38"/>
  <c r="P49" i="38"/>
  <c r="O49" i="38"/>
  <c r="N49" i="38"/>
  <c r="M49" i="38"/>
  <c r="L49" i="38"/>
  <c r="H49" i="38"/>
  <c r="G49" i="38"/>
  <c r="F49" i="38"/>
  <c r="E49" i="38"/>
  <c r="D49" i="38"/>
  <c r="C49" i="38"/>
  <c r="B49" i="38"/>
  <c r="R48" i="38"/>
  <c r="I48" i="38"/>
  <c r="Q46" i="38"/>
  <c r="Q51" i="38" s="1"/>
  <c r="P46" i="38"/>
  <c r="P51" i="38" s="1"/>
  <c r="O46" i="38"/>
  <c r="O51" i="38" s="1"/>
  <c r="N46" i="38"/>
  <c r="N51" i="38" s="1"/>
  <c r="M46" i="38"/>
  <c r="M51" i="38" s="1"/>
  <c r="L46" i="38"/>
  <c r="L51" i="38" s="1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R45" i="38"/>
  <c r="I45" i="38"/>
  <c r="R44" i="38"/>
  <c r="I44" i="38"/>
  <c r="R43" i="38"/>
  <c r="I43" i="38"/>
  <c r="R42" i="38"/>
  <c r="I42" i="38"/>
  <c r="R41" i="38"/>
  <c r="I41" i="38"/>
  <c r="R40" i="38"/>
  <c r="I40" i="38"/>
  <c r="R39" i="38"/>
  <c r="I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66" i="39" l="1"/>
  <c r="I47" i="39"/>
  <c r="R49" i="39"/>
  <c r="R47" i="39"/>
  <c r="T26" i="39"/>
  <c r="U27" i="39"/>
  <c r="T65" i="38"/>
  <c r="T66" i="38" s="1"/>
  <c r="D70" i="38"/>
  <c r="I46" i="38"/>
  <c r="I47" i="38" s="1"/>
  <c r="T25" i="38"/>
  <c r="R46" i="38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68" i="38" l="1"/>
  <c r="I49" i="38"/>
  <c r="R49" i="38"/>
  <c r="R47" i="38"/>
  <c r="U27" i="38"/>
  <c r="T26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C65" i="37"/>
  <c r="C70" i="37" s="1"/>
  <c r="B65" i="37"/>
  <c r="B70" i="37" s="1"/>
  <c r="T64" i="37"/>
  <c r="T63" i="37"/>
  <c r="T62" i="37"/>
  <c r="T61" i="37"/>
  <c r="T60" i="37"/>
  <c r="T59" i="37"/>
  <c r="T58" i="37"/>
  <c r="H51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F49" i="37"/>
  <c r="E49" i="37"/>
  <c r="D49" i="37"/>
  <c r="C49" i="37"/>
  <c r="B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65" i="37" l="1"/>
  <c r="T66" i="37" s="1"/>
  <c r="I46" i="37"/>
  <c r="D70" i="37"/>
  <c r="T25" i="37"/>
  <c r="R46" i="37"/>
  <c r="Q49" i="36"/>
  <c r="P49" i="36"/>
  <c r="O49" i="36"/>
  <c r="N49" i="36"/>
  <c r="M49" i="36"/>
  <c r="L49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B68" i="36"/>
  <c r="T68" i="37" l="1"/>
  <c r="R49" i="37"/>
  <c r="R47" i="37"/>
  <c r="U27" i="37"/>
  <c r="T26" i="37"/>
  <c r="I49" i="37"/>
  <c r="I47" i="37"/>
  <c r="S69" i="36"/>
  <c r="R69" i="36"/>
  <c r="Q69" i="36"/>
  <c r="P69" i="36"/>
  <c r="O69" i="36"/>
  <c r="N69" i="36"/>
  <c r="M69" i="36"/>
  <c r="L69" i="36"/>
  <c r="K69" i="36"/>
  <c r="J69" i="36"/>
  <c r="I69" i="36"/>
  <c r="H69" i="36"/>
  <c r="G69" i="36"/>
  <c r="F69" i="36"/>
  <c r="E69" i="36"/>
  <c r="D69" i="36"/>
  <c r="C69" i="36"/>
  <c r="B69" i="36"/>
  <c r="T67" i="36"/>
  <c r="S65" i="36"/>
  <c r="S70" i="36" s="1"/>
  <c r="R65" i="36"/>
  <c r="R70" i="36" s="1"/>
  <c r="Q65" i="36"/>
  <c r="Q70" i="36" s="1"/>
  <c r="P65" i="36"/>
  <c r="P70" i="36" s="1"/>
  <c r="O65" i="36"/>
  <c r="O70" i="36" s="1"/>
  <c r="N65" i="36"/>
  <c r="N70" i="36" s="1"/>
  <c r="M65" i="36"/>
  <c r="M70" i="36" s="1"/>
  <c r="L65" i="36"/>
  <c r="L70" i="36" s="1"/>
  <c r="K65" i="36"/>
  <c r="K70" i="36" s="1"/>
  <c r="J65" i="36"/>
  <c r="J70" i="36" s="1"/>
  <c r="I65" i="36"/>
  <c r="I70" i="36" s="1"/>
  <c r="H65" i="36"/>
  <c r="H70" i="36" s="1"/>
  <c r="G65" i="36"/>
  <c r="G70" i="36" s="1"/>
  <c r="F65" i="36"/>
  <c r="F70" i="36" s="1"/>
  <c r="E65" i="36"/>
  <c r="E70" i="36" s="1"/>
  <c r="D65" i="36"/>
  <c r="C65" i="36"/>
  <c r="C70" i="36" s="1"/>
  <c r="B65" i="36"/>
  <c r="B70" i="36" s="1"/>
  <c r="T64" i="36"/>
  <c r="T63" i="36"/>
  <c r="T62" i="36"/>
  <c r="T61" i="36"/>
  <c r="T60" i="36"/>
  <c r="T59" i="36"/>
  <c r="T58" i="36"/>
  <c r="H51" i="36"/>
  <c r="Q50" i="36"/>
  <c r="P50" i="36"/>
  <c r="O50" i="36"/>
  <c r="N50" i="36"/>
  <c r="M50" i="36"/>
  <c r="L50" i="36"/>
  <c r="H50" i="36"/>
  <c r="G50" i="36"/>
  <c r="F50" i="36"/>
  <c r="E50" i="36"/>
  <c r="D50" i="36"/>
  <c r="C50" i="36"/>
  <c r="B50" i="36"/>
  <c r="H49" i="36"/>
  <c r="G49" i="36"/>
  <c r="F49" i="36"/>
  <c r="E49" i="36"/>
  <c r="D49" i="36"/>
  <c r="C49" i="36"/>
  <c r="B49" i="36"/>
  <c r="R48" i="36"/>
  <c r="I48" i="36"/>
  <c r="Q46" i="36"/>
  <c r="Q51" i="36" s="1"/>
  <c r="P46" i="36"/>
  <c r="P51" i="36" s="1"/>
  <c r="O46" i="36"/>
  <c r="O51" i="36" s="1"/>
  <c r="N46" i="36"/>
  <c r="N51" i="36" s="1"/>
  <c r="M46" i="36"/>
  <c r="M51" i="36" s="1"/>
  <c r="L46" i="36"/>
  <c r="L51" i="36" s="1"/>
  <c r="H46" i="36"/>
  <c r="G46" i="36"/>
  <c r="G51" i="36" s="1"/>
  <c r="F46" i="36"/>
  <c r="F51" i="36" s="1"/>
  <c r="E46" i="36"/>
  <c r="E51" i="36" s="1"/>
  <c r="D46" i="36"/>
  <c r="D51" i="36" s="1"/>
  <c r="C46" i="36"/>
  <c r="C51" i="36" s="1"/>
  <c r="B46" i="36"/>
  <c r="B51" i="36" s="1"/>
  <c r="R45" i="36"/>
  <c r="I45" i="36"/>
  <c r="R44" i="36"/>
  <c r="I44" i="36"/>
  <c r="R43" i="36"/>
  <c r="I43" i="36"/>
  <c r="R42" i="36"/>
  <c r="I42" i="36"/>
  <c r="R41" i="36"/>
  <c r="I41" i="36"/>
  <c r="R40" i="36"/>
  <c r="I40" i="36"/>
  <c r="R39" i="36"/>
  <c r="I3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T27" i="36"/>
  <c r="S25" i="36"/>
  <c r="S30" i="36" s="1"/>
  <c r="R25" i="36"/>
  <c r="R30" i="36" s="1"/>
  <c r="Q25" i="36"/>
  <c r="Q30" i="36" s="1"/>
  <c r="P25" i="36"/>
  <c r="P30" i="36" s="1"/>
  <c r="O25" i="36"/>
  <c r="O30" i="36" s="1"/>
  <c r="N25" i="36"/>
  <c r="N30" i="36" s="1"/>
  <c r="M25" i="36"/>
  <c r="M30" i="36" s="1"/>
  <c r="L25" i="36"/>
  <c r="L30" i="36" s="1"/>
  <c r="K25" i="36"/>
  <c r="K30" i="36" s="1"/>
  <c r="J25" i="36"/>
  <c r="J30" i="36" s="1"/>
  <c r="I25" i="36"/>
  <c r="I30" i="36" s="1"/>
  <c r="H25" i="36"/>
  <c r="H30" i="36" s="1"/>
  <c r="G25" i="36"/>
  <c r="G30" i="36" s="1"/>
  <c r="F25" i="36"/>
  <c r="F30" i="36" s="1"/>
  <c r="E25" i="36"/>
  <c r="E30" i="36" s="1"/>
  <c r="D25" i="36"/>
  <c r="D30" i="36" s="1"/>
  <c r="C25" i="36"/>
  <c r="C30" i="36" s="1"/>
  <c r="B25" i="36"/>
  <c r="B30" i="36" s="1"/>
  <c r="T24" i="36"/>
  <c r="T23" i="36"/>
  <c r="T22" i="36"/>
  <c r="T21" i="36"/>
  <c r="T20" i="36"/>
  <c r="T19" i="36"/>
  <c r="T18" i="36"/>
  <c r="T65" i="36" l="1"/>
  <c r="T66" i="36" s="1"/>
  <c r="D70" i="36"/>
  <c r="T25" i="36"/>
  <c r="I46" i="36"/>
  <c r="R46" i="36"/>
  <c r="Q49" i="35"/>
  <c r="P49" i="35"/>
  <c r="O49" i="35"/>
  <c r="N49" i="35"/>
  <c r="M49" i="35"/>
  <c r="L4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8" i="36" l="1"/>
  <c r="R49" i="36"/>
  <c r="R47" i="36"/>
  <c r="U27" i="36"/>
  <c r="T26" i="36"/>
  <c r="I47" i="36"/>
  <c r="I49" i="36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H51" i="35"/>
  <c r="Q50" i="35"/>
  <c r="P50" i="35"/>
  <c r="O50" i="35"/>
  <c r="N50" i="35"/>
  <c r="M50" i="35"/>
  <c r="L50" i="35"/>
  <c r="H50" i="35"/>
  <c r="G50" i="35"/>
  <c r="F50" i="35"/>
  <c r="E50" i="35"/>
  <c r="D50" i="35"/>
  <c r="C50" i="35"/>
  <c r="B50" i="35"/>
  <c r="H49" i="35"/>
  <c r="G49" i="35"/>
  <c r="F49" i="35"/>
  <c r="E49" i="35"/>
  <c r="D49" i="35"/>
  <c r="C49" i="35"/>
  <c r="B49" i="35"/>
  <c r="R48" i="35"/>
  <c r="I48" i="35"/>
  <c r="Q46" i="35"/>
  <c r="Q51" i="35" s="1"/>
  <c r="P46" i="35"/>
  <c r="P51" i="35" s="1"/>
  <c r="O46" i="35"/>
  <c r="O51" i="35" s="1"/>
  <c r="N46" i="35"/>
  <c r="N51" i="35" s="1"/>
  <c r="M46" i="35"/>
  <c r="M51" i="35" s="1"/>
  <c r="L46" i="35"/>
  <c r="L51" i="35" s="1"/>
  <c r="H46" i="35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R45" i="35"/>
  <c r="I45" i="35"/>
  <c r="R44" i="35"/>
  <c r="I44" i="35"/>
  <c r="R43" i="35"/>
  <c r="I43" i="35"/>
  <c r="R42" i="35"/>
  <c r="I42" i="35"/>
  <c r="R41" i="35"/>
  <c r="I41" i="35"/>
  <c r="R40" i="35"/>
  <c r="I40" i="35"/>
  <c r="R39" i="35"/>
  <c r="I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5" i="35" l="1"/>
  <c r="T68" i="35" s="1"/>
  <c r="I46" i="35"/>
  <c r="R46" i="35"/>
  <c r="T25" i="35"/>
  <c r="H49" i="31"/>
  <c r="G49" i="31"/>
  <c r="F49" i="31"/>
  <c r="E49" i="31"/>
  <c r="D49" i="31"/>
  <c r="C49" i="31"/>
  <c r="B49" i="31"/>
  <c r="T66" i="35" l="1"/>
  <c r="I49" i="35"/>
  <c r="I47" i="35"/>
  <c r="R49" i="35"/>
  <c r="R47" i="35"/>
  <c r="U27" i="35"/>
  <c r="T26" i="35"/>
  <c r="E24" i="32"/>
  <c r="B7" i="33"/>
  <c r="B3" i="33"/>
  <c r="B4" i="33" s="1"/>
  <c r="E25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B9" i="33" l="1"/>
  <c r="B10" i="33" s="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D70" i="31" s="1"/>
  <c r="C65" i="31"/>
  <c r="C70" i="31" s="1"/>
  <c r="B65" i="31"/>
  <c r="B70" i="31" s="1"/>
  <c r="T64" i="31"/>
  <c r="T63" i="31"/>
  <c r="T62" i="31"/>
  <c r="T61" i="31"/>
  <c r="T60" i="31"/>
  <c r="T59" i="31"/>
  <c r="T58" i="31"/>
  <c r="H51" i="31"/>
  <c r="Q50" i="31"/>
  <c r="P50" i="31"/>
  <c r="O50" i="31"/>
  <c r="N50" i="31"/>
  <c r="M50" i="31"/>
  <c r="L50" i="31"/>
  <c r="H50" i="31"/>
  <c r="G50" i="31"/>
  <c r="F50" i="31"/>
  <c r="E50" i="31"/>
  <c r="D50" i="31"/>
  <c r="C50" i="31"/>
  <c r="B50" i="31"/>
  <c r="Q49" i="31"/>
  <c r="P49" i="31"/>
  <c r="O49" i="31"/>
  <c r="N49" i="31"/>
  <c r="M49" i="31"/>
  <c r="L49" i="31"/>
  <c r="R48" i="31"/>
  <c r="I48" i="31"/>
  <c r="Q46" i="31"/>
  <c r="Q51" i="31" s="1"/>
  <c r="P46" i="31"/>
  <c r="P51" i="31" s="1"/>
  <c r="O46" i="31"/>
  <c r="O51" i="31" s="1"/>
  <c r="N46" i="31"/>
  <c r="N51" i="31" s="1"/>
  <c r="M46" i="31"/>
  <c r="M51" i="31" s="1"/>
  <c r="L46" i="31"/>
  <c r="L51" i="31" s="1"/>
  <c r="H46" i="3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B51" i="31" s="1"/>
  <c r="R45" i="31"/>
  <c r="I45" i="31"/>
  <c r="R44" i="31"/>
  <c r="I44" i="31"/>
  <c r="R43" i="31"/>
  <c r="I43" i="31"/>
  <c r="R42" i="31"/>
  <c r="I42" i="31"/>
  <c r="R41" i="31"/>
  <c r="I41" i="31"/>
  <c r="R40" i="31"/>
  <c r="I40" i="31"/>
  <c r="R39" i="31"/>
  <c r="I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I46" i="31"/>
  <c r="L70" i="31"/>
  <c r="T25" i="31"/>
  <c r="R46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H51" i="30"/>
  <c r="E51" i="30"/>
  <c r="Q50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Q49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R48" i="30"/>
  <c r="I48" i="30"/>
  <c r="Q46" i="30"/>
  <c r="P46" i="30"/>
  <c r="P51" i="30" s="1"/>
  <c r="O46" i="30"/>
  <c r="O51" i="30" s="1"/>
  <c r="N46" i="30"/>
  <c r="N51" i="30" s="1"/>
  <c r="M46" i="30"/>
  <c r="M51" i="30" s="1"/>
  <c r="L46" i="30"/>
  <c r="L51" i="30" s="1"/>
  <c r="H46" i="30"/>
  <c r="G46" i="30"/>
  <c r="G51" i="30" s="1"/>
  <c r="F46" i="30"/>
  <c r="F51" i="30" s="1"/>
  <c r="E46" i="30"/>
  <c r="D46" i="30"/>
  <c r="D51" i="30" s="1"/>
  <c r="C46" i="30"/>
  <c r="C51" i="30" s="1"/>
  <c r="B46" i="30"/>
  <c r="B51" i="30" s="1"/>
  <c r="R45" i="30"/>
  <c r="I45" i="30"/>
  <c r="R44" i="30"/>
  <c r="I44" i="30"/>
  <c r="R43" i="30"/>
  <c r="I43" i="30"/>
  <c r="R42" i="30"/>
  <c r="I42" i="30"/>
  <c r="R41" i="30"/>
  <c r="I41" i="30"/>
  <c r="R40" i="30"/>
  <c r="I40" i="30"/>
  <c r="R39" i="30"/>
  <c r="I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B30" i="30" s="1"/>
  <c r="T24" i="30"/>
  <c r="T23" i="30"/>
  <c r="T22" i="30"/>
  <c r="T21" i="30"/>
  <c r="T20" i="30"/>
  <c r="T19" i="30"/>
  <c r="T18" i="30"/>
  <c r="T66" i="31" l="1"/>
  <c r="R49" i="31"/>
  <c r="R47" i="31"/>
  <c r="U27" i="31"/>
  <c r="T26" i="31"/>
  <c r="I49" i="31"/>
  <c r="I47" i="31"/>
  <c r="T65" i="30"/>
  <c r="T66" i="30" s="1"/>
  <c r="R46" i="30"/>
  <c r="R49" i="30" s="1"/>
  <c r="I46" i="30"/>
  <c r="T25" i="30"/>
  <c r="Q51" i="30"/>
  <c r="M42" i="2"/>
  <c r="O46" i="29"/>
  <c r="O51" i="29" s="1"/>
  <c r="O49" i="29"/>
  <c r="O50" i="29"/>
  <c r="T68" i="30" l="1"/>
  <c r="R47" i="30"/>
  <c r="I49" i="30"/>
  <c r="I47" i="30"/>
  <c r="U27" i="30"/>
  <c r="T26" i="30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Q50" i="29"/>
  <c r="P50" i="29"/>
  <c r="N50" i="29"/>
  <c r="M50" i="29"/>
  <c r="L50" i="29"/>
  <c r="H50" i="29"/>
  <c r="G50" i="29"/>
  <c r="F50" i="29"/>
  <c r="E50" i="29"/>
  <c r="D50" i="29"/>
  <c r="C50" i="29"/>
  <c r="B50" i="29"/>
  <c r="Q49" i="29"/>
  <c r="P49" i="29"/>
  <c r="N49" i="29"/>
  <c r="M49" i="29"/>
  <c r="L49" i="29"/>
  <c r="H49" i="29"/>
  <c r="G49" i="29"/>
  <c r="F49" i="29"/>
  <c r="E49" i="29"/>
  <c r="D49" i="29"/>
  <c r="C49" i="29"/>
  <c r="B49" i="29"/>
  <c r="R48" i="29"/>
  <c r="I48" i="29"/>
  <c r="Q46" i="29"/>
  <c r="Q51" i="29" s="1"/>
  <c r="P46" i="29"/>
  <c r="P51" i="29" s="1"/>
  <c r="N46" i="29"/>
  <c r="N51" i="29" s="1"/>
  <c r="M46" i="29"/>
  <c r="M51" i="29" s="1"/>
  <c r="L46" i="29"/>
  <c r="L51" i="29" s="1"/>
  <c r="H46" i="29"/>
  <c r="H51" i="29" s="1"/>
  <c r="G46" i="29"/>
  <c r="G51" i="29" s="1"/>
  <c r="F46" i="29"/>
  <c r="F51" i="29" s="1"/>
  <c r="E46" i="29"/>
  <c r="E51" i="29" s="1"/>
  <c r="D46" i="29"/>
  <c r="C46" i="29"/>
  <c r="C51" i="29" s="1"/>
  <c r="B46" i="29"/>
  <c r="B51" i="29" s="1"/>
  <c r="R45" i="29"/>
  <c r="I45" i="29"/>
  <c r="R44" i="29"/>
  <c r="I44" i="29"/>
  <c r="R43" i="29"/>
  <c r="I43" i="29"/>
  <c r="R42" i="29"/>
  <c r="I42" i="29"/>
  <c r="R41" i="29"/>
  <c r="I41" i="29"/>
  <c r="R40" i="29"/>
  <c r="I40" i="29"/>
  <c r="R39" i="29"/>
  <c r="I3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T27" i="29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T24" i="29"/>
  <c r="T23" i="29"/>
  <c r="T22" i="29"/>
  <c r="T21" i="29"/>
  <c r="T20" i="29"/>
  <c r="T19" i="29"/>
  <c r="T18" i="29"/>
  <c r="R46" i="29" l="1"/>
  <c r="R49" i="29" s="1"/>
  <c r="I46" i="29"/>
  <c r="I49" i="29" s="1"/>
  <c r="D51" i="29"/>
  <c r="T25" i="29"/>
  <c r="T65" i="29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T67" i="28"/>
  <c r="S65" i="28"/>
  <c r="S70" i="28" s="1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T64" i="28"/>
  <c r="T63" i="28"/>
  <c r="T62" i="28"/>
  <c r="T61" i="28"/>
  <c r="T60" i="28"/>
  <c r="T59" i="28"/>
  <c r="T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M51" i="28" s="1"/>
  <c r="L46" i="28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T27" i="28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T24" i="28"/>
  <c r="T23" i="28"/>
  <c r="T22" i="28"/>
  <c r="T21" i="28"/>
  <c r="T20" i="28"/>
  <c r="T19" i="28"/>
  <c r="T18" i="28"/>
  <c r="R47" i="29" l="1"/>
  <c r="I47" i="29"/>
  <c r="T26" i="29"/>
  <c r="U27" i="29"/>
  <c r="T68" i="29"/>
  <c r="T66" i="29"/>
  <c r="Q46" i="28"/>
  <c r="I46" i="28"/>
  <c r="I47" i="28" s="1"/>
  <c r="Q49" i="28"/>
  <c r="Q47" i="28"/>
  <c r="T25" i="28"/>
  <c r="T65" i="28"/>
  <c r="L51" i="28"/>
  <c r="I49" i="28"/>
  <c r="E18" i="2"/>
  <c r="F18" i="2"/>
  <c r="F25" i="27"/>
  <c r="F30" i="27" s="1"/>
  <c r="F28" i="27"/>
  <c r="F29" i="27"/>
  <c r="T68" i="28" l="1"/>
  <c r="T66" i="28"/>
  <c r="T26" i="28"/>
  <c r="U27" i="28"/>
  <c r="B30" i="2"/>
  <c r="E65" i="27"/>
  <c r="E70" i="27" s="1"/>
  <c r="F65" i="27"/>
  <c r="F70" i="27" s="1"/>
  <c r="G65" i="27"/>
  <c r="G70" i="27" s="1"/>
  <c r="H65" i="27"/>
  <c r="H70" i="27" s="1"/>
  <c r="I65" i="27"/>
  <c r="I70" i="27" s="1"/>
  <c r="J65" i="27"/>
  <c r="J70" i="27" s="1"/>
  <c r="K65" i="27"/>
  <c r="L65" i="27"/>
  <c r="L70" i="27" s="1"/>
  <c r="M65" i="27"/>
  <c r="M70" i="27" s="1"/>
  <c r="N65" i="27"/>
  <c r="N70" i="27" s="1"/>
  <c r="O65" i="27"/>
  <c r="O70" i="27" s="1"/>
  <c r="P65" i="27"/>
  <c r="P70" i="27" s="1"/>
  <c r="Q65" i="27"/>
  <c r="Q70" i="27" s="1"/>
  <c r="R65" i="27"/>
  <c r="R70" i="27" s="1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K70" i="27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S30" i="2"/>
  <c r="R30" i="2"/>
  <c r="D30" i="2"/>
  <c r="C30" i="2"/>
  <c r="T29" i="2"/>
  <c r="T28" i="2"/>
  <c r="T27" i="2"/>
  <c r="T26" i="2"/>
  <c r="T25" i="2"/>
  <c r="T24" i="2"/>
  <c r="T23" i="2"/>
  <c r="O42" i="2"/>
  <c r="N42" i="2"/>
  <c r="L42" i="2"/>
  <c r="K42" i="2"/>
  <c r="J42" i="2"/>
  <c r="P41" i="2"/>
  <c r="P40" i="2"/>
  <c r="P39" i="2"/>
  <c r="P38" i="2"/>
  <c r="P37" i="2"/>
  <c r="P36" i="2"/>
  <c r="P35" i="2"/>
  <c r="T30" i="2" l="1"/>
  <c r="P42" i="2"/>
  <c r="S69" i="27"/>
  <c r="D69" i="27"/>
  <c r="C69" i="27"/>
  <c r="B69" i="27"/>
  <c r="S68" i="27"/>
  <c r="D68" i="27"/>
  <c r="C68" i="27"/>
  <c r="B68" i="27"/>
  <c r="T67" i="27"/>
  <c r="S65" i="27"/>
  <c r="S70" i="27" s="1"/>
  <c r="D65" i="27"/>
  <c r="D70" i="27" s="1"/>
  <c r="C65" i="27"/>
  <c r="B65" i="27"/>
  <c r="B70" i="27" s="1"/>
  <c r="T64" i="27"/>
  <c r="T63" i="27"/>
  <c r="T62" i="27"/>
  <c r="T61" i="27"/>
  <c r="T60" i="27"/>
  <c r="T59" i="27"/>
  <c r="T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T65" i="27" l="1"/>
  <c r="T66" i="27" s="1"/>
  <c r="Q46" i="27"/>
  <c r="Q49" i="27" s="1"/>
  <c r="I46" i="27"/>
  <c r="W25" i="27"/>
  <c r="L51" i="27"/>
  <c r="C70" i="27"/>
  <c r="B18" i="2"/>
  <c r="C18" i="2"/>
  <c r="C29" i="26"/>
  <c r="C28" i="26"/>
  <c r="C25" i="26"/>
  <c r="C30" i="26" s="1"/>
  <c r="T68" i="27" l="1"/>
  <c r="Q47" i="27"/>
  <c r="X27" i="27"/>
  <c r="W26" i="27"/>
  <c r="I49" i="27"/>
  <c r="I47" i="27"/>
  <c r="F69" i="26"/>
  <c r="E69" i="26"/>
  <c r="D69" i="26"/>
  <c r="C69" i="26"/>
  <c r="B69" i="26"/>
  <c r="F68" i="26"/>
  <c r="E68" i="26"/>
  <c r="D68" i="26"/>
  <c r="C68" i="26"/>
  <c r="B68" i="26"/>
  <c r="G67" i="26"/>
  <c r="F65" i="26"/>
  <c r="F70" i="26" s="1"/>
  <c r="E65" i="26"/>
  <c r="E70" i="26" s="1"/>
  <c r="D65" i="26"/>
  <c r="D70" i="26" s="1"/>
  <c r="C65" i="26"/>
  <c r="C70" i="26" s="1"/>
  <c r="B65" i="26"/>
  <c r="G64" i="26"/>
  <c r="G63" i="26"/>
  <c r="G62" i="26"/>
  <c r="G61" i="26"/>
  <c r="G60" i="26"/>
  <c r="G59" i="26"/>
  <c r="G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M51" i="26" s="1"/>
  <c r="L46" i="26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B29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B28" i="26"/>
  <c r="V27" i="26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B25" i="26"/>
  <c r="V24" i="26"/>
  <c r="V23" i="26"/>
  <c r="V22" i="26"/>
  <c r="V21" i="26"/>
  <c r="V20" i="26"/>
  <c r="V19" i="26"/>
  <c r="V18" i="26"/>
  <c r="Q46" i="26" l="1"/>
  <c r="Q47" i="26" s="1"/>
  <c r="G65" i="26"/>
  <c r="G66" i="26" s="1"/>
  <c r="I46" i="26"/>
  <c r="I47" i="26" s="1"/>
  <c r="V25" i="26"/>
  <c r="V26" i="26" s="1"/>
  <c r="B30" i="26"/>
  <c r="B70" i="26"/>
  <c r="L51" i="26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G64" i="25"/>
  <c r="G63" i="25"/>
  <c r="G62" i="25"/>
  <c r="G61" i="25"/>
  <c r="G60" i="25"/>
  <c r="G59" i="25"/>
  <c r="G58" i="25"/>
  <c r="P51" i="25"/>
  <c r="O51" i="25"/>
  <c r="P50" i="25"/>
  <c r="O50" i="25"/>
  <c r="N50" i="25"/>
  <c r="M50" i="25"/>
  <c r="L50" i="25"/>
  <c r="H50" i="25"/>
  <c r="G50" i="25"/>
  <c r="F50" i="25"/>
  <c r="E50" i="25"/>
  <c r="D50" i="25"/>
  <c r="C50" i="25"/>
  <c r="B50" i="25"/>
  <c r="P49" i="25"/>
  <c r="O49" i="25"/>
  <c r="N49" i="25"/>
  <c r="M49" i="25"/>
  <c r="L49" i="25"/>
  <c r="H49" i="25"/>
  <c r="G49" i="25"/>
  <c r="F49" i="25"/>
  <c r="E49" i="25"/>
  <c r="D49" i="25"/>
  <c r="C49" i="25"/>
  <c r="B49" i="25"/>
  <c r="Q48" i="25"/>
  <c r="I48" i="25"/>
  <c r="P46" i="25"/>
  <c r="O46" i="25"/>
  <c r="N46" i="25"/>
  <c r="N51" i="25" s="1"/>
  <c r="M46" i="25"/>
  <c r="M51" i="25" s="1"/>
  <c r="L46" i="25"/>
  <c r="H46" i="25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B51" i="25" s="1"/>
  <c r="Q45" i="25"/>
  <c r="I45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U27" i="25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D30" i="25" s="1"/>
  <c r="C25" i="25"/>
  <c r="C30" i="25" s="1"/>
  <c r="B25" i="25"/>
  <c r="U24" i="25"/>
  <c r="U23" i="25"/>
  <c r="U22" i="25"/>
  <c r="U21" i="25"/>
  <c r="U20" i="25"/>
  <c r="U19" i="25"/>
  <c r="U18" i="25"/>
  <c r="G68" i="26" l="1"/>
  <c r="Q49" i="26"/>
  <c r="I49" i="26"/>
  <c r="W27" i="26"/>
  <c r="G65" i="25"/>
  <c r="G66" i="25" s="1"/>
  <c r="Q46" i="25"/>
  <c r="Q49" i="25" s="1"/>
  <c r="I46" i="25"/>
  <c r="I49" i="25" s="1"/>
  <c r="U25" i="25"/>
  <c r="U26" i="25" s="1"/>
  <c r="B30" i="25"/>
  <c r="H51" i="25"/>
  <c r="B70" i="25"/>
  <c r="L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G68" i="25" l="1"/>
  <c r="Q47" i="25"/>
  <c r="I47" i="25"/>
  <c r="V27" i="25"/>
  <c r="Q46" i="24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42" i="2"/>
  <c r="H35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E69" i="1" l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F42" i="2"/>
  <c r="E42" i="2"/>
  <c r="D42" i="2"/>
  <c r="C42" i="2"/>
  <c r="B42" i="2"/>
  <c r="T17" i="2"/>
  <c r="T16" i="2"/>
  <c r="T15" i="2"/>
  <c r="T14" i="2"/>
  <c r="T13" i="2"/>
  <c r="T12" i="2"/>
  <c r="T11" i="2"/>
  <c r="T18" i="2" l="1"/>
  <c r="H4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<sst xmlns="http://schemas.openxmlformats.org/spreadsheetml/2006/main" count="3141" uniqueCount="152">
  <si>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</si>
  <si>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</si>
  <si>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</si>
  <si>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</si>
  <si>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</si>
  <si>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</si>
  <si>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</si>
  <si>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</si>
  <si>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</si>
  <si>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</si>
  <si>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</si>
  <si>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</si>
  <si>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</si>
  <si>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</si>
  <si>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</si>
  <si>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</si>
  <si>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</si>
  <si>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</si>
  <si>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</si>
  <si>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</si>
  <si>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</si>
  <si>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</si>
  <si>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</si>
  <si>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</si>
  <si>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</si>
  <si>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</si>
  <si>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</si>
  <si>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</si>
  <si>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</si>
  <si>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</si>
  <si>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</si>
  <si>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</si>
  <si>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</si>
  <si>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</si>
  <si>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</si>
  <si>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</si>
  <si>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</si>
  <si>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</si>
  <si>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</si>
  <si>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</si>
  <si>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</si>
  <si>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</si>
  <si>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</si>
  <si>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</si>
  <si>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</si>
  <si>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</si>
  <si>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</si>
  <si>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</si>
  <si>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</si>
  <si>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</si>
  <si>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</si>
  <si>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</si>
  <si>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</si>
  <si>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</si>
  <si>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</si>
  <si>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</si>
  <si>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</si>
  <si>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</si>
  <si>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</si>
  <si>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</si>
  <si>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</si>
  <si>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</si>
  <si>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</si>
  <si>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</si>
  <si>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</si>
  <si>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</si>
  <si>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</si>
  <si>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</si>
  <si>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</si>
  <si>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</si>
  <si>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CASETA A1</t>
  </si>
  <si>
    <t>CASETA A2</t>
  </si>
  <si>
    <t>SEMANA 21</t>
  </si>
  <si>
    <t>SEMANA 22</t>
  </si>
  <si>
    <t>REC</t>
  </si>
  <si>
    <t>SEMANA 23</t>
  </si>
  <si>
    <t>CEPA 1 CASETA B</t>
  </si>
  <si>
    <t>LINEA 4 X 1</t>
  </si>
  <si>
    <t>CEPA 4 CASETA B</t>
  </si>
  <si>
    <t>3 REC</t>
  </si>
  <si>
    <t>SEMANA 24</t>
  </si>
  <si>
    <t>9 REC</t>
  </si>
  <si>
    <t>15 REC</t>
  </si>
  <si>
    <t>SEMANA 25</t>
  </si>
  <si>
    <t>SEMANA 26</t>
  </si>
  <si>
    <t>Saldo Hembras</t>
  </si>
  <si>
    <t>Saldo Machos</t>
  </si>
  <si>
    <t>Grs Calcio</t>
  </si>
  <si>
    <t>Total calcio Kgs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</si>
  <si>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</si>
  <si>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</si>
  <si>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</si>
  <si>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</si>
  <si>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</si>
  <si>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</si>
  <si>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</si>
  <si>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</si>
  <si>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</si>
  <si>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</si>
  <si>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</si>
  <si>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</si>
  <si>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</si>
  <si>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</si>
  <si>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</si>
  <si>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</si>
  <si>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</si>
  <si>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</si>
  <si>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</si>
  <si>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</si>
  <si>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</si>
  <si>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CEPA 4    CASETA B</t>
  </si>
  <si>
    <t>SEMANA 28</t>
  </si>
  <si>
    <t>SEMANA 29</t>
  </si>
  <si>
    <t>SEMANA 30</t>
  </si>
  <si>
    <t>SEMANA 31</t>
  </si>
  <si>
    <t>SEMANA 32</t>
  </si>
  <si>
    <t>Corral</t>
  </si>
  <si>
    <t>Cantidad de calcio</t>
  </si>
  <si>
    <t>Programa de calcio modulo 2</t>
  </si>
  <si>
    <t>CEPA 4 - 1</t>
  </si>
  <si>
    <t>CEPA 4 - 2</t>
  </si>
  <si>
    <t>CEPA 4 - 3</t>
  </si>
  <si>
    <t>CEPA 4 - 4</t>
  </si>
  <si>
    <t>CEPA 4 - 5</t>
  </si>
  <si>
    <t>CEPA 4 - 6</t>
  </si>
  <si>
    <t>CEPA 9 - 1</t>
  </si>
  <si>
    <t>CEPA 9 - 2</t>
  </si>
  <si>
    <t>CEPA 9 - 3</t>
  </si>
  <si>
    <t>CEPA 9 - 4</t>
  </si>
  <si>
    <t>CEPA 9 - 5</t>
  </si>
  <si>
    <t>CEPA 9 - 6</t>
  </si>
  <si>
    <t>CEPA 9 - 7</t>
  </si>
  <si>
    <t>CEPA 9 - 8</t>
  </si>
  <si>
    <t>CEPA 9 - 9</t>
  </si>
  <si>
    <t>CEPA 9 - 10</t>
  </si>
  <si>
    <t>CEPA 9 - 11</t>
  </si>
  <si>
    <t>CEPA 9 - 12</t>
  </si>
  <si>
    <t>CEPA 9 - 13</t>
  </si>
  <si>
    <t>CEPA 9 - 14</t>
  </si>
  <si>
    <t>CEPA 9 - 15</t>
  </si>
  <si>
    <t>CEPA 9 - 16</t>
  </si>
  <si>
    <t>CEPA 9 - 17</t>
  </si>
  <si>
    <t>CEPA 9 - 18</t>
  </si>
  <si>
    <t>SEMANA 33</t>
  </si>
  <si>
    <t>SEMANA 34</t>
  </si>
  <si>
    <t>SEMANA 35</t>
  </si>
  <si>
    <t>SEMANA 36</t>
  </si>
  <si>
    <t>SEMANA 37</t>
  </si>
  <si>
    <t>24 AL 30 DE DIC</t>
  </si>
  <si>
    <t>F2 - F4 - Machos</t>
  </si>
  <si>
    <t>Por favor verificar saldos de machos y tener en cuenta en caso de haber mortalidad de machos, que los que estan pintados son los descartes</t>
  </si>
  <si>
    <t>Continuar descontados consumo de la linea macho según la mortalidad diaria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</si>
</sst>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0.000"/>
  </numFmts>
  <fonts count="4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1"/>
      <color theme="1"/>
      <name val="Calibri"/>
      <family val="2"/>
      <scheme val="minor"/>
    </font>
    <font>
      <sz val="21"/>
      <name val="Arial"/>
      <family val="2"/>
    </font>
    <font>
      <b/>
      <sz val="21"/>
      <name val="Arial"/>
      <family val="2"/>
    </font>
    <font>
      <b/>
      <u/>
      <sz val="21"/>
      <name val="Arial"/>
      <family val="2"/>
    </font>
    <font>
      <sz val="34"/>
      <name val="Arial"/>
      <family val="2"/>
    </font>
    <font>
      <sz val="3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49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164" fontId="29" fillId="0" borderId="9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164" fontId="29" fillId="0" borderId="14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2" fontId="31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31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10" fontId="31" fillId="0" borderId="7" xfId="1" applyNumberFormat="1" applyFont="1" applyFill="1" applyBorder="1" applyAlignment="1">
      <alignment horizontal="center" vertical="center"/>
    </xf>
    <xf numFmtId="2" fontId="31" fillId="3" borderId="7" xfId="0" applyNumberFormat="1" applyFont="1" applyFill="1" applyBorder="1" applyAlignment="1">
      <alignment horizontal="center" vertical="center"/>
    </xf>
    <xf numFmtId="9" fontId="31" fillId="0" borderId="7" xfId="1" applyNumberFormat="1" applyFont="1" applyBorder="1" applyAlignment="1">
      <alignment horizontal="center" vertical="center"/>
    </xf>
    <xf numFmtId="166" fontId="31" fillId="0" borderId="37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66" fontId="31" fillId="5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/>
    </xf>
    <xf numFmtId="1" fontId="32" fillId="2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164" fontId="29" fillId="0" borderId="38" xfId="0" applyNumberFormat="1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6" fillId="2" borderId="23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2" borderId="0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6" fillId="8" borderId="17" xfId="0" applyFont="1" applyFill="1" applyBorder="1" applyAlignment="1">
      <alignment horizontal="center" vertical="center"/>
    </xf>
    <xf numFmtId="0" fontId="36" fillId="7" borderId="0" xfId="0" applyFont="1" applyFill="1" applyBorder="1" applyAlignment="1">
      <alignment horizontal="center" vertical="center"/>
    </xf>
    <xf numFmtId="0" fontId="36" fillId="7" borderId="27" xfId="0" applyFont="1" applyFill="1" applyBorder="1" applyAlignment="1">
      <alignment horizontal="center" vertical="center"/>
    </xf>
    <xf numFmtId="0" fontId="36" fillId="0" borderId="61" xfId="0" applyFont="1" applyFill="1" applyBorder="1" applyAlignment="1">
      <alignment horizontal="center" vertical="center"/>
    </xf>
    <xf numFmtId="0" fontId="36" fillId="3" borderId="19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36" fillId="3" borderId="20" xfId="0" quotePrefix="1" applyFont="1" applyFill="1" applyBorder="1" applyAlignment="1">
      <alignment horizontal="center" vertical="center"/>
    </xf>
    <xf numFmtId="0" fontId="36" fillId="3" borderId="42" xfId="0" quotePrefix="1" applyFont="1" applyFill="1" applyBorder="1" applyAlignment="1">
      <alignment horizontal="center" vertical="center"/>
    </xf>
    <xf numFmtId="0" fontId="36" fillId="9" borderId="4" xfId="0" applyFont="1" applyFill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164" fontId="35" fillId="0" borderId="16" xfId="0" applyNumberFormat="1" applyFont="1" applyFill="1" applyBorder="1" applyAlignment="1">
      <alignment horizontal="center" vertical="center"/>
    </xf>
    <xf numFmtId="164" fontId="35" fillId="0" borderId="10" xfId="0" applyNumberFormat="1" applyFont="1" applyFill="1" applyBorder="1" applyAlignment="1">
      <alignment horizontal="center" vertical="center"/>
    </xf>
    <xf numFmtId="164" fontId="35" fillId="0" borderId="6" xfId="0" applyNumberFormat="1" applyFont="1" applyFill="1" applyBorder="1" applyAlignment="1">
      <alignment horizontal="center" vertical="center"/>
    </xf>
    <xf numFmtId="164" fontId="35" fillId="0" borderId="7" xfId="0" applyNumberFormat="1" applyFont="1" applyFill="1" applyBorder="1" applyAlignment="1">
      <alignment horizontal="center" vertical="center"/>
    </xf>
    <xf numFmtId="164" fontId="35" fillId="0" borderId="7" xfId="0" applyNumberFormat="1" applyFont="1" applyBorder="1" applyAlignment="1">
      <alignment horizontal="center" vertical="center"/>
    </xf>
    <xf numFmtId="164" fontId="35" fillId="0" borderId="9" xfId="0" applyNumberFormat="1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39" xfId="0" applyNumberFormat="1" applyFont="1" applyFill="1" applyBorder="1" applyAlignment="1">
      <alignment horizontal="center" vertical="center"/>
    </xf>
    <xf numFmtId="164" fontId="35" fillId="0" borderId="36" xfId="0" applyNumberFormat="1" applyFont="1" applyFill="1" applyBorder="1" applyAlignment="1">
      <alignment horizontal="center" vertical="center"/>
    </xf>
    <xf numFmtId="164" fontId="35" fillId="0" borderId="37" xfId="0" applyNumberFormat="1" applyFont="1" applyFill="1" applyBorder="1" applyAlignment="1">
      <alignment horizontal="center" vertical="center"/>
    </xf>
    <xf numFmtId="164" fontId="35" fillId="0" borderId="12" xfId="0" applyNumberFormat="1" applyFont="1" applyFill="1" applyBorder="1" applyAlignment="1">
      <alignment horizontal="center" vertical="center"/>
    </xf>
    <xf numFmtId="164" fontId="35" fillId="0" borderId="13" xfId="0" applyNumberFormat="1" applyFont="1" applyBorder="1" applyAlignment="1">
      <alignment horizontal="center" vertical="center"/>
    </xf>
    <xf numFmtId="164" fontId="35" fillId="0" borderId="14" xfId="0" applyNumberFormat="1" applyFont="1" applyBorder="1" applyAlignment="1">
      <alignment horizontal="center" vertical="center"/>
    </xf>
    <xf numFmtId="0" fontId="36" fillId="9" borderId="17" xfId="0" applyFont="1" applyFill="1" applyBorder="1" applyAlignment="1">
      <alignment horizontal="center" vertical="center"/>
    </xf>
    <xf numFmtId="164" fontId="36" fillId="0" borderId="41" xfId="0" applyNumberFormat="1" applyFont="1" applyFill="1" applyBorder="1" applyAlignment="1">
      <alignment horizontal="center" vertical="center"/>
    </xf>
    <xf numFmtId="164" fontId="36" fillId="0" borderId="32" xfId="0" applyNumberFormat="1" applyFont="1" applyFill="1" applyBorder="1" applyAlignment="1">
      <alignment horizontal="center" vertical="center"/>
    </xf>
    <xf numFmtId="164" fontId="36" fillId="0" borderId="40" xfId="0" applyNumberFormat="1" applyFont="1" applyFill="1" applyBorder="1" applyAlignment="1">
      <alignment horizontal="center" vertical="center"/>
    </xf>
    <xf numFmtId="164" fontId="36" fillId="0" borderId="60" xfId="0" applyNumberFormat="1" applyFont="1" applyFill="1" applyBorder="1" applyAlignment="1">
      <alignment horizontal="center" vertical="center"/>
    </xf>
    <xf numFmtId="164" fontId="36" fillId="0" borderId="58" xfId="0" applyNumberFormat="1" applyFont="1" applyFill="1" applyBorder="1" applyAlignment="1">
      <alignment horizontal="center" vertical="center"/>
    </xf>
    <xf numFmtId="164" fontId="36" fillId="0" borderId="48" xfId="0" applyNumberFormat="1" applyFont="1" applyFill="1" applyBorder="1" applyAlignment="1">
      <alignment horizontal="center" vertical="center"/>
    </xf>
    <xf numFmtId="164" fontId="36" fillId="0" borderId="23" xfId="0" applyNumberFormat="1" applyFont="1" applyFill="1" applyBorder="1" applyAlignment="1">
      <alignment horizontal="center" vertical="center"/>
    </xf>
    <xf numFmtId="1" fontId="35" fillId="0" borderId="23" xfId="0" applyNumberFormat="1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vertical="center"/>
    </xf>
    <xf numFmtId="0" fontId="36" fillId="9" borderId="49" xfId="0" applyFont="1" applyFill="1" applyBorder="1" applyAlignment="1">
      <alignment horizontal="center" vertical="center"/>
    </xf>
    <xf numFmtId="164" fontId="35" fillId="2" borderId="7" xfId="0" applyNumberFormat="1" applyFont="1" applyFill="1" applyBorder="1" applyAlignment="1">
      <alignment horizontal="center" vertical="center"/>
    </xf>
    <xf numFmtId="164" fontId="35" fillId="0" borderId="37" xfId="0" applyNumberFormat="1" applyFont="1" applyBorder="1" applyAlignment="1">
      <alignment horizontal="center" vertical="center"/>
    </xf>
    <xf numFmtId="164" fontId="35" fillId="0" borderId="38" xfId="0" applyNumberFormat="1" applyFont="1" applyBorder="1" applyAlignment="1">
      <alignment horizontal="center" vertical="center"/>
    </xf>
    <xf numFmtId="164" fontId="35" fillId="0" borderId="36" xfId="0" applyNumberFormat="1" applyFont="1" applyBorder="1" applyAlignment="1">
      <alignment horizontal="center" vertical="center"/>
    </xf>
    <xf numFmtId="164" fontId="35" fillId="0" borderId="50" xfId="0" applyNumberFormat="1" applyFont="1" applyFill="1" applyBorder="1" applyAlignment="1">
      <alignment horizontal="center" vertical="center"/>
    </xf>
    <xf numFmtId="0" fontId="36" fillId="7" borderId="23" xfId="0" applyFont="1" applyFill="1" applyBorder="1" applyAlignment="1">
      <alignment horizontal="center" vertical="center"/>
    </xf>
    <xf numFmtId="164" fontId="35" fillId="0" borderId="6" xfId="0" applyNumberFormat="1" applyFont="1" applyBorder="1" applyAlignment="1">
      <alignment horizontal="center" vertical="center"/>
    </xf>
    <xf numFmtId="164" fontId="35" fillId="0" borderId="51" xfId="0" applyNumberFormat="1" applyFont="1" applyFill="1" applyBorder="1" applyAlignment="1">
      <alignment horizontal="center" vertical="center"/>
    </xf>
    <xf numFmtId="164" fontId="36" fillId="0" borderId="44" xfId="0" applyNumberFormat="1" applyFont="1" applyFill="1" applyBorder="1" applyAlignment="1">
      <alignment horizontal="center" vertical="center"/>
    </xf>
    <xf numFmtId="164" fontId="36" fillId="0" borderId="45" xfId="0" applyNumberFormat="1" applyFont="1" applyFill="1" applyBorder="1" applyAlignment="1">
      <alignment horizontal="center" vertical="center"/>
    </xf>
    <xf numFmtId="164" fontId="36" fillId="0" borderId="17" xfId="0" applyNumberFormat="1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11" borderId="17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0" fontId="36" fillId="3" borderId="20" xfId="0" applyFont="1" applyFill="1" applyBorder="1" applyAlignment="1">
      <alignment horizontal="center" vertical="center"/>
    </xf>
    <xf numFmtId="0" fontId="36" fillId="3" borderId="42" xfId="0" applyFont="1" applyFill="1" applyBorder="1" applyAlignment="1">
      <alignment horizontal="center" vertical="center"/>
    </xf>
    <xf numFmtId="0" fontId="36" fillId="9" borderId="43" xfId="0" applyFont="1" applyFill="1" applyBorder="1" applyAlignment="1">
      <alignment horizontal="center" vertical="center"/>
    </xf>
    <xf numFmtId="0" fontId="36" fillId="0" borderId="0" xfId="0" quotePrefix="1" applyFont="1" applyBorder="1" applyAlignment="1">
      <alignment horizontal="center" vertical="center"/>
    </xf>
    <xf numFmtId="0" fontId="36" fillId="3" borderId="34" xfId="0" applyFont="1" applyFill="1" applyBorder="1" applyAlignment="1">
      <alignment horizontal="center" vertical="center"/>
    </xf>
    <xf numFmtId="0" fontId="36" fillId="3" borderId="3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164" fontId="35" fillId="2" borderId="9" xfId="0" applyNumberFormat="1" applyFont="1" applyFill="1" applyBorder="1" applyAlignment="1">
      <alignment horizontal="center" vertical="center"/>
    </xf>
    <xf numFmtId="164" fontId="35" fillId="2" borderId="10" xfId="0" applyNumberFormat="1" applyFont="1" applyFill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9" borderId="30" xfId="0" applyFont="1" applyFill="1" applyBorder="1" applyAlignment="1">
      <alignment horizontal="center" vertical="center"/>
    </xf>
    <xf numFmtId="164" fontId="36" fillId="2" borderId="40" xfId="0" applyNumberFormat="1" applyFont="1" applyFill="1" applyBorder="1" applyAlignment="1">
      <alignment horizontal="center" vertical="center"/>
    </xf>
    <xf numFmtId="164" fontId="36" fillId="2" borderId="44" xfId="0" applyNumberFormat="1" applyFont="1" applyFill="1" applyBorder="1" applyAlignment="1">
      <alignment horizontal="center" vertical="center"/>
    </xf>
    <xf numFmtId="164" fontId="36" fillId="2" borderId="45" xfId="0" applyNumberFormat="1" applyFont="1" applyFill="1" applyBorder="1" applyAlignment="1">
      <alignment horizontal="center" vertical="center"/>
    </xf>
    <xf numFmtId="164" fontId="36" fillId="2" borderId="32" xfId="0" applyNumberFormat="1" applyFont="1" applyFill="1" applyBorder="1" applyAlignment="1">
      <alignment horizontal="center" vertical="center"/>
    </xf>
    <xf numFmtId="164" fontId="36" fillId="0" borderId="53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164" fontId="35" fillId="2" borderId="46" xfId="0" applyNumberFormat="1" applyFont="1" applyFill="1" applyBorder="1" applyAlignment="1">
      <alignment horizontal="center" vertical="center"/>
    </xf>
    <xf numFmtId="1" fontId="35" fillId="2" borderId="46" xfId="0" applyNumberFormat="1" applyFont="1" applyFill="1" applyBorder="1" applyAlignment="1">
      <alignment horizontal="center" vertical="center"/>
    </xf>
    <xf numFmtId="1" fontId="35" fillId="2" borderId="47" xfId="0" applyNumberFormat="1" applyFont="1" applyFill="1" applyBorder="1" applyAlignment="1">
      <alignment horizontal="center" vertical="center"/>
    </xf>
    <xf numFmtId="0" fontId="35" fillId="2" borderId="47" xfId="0" applyFont="1" applyFill="1" applyBorder="1" applyAlignment="1">
      <alignment horizontal="center" vertical="center"/>
    </xf>
    <xf numFmtId="0" fontId="34" fillId="0" borderId="47" xfId="0" applyFont="1" applyBorder="1" applyAlignment="1">
      <alignment horizontal="center" vertical="center"/>
    </xf>
    <xf numFmtId="0" fontId="34" fillId="0" borderId="4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40" xfId="0" applyFont="1" applyBorder="1" applyAlignment="1">
      <alignment horizontal="center" vertical="center" wrapText="1"/>
    </xf>
    <xf numFmtId="0" fontId="40" fillId="0" borderId="45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/>
    </xf>
    <xf numFmtId="164" fontId="40" fillId="0" borderId="42" xfId="0" applyNumberFormat="1" applyFont="1" applyBorder="1" applyAlignment="1">
      <alignment horizontal="center" vertical="center"/>
    </xf>
    <xf numFmtId="164" fontId="40" fillId="0" borderId="0" xfId="0" applyNumberFormat="1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164" fontId="40" fillId="0" borderId="9" xfId="0" applyNumberFormat="1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164" fontId="40" fillId="0" borderId="14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38" fillId="7" borderId="18" xfId="0" applyFont="1" applyFill="1" applyBorder="1" applyAlignment="1">
      <alignment horizontal="center" vertical="center" wrapText="1"/>
    </xf>
    <xf numFmtId="0" fontId="38" fillId="7" borderId="21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8" fillId="7" borderId="23" xfId="0" applyFont="1" applyFill="1" applyBorder="1" applyAlignment="1">
      <alignment horizontal="center" vertical="center" wrapText="1"/>
    </xf>
    <xf numFmtId="0" fontId="38" fillId="7" borderId="0" xfId="0" applyFont="1" applyFill="1" applyBorder="1" applyAlignment="1">
      <alignment horizontal="center" vertical="center" wrapText="1"/>
    </xf>
    <xf numFmtId="0" fontId="38" fillId="7" borderId="27" xfId="0" applyFont="1" applyFill="1" applyBorder="1" applyAlignment="1">
      <alignment horizontal="center" vertical="center" wrapText="1"/>
    </xf>
    <xf numFmtId="0" fontId="38" fillId="7" borderId="46" xfId="0" applyFont="1" applyFill="1" applyBorder="1" applyAlignment="1">
      <alignment horizontal="center" vertical="center" wrapText="1"/>
    </xf>
    <xf numFmtId="0" fontId="38" fillId="7" borderId="47" xfId="0" applyFont="1" applyFill="1" applyBorder="1" applyAlignment="1">
      <alignment horizontal="center" vertical="center" wrapText="1"/>
    </xf>
    <xf numFmtId="0" fontId="38" fillId="7" borderId="48" xfId="0" applyFont="1" applyFill="1" applyBorder="1" applyAlignment="1">
      <alignment horizontal="center" vertical="center" wrapText="1"/>
    </xf>
    <xf numFmtId="0" fontId="36" fillId="7" borderId="30" xfId="0" applyFont="1" applyFill="1" applyBorder="1" applyAlignment="1">
      <alignment horizontal="center" vertical="center"/>
    </xf>
    <xf numFmtId="0" fontId="36" fillId="7" borderId="31" xfId="0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36" fillId="7" borderId="48" xfId="0" applyFont="1" applyFill="1" applyBorder="1" applyAlignment="1">
      <alignment horizontal="center" vertical="center"/>
    </xf>
    <xf numFmtId="0" fontId="36" fillId="2" borderId="28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11" borderId="30" xfId="0" applyFont="1" applyFill="1" applyBorder="1" applyAlignment="1">
      <alignment horizontal="center" vertical="center"/>
    </xf>
    <xf numFmtId="0" fontId="36" fillId="11" borderId="31" xfId="0" applyFont="1" applyFill="1" applyBorder="1" applyAlignment="1">
      <alignment horizontal="center" vertical="center"/>
    </xf>
    <xf numFmtId="0" fontId="36" fillId="11" borderId="32" xfId="0" applyFont="1" applyFill="1" applyBorder="1" applyAlignment="1">
      <alignment horizontal="center" vertical="center"/>
    </xf>
    <xf numFmtId="0" fontId="39" fillId="0" borderId="18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39" fillId="0" borderId="22" xfId="0" applyFont="1" applyBorder="1" applyAlignment="1">
      <alignment horizontal="center" vertical="center" wrapText="1"/>
    </xf>
    <xf numFmtId="0" fontId="39" fillId="0" borderId="23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27" xfId="0" applyFont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 wrapText="1"/>
    </xf>
    <xf numFmtId="0" fontId="39" fillId="0" borderId="47" xfId="0" applyFont="1" applyBorder="1" applyAlignment="1">
      <alignment horizontal="center" vertical="center" wrapText="1"/>
    </xf>
    <xf numFmtId="0" fontId="39" fillId="0" borderId="48" xfId="0" applyFont="1" applyBorder="1" applyAlignment="1">
      <alignment horizontal="center" vertical="center" wrapText="1"/>
    </xf>
    <xf numFmtId="0" fontId="34" fillId="2" borderId="18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34" fillId="2" borderId="28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36" fillId="2" borderId="24" xfId="0" applyFont="1" applyFill="1" applyBorder="1" applyAlignment="1">
      <alignment horizontal="center" vertical="center"/>
    </xf>
    <xf numFmtId="0" fontId="36" fillId="2" borderId="25" xfId="0" applyFont="1" applyFill="1" applyBorder="1" applyAlignment="1">
      <alignment horizontal="center" vertical="center"/>
    </xf>
    <xf numFmtId="0" fontId="36" fillId="2" borderId="26" xfId="0" applyFont="1" applyFill="1" applyBorder="1" applyAlignment="1">
      <alignment horizontal="center" vertical="center"/>
    </xf>
    <xf numFmtId="0" fontId="36" fillId="2" borderId="29" xfId="0" applyFont="1" applyFill="1" applyBorder="1" applyAlignment="1">
      <alignment horizontal="center" vertical="center"/>
    </xf>
    <xf numFmtId="0" fontId="35" fillId="2" borderId="7" xfId="0" applyFont="1" applyFill="1" applyBorder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426" t="s">
        <v>5</v>
      </c>
      <c r="L11" s="426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25</v>
      </c>
      <c r="C15" s="422"/>
      <c r="D15" s="422"/>
      <c r="E15" s="422"/>
      <c r="F15" s="422"/>
      <c r="G15" s="422"/>
      <c r="H15" s="422"/>
      <c r="I15" s="422"/>
      <c r="J15" s="422"/>
      <c r="K15" s="423"/>
      <c r="L15" s="428" t="s">
        <v>8</v>
      </c>
      <c r="M15" s="429"/>
      <c r="N15" s="429"/>
      <c r="O15" s="429"/>
      <c r="P15" s="429"/>
      <c r="Q15" s="429"/>
      <c r="R15" s="429"/>
      <c r="S15" s="430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9" t="s">
        <v>25</v>
      </c>
      <c r="C36" s="427"/>
      <c r="D36" s="427"/>
      <c r="E36" s="427"/>
      <c r="F36" s="427"/>
      <c r="G36" s="427"/>
      <c r="H36" s="99"/>
      <c r="I36" s="53" t="s">
        <v>26</v>
      </c>
      <c r="J36" s="107"/>
      <c r="K36" s="418" t="s">
        <v>25</v>
      </c>
      <c r="L36" s="418"/>
      <c r="M36" s="418"/>
      <c r="N36" s="418"/>
      <c r="O36" s="41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7" t="s">
        <v>8</v>
      </c>
      <c r="C55" s="418"/>
      <c r="D55" s="418"/>
      <c r="E55" s="418"/>
      <c r="F55" s="41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S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426" t="s">
        <v>59</v>
      </c>
      <c r="L11" s="426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25</v>
      </c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33"/>
      <c r="N15" s="434" t="s">
        <v>8</v>
      </c>
      <c r="O15" s="435"/>
      <c r="P15" s="435"/>
      <c r="Q15" s="435"/>
      <c r="R15" s="435"/>
      <c r="S15" s="435"/>
      <c r="T15" s="435"/>
      <c r="U15" s="435"/>
      <c r="V15" s="436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8" t="s">
        <v>8</v>
      </c>
      <c r="M36" s="418"/>
      <c r="N36" s="418"/>
      <c r="O36" s="418"/>
      <c r="P36" s="41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7" t="s">
        <v>25</v>
      </c>
      <c r="C55" s="418"/>
      <c r="D55" s="418"/>
      <c r="E55" s="418"/>
      <c r="F55" s="41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426" t="s">
        <v>60</v>
      </c>
      <c r="L11" s="426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25</v>
      </c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33"/>
      <c r="N15" s="434" t="s">
        <v>8</v>
      </c>
      <c r="O15" s="435"/>
      <c r="P15" s="435"/>
      <c r="Q15" s="435"/>
      <c r="R15" s="435"/>
      <c r="S15" s="435"/>
      <c r="T15" s="435"/>
      <c r="U15" s="435"/>
      <c r="V15" s="436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8" t="s">
        <v>8</v>
      </c>
      <c r="M36" s="418"/>
      <c r="N36" s="418"/>
      <c r="O36" s="418"/>
      <c r="P36" s="41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7" t="s">
        <v>25</v>
      </c>
      <c r="C55" s="418"/>
      <c r="D55" s="418"/>
      <c r="E55" s="418"/>
      <c r="F55" s="41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426" t="s">
        <v>61</v>
      </c>
      <c r="L11" s="426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25</v>
      </c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33"/>
      <c r="N15" s="434" t="s">
        <v>8</v>
      </c>
      <c r="O15" s="435"/>
      <c r="P15" s="435"/>
      <c r="Q15" s="435"/>
      <c r="R15" s="435"/>
      <c r="S15" s="435"/>
      <c r="T15" s="435"/>
      <c r="U15" s="435"/>
      <c r="V15" s="436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8" t="s">
        <v>8</v>
      </c>
      <c r="M36" s="418"/>
      <c r="N36" s="418"/>
      <c r="O36" s="418"/>
      <c r="P36" s="41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7" t="s">
        <v>25</v>
      </c>
      <c r="C55" s="418"/>
      <c r="D55" s="418"/>
      <c r="E55" s="418"/>
      <c r="F55" s="41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426" t="s">
        <v>62</v>
      </c>
      <c r="L11" s="426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25</v>
      </c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32"/>
      <c r="N15" s="432"/>
      <c r="O15" s="433"/>
      <c r="P15" s="434" t="s">
        <v>8</v>
      </c>
      <c r="Q15" s="435"/>
      <c r="R15" s="435"/>
      <c r="S15" s="435"/>
      <c r="T15" s="435"/>
      <c r="U15" s="435"/>
      <c r="V15" s="435"/>
      <c r="W15" s="435"/>
      <c r="X15" s="436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8" t="s">
        <v>8</v>
      </c>
      <c r="M36" s="418"/>
      <c r="N36" s="418"/>
      <c r="O36" s="418"/>
      <c r="P36" s="41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7" t="s">
        <v>25</v>
      </c>
      <c r="C55" s="418"/>
      <c r="D55" s="418"/>
      <c r="E55" s="418"/>
      <c r="F55" s="41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426" t="s">
        <v>63</v>
      </c>
      <c r="L11" s="426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25</v>
      </c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32"/>
      <c r="N15" s="432"/>
      <c r="O15" s="433"/>
      <c r="P15" s="434" t="s">
        <v>8</v>
      </c>
      <c r="Q15" s="435"/>
      <c r="R15" s="435"/>
      <c r="S15" s="435"/>
      <c r="T15" s="435"/>
      <c r="U15" s="435"/>
      <c r="V15" s="435"/>
      <c r="W15" s="435"/>
      <c r="X15" s="436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8" t="s">
        <v>8</v>
      </c>
      <c r="M36" s="418"/>
      <c r="N36" s="418"/>
      <c r="O36" s="418"/>
      <c r="P36" s="41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7" t="s">
        <v>25</v>
      </c>
      <c r="C55" s="418"/>
      <c r="D55" s="418"/>
      <c r="E55" s="418"/>
      <c r="F55" s="41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426" t="s">
        <v>64</v>
      </c>
      <c r="L11" s="426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25</v>
      </c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32"/>
      <c r="N15" s="432"/>
      <c r="O15" s="433"/>
      <c r="P15" s="434" t="s">
        <v>8</v>
      </c>
      <c r="Q15" s="435"/>
      <c r="R15" s="435"/>
      <c r="S15" s="435"/>
      <c r="T15" s="435"/>
      <c r="U15" s="435"/>
      <c r="V15" s="435"/>
      <c r="W15" s="435"/>
      <c r="X15" s="436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8" t="s">
        <v>8</v>
      </c>
      <c r="M36" s="418"/>
      <c r="N36" s="418"/>
      <c r="O36" s="418"/>
      <c r="P36" s="41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7" t="s">
        <v>25</v>
      </c>
      <c r="C55" s="418"/>
      <c r="D55" s="418"/>
      <c r="E55" s="418"/>
      <c r="F55" s="41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426" t="s">
        <v>65</v>
      </c>
      <c r="L11" s="426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25</v>
      </c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32"/>
      <c r="N15" s="432"/>
      <c r="O15" s="433"/>
      <c r="P15" s="434" t="s">
        <v>8</v>
      </c>
      <c r="Q15" s="435"/>
      <c r="R15" s="435"/>
      <c r="S15" s="435"/>
      <c r="T15" s="435"/>
      <c r="U15" s="435"/>
      <c r="V15" s="435"/>
      <c r="W15" s="435"/>
      <c r="X15" s="436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8" t="s">
        <v>8</v>
      </c>
      <c r="M36" s="418"/>
      <c r="N36" s="418"/>
      <c r="O36" s="418"/>
      <c r="P36" s="41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7" t="s">
        <v>25</v>
      </c>
      <c r="C55" s="418"/>
      <c r="D55" s="418"/>
      <c r="E55" s="418"/>
      <c r="F55" s="41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426" t="s">
        <v>66</v>
      </c>
      <c r="L11" s="426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25</v>
      </c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32"/>
      <c r="N15" s="432"/>
      <c r="O15" s="433"/>
      <c r="P15" s="434" t="s">
        <v>8</v>
      </c>
      <c r="Q15" s="435"/>
      <c r="R15" s="435"/>
      <c r="S15" s="435"/>
      <c r="T15" s="435"/>
      <c r="U15" s="435"/>
      <c r="V15" s="435"/>
      <c r="W15" s="435"/>
      <c r="X15" s="436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8" t="s">
        <v>8</v>
      </c>
      <c r="M36" s="418"/>
      <c r="N36" s="418"/>
      <c r="O36" s="418"/>
      <c r="P36" s="41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7" t="s">
        <v>25</v>
      </c>
      <c r="C55" s="418"/>
      <c r="D55" s="418"/>
      <c r="E55" s="418"/>
      <c r="F55" s="41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426" t="s">
        <v>67</v>
      </c>
      <c r="L11" s="426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25</v>
      </c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32"/>
      <c r="N15" s="432"/>
      <c r="O15" s="433"/>
      <c r="P15" s="434" t="s">
        <v>8</v>
      </c>
      <c r="Q15" s="435"/>
      <c r="R15" s="435"/>
      <c r="S15" s="435"/>
      <c r="T15" s="435"/>
      <c r="U15" s="435"/>
      <c r="V15" s="435"/>
      <c r="W15" s="435"/>
      <c r="X15" s="436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8" t="s">
        <v>8</v>
      </c>
      <c r="M36" s="418"/>
      <c r="N36" s="418"/>
      <c r="O36" s="418"/>
      <c r="P36" s="41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7" t="s">
        <v>25</v>
      </c>
      <c r="C55" s="418"/>
      <c r="D55" s="418"/>
      <c r="E55" s="418"/>
      <c r="F55" s="41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2"/>
      <c r="Z3" s="2"/>
      <c r="AA3" s="2"/>
      <c r="AB3" s="2"/>
      <c r="AC3" s="2"/>
      <c r="AD3" s="1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9" t="s">
        <v>1</v>
      </c>
      <c r="B9" s="189"/>
      <c r="C9" s="189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9"/>
      <c r="B10" s="189"/>
      <c r="C10" s="1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9" t="s">
        <v>4</v>
      </c>
      <c r="B11" s="189"/>
      <c r="C11" s="189"/>
      <c r="D11" s="1"/>
      <c r="E11" s="190">
        <v>2</v>
      </c>
      <c r="F11" s="1"/>
      <c r="G11" s="1"/>
      <c r="H11" s="1"/>
      <c r="I11" s="1"/>
      <c r="J11" s="1"/>
      <c r="K11" s="426" t="s">
        <v>68</v>
      </c>
      <c r="L11" s="426"/>
      <c r="M11" s="191"/>
      <c r="N11" s="1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9"/>
      <c r="B12" s="189"/>
      <c r="C12" s="189"/>
      <c r="D12" s="1"/>
      <c r="E12" s="5"/>
      <c r="F12" s="1"/>
      <c r="G12" s="1"/>
      <c r="H12" s="1"/>
      <c r="I12" s="1"/>
      <c r="J12" s="1"/>
      <c r="K12" s="191"/>
      <c r="L12" s="191"/>
      <c r="M12" s="191"/>
      <c r="N12" s="1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"/>
      <c r="X13" s="1"/>
      <c r="Y13" s="1"/>
    </row>
    <row r="14" spans="1:30" s="3" customFormat="1" ht="27" thickBot="1" x14ac:dyDescent="0.3">
      <c r="A14" s="1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25</v>
      </c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32"/>
      <c r="N15" s="432"/>
      <c r="O15" s="433"/>
      <c r="P15" s="434" t="s">
        <v>8</v>
      </c>
      <c r="Q15" s="435"/>
      <c r="R15" s="435"/>
      <c r="S15" s="435"/>
      <c r="T15" s="435"/>
      <c r="U15" s="435"/>
      <c r="V15" s="435"/>
      <c r="W15" s="435"/>
      <c r="X15" s="436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8" t="s">
        <v>8</v>
      </c>
      <c r="M36" s="418"/>
      <c r="N36" s="418"/>
      <c r="O36" s="418"/>
      <c r="P36" s="41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7" t="s">
        <v>25</v>
      </c>
      <c r="C55" s="418"/>
      <c r="D55" s="418"/>
      <c r="E55" s="418"/>
      <c r="F55" s="41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426" t="s">
        <v>51</v>
      </c>
      <c r="L11" s="426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25</v>
      </c>
      <c r="C15" s="432"/>
      <c r="D15" s="432"/>
      <c r="E15" s="432"/>
      <c r="F15" s="432"/>
      <c r="G15" s="432"/>
      <c r="H15" s="432"/>
      <c r="I15" s="432"/>
      <c r="J15" s="433"/>
      <c r="K15" s="434" t="s">
        <v>8</v>
      </c>
      <c r="L15" s="435"/>
      <c r="M15" s="435"/>
      <c r="N15" s="435"/>
      <c r="O15" s="435"/>
      <c r="P15" s="435"/>
      <c r="Q15" s="436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9" t="s">
        <v>25</v>
      </c>
      <c r="C36" s="427"/>
      <c r="D36" s="427"/>
      <c r="E36" s="427"/>
      <c r="F36" s="427"/>
      <c r="G36" s="427"/>
      <c r="H36" s="99"/>
      <c r="I36" s="53" t="s">
        <v>26</v>
      </c>
      <c r="J36" s="107"/>
      <c r="K36" s="418" t="s">
        <v>25</v>
      </c>
      <c r="L36" s="418"/>
      <c r="M36" s="418"/>
      <c r="N36" s="418"/>
      <c r="O36" s="41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7" t="s">
        <v>8</v>
      </c>
      <c r="C55" s="418"/>
      <c r="D55" s="418"/>
      <c r="E55" s="418"/>
      <c r="F55" s="41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B15:J15"/>
    <mergeCell ref="K15:Q15"/>
    <mergeCell ref="A3:C3"/>
    <mergeCell ref="E9:G9"/>
    <mergeCell ref="R9:S9"/>
    <mergeCell ref="K11:L11"/>
    <mergeCell ref="B36:G36"/>
    <mergeCell ref="K36:O36"/>
    <mergeCell ref="J54:K5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2</v>
      </c>
      <c r="F11" s="1"/>
      <c r="G11" s="1"/>
      <c r="H11" s="1"/>
      <c r="I11" s="1"/>
      <c r="J11" s="1"/>
      <c r="K11" s="426" t="s">
        <v>69</v>
      </c>
      <c r="L11" s="426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70</v>
      </c>
      <c r="C15" s="432"/>
      <c r="D15" s="432"/>
      <c r="E15" s="433"/>
      <c r="F15" s="431" t="s">
        <v>71</v>
      </c>
      <c r="G15" s="432"/>
      <c r="H15" s="432"/>
      <c r="I15" s="432"/>
      <c r="J15" s="432"/>
      <c r="K15" s="432"/>
      <c r="L15" s="433"/>
      <c r="M15" s="434" t="s">
        <v>8</v>
      </c>
      <c r="N15" s="435"/>
      <c r="O15" s="435"/>
      <c r="P15" s="435"/>
      <c r="Q15" s="435"/>
      <c r="R15" s="435"/>
      <c r="S15" s="435"/>
      <c r="T15" s="436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8" t="s">
        <v>8</v>
      </c>
      <c r="M36" s="418"/>
      <c r="N36" s="418"/>
      <c r="O36" s="418"/>
      <c r="P36" s="41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7" t="s">
        <v>25</v>
      </c>
      <c r="C55" s="418"/>
      <c r="D55" s="418"/>
      <c r="E55" s="418"/>
      <c r="F55" s="41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E15"/>
    <mergeCell ref="M15:T15"/>
    <mergeCell ref="F15:L15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1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8">
        <v>2</v>
      </c>
      <c r="F11" s="1"/>
      <c r="G11" s="1"/>
      <c r="H11" s="1"/>
      <c r="I11" s="1"/>
      <c r="J11" s="1"/>
      <c r="K11" s="426" t="s">
        <v>72</v>
      </c>
      <c r="L11" s="426"/>
      <c r="M11" s="199"/>
      <c r="N11" s="1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9"/>
      <c r="L12" s="199"/>
      <c r="M12" s="199"/>
      <c r="N12" s="1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70</v>
      </c>
      <c r="C15" s="432"/>
      <c r="D15" s="432"/>
      <c r="E15" s="433"/>
      <c r="F15" s="431" t="s">
        <v>71</v>
      </c>
      <c r="G15" s="432"/>
      <c r="H15" s="432"/>
      <c r="I15" s="432"/>
      <c r="J15" s="432"/>
      <c r="K15" s="432"/>
      <c r="L15" s="433"/>
      <c r="M15" s="434" t="s">
        <v>8</v>
      </c>
      <c r="N15" s="435"/>
      <c r="O15" s="435"/>
      <c r="P15" s="435"/>
      <c r="Q15" s="435"/>
      <c r="R15" s="435"/>
      <c r="S15" s="435"/>
      <c r="T15" s="436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27.821500000000004</v>
      </c>
      <c r="C18" s="23">
        <v>44.871600000000001</v>
      </c>
      <c r="D18" s="23">
        <v>54.734000000000016</v>
      </c>
      <c r="E18" s="24">
        <v>59.494799999999998</v>
      </c>
      <c r="F18" s="23">
        <v>69.999500000000012</v>
      </c>
      <c r="G18" s="23">
        <v>79.606100000000012</v>
      </c>
      <c r="H18" s="23">
        <v>87.113599999999991</v>
      </c>
      <c r="I18" s="23">
        <v>71.109499999999997</v>
      </c>
      <c r="J18" s="23">
        <v>58.476999999999997</v>
      </c>
      <c r="K18" s="23">
        <v>57.572799999999994</v>
      </c>
      <c r="L18" s="24">
        <v>47.918999999999997</v>
      </c>
      <c r="M18" s="22">
        <v>38.333199999999998</v>
      </c>
      <c r="N18" s="23">
        <v>71.756399999999999</v>
      </c>
      <c r="O18" s="23">
        <v>87.254599999999996</v>
      </c>
      <c r="P18" s="23">
        <v>76.964000000000013</v>
      </c>
      <c r="Q18" s="23">
        <v>69.250799999999998</v>
      </c>
      <c r="R18" s="23">
        <v>76.089300000000009</v>
      </c>
      <c r="S18" s="23">
        <v>47.253599999999992</v>
      </c>
      <c r="T18" s="24">
        <v>62.902999999999999</v>
      </c>
      <c r="U18" s="25">
        <f t="shared" ref="U18:U25" si="0">SUM(B18:T18)</f>
        <v>1188.5243000000003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27.821500000000004</v>
      </c>
      <c r="C19" s="23">
        <v>44.871600000000001</v>
      </c>
      <c r="D19" s="23">
        <v>54.734000000000016</v>
      </c>
      <c r="E19" s="24">
        <v>59.494799999999998</v>
      </c>
      <c r="F19" s="23">
        <v>69.999500000000012</v>
      </c>
      <c r="G19" s="23">
        <v>79.606100000000012</v>
      </c>
      <c r="H19" s="23">
        <v>87.113599999999991</v>
      </c>
      <c r="I19" s="23">
        <v>71.109499999999997</v>
      </c>
      <c r="J19" s="23">
        <v>58.476999999999997</v>
      </c>
      <c r="K19" s="23">
        <v>57.572799999999994</v>
      </c>
      <c r="L19" s="24">
        <v>47.918999999999997</v>
      </c>
      <c r="M19" s="22">
        <v>38.333199999999998</v>
      </c>
      <c r="N19" s="23">
        <v>71.756399999999999</v>
      </c>
      <c r="O19" s="23">
        <v>87.254599999999996</v>
      </c>
      <c r="P19" s="23">
        <v>76.964000000000013</v>
      </c>
      <c r="Q19" s="23">
        <v>69.250799999999998</v>
      </c>
      <c r="R19" s="23">
        <v>76.089300000000009</v>
      </c>
      <c r="S19" s="23">
        <v>47.253599999999992</v>
      </c>
      <c r="T19" s="24">
        <v>62.902999999999999</v>
      </c>
      <c r="U19" s="25">
        <f t="shared" si="0"/>
        <v>1188.5243000000003</v>
      </c>
      <c r="W19" s="2"/>
      <c r="X19" s="19"/>
    </row>
    <row r="20" spans="1:32" ht="39.75" customHeight="1" x14ac:dyDescent="0.25">
      <c r="A20" s="91" t="s">
        <v>14</v>
      </c>
      <c r="B20" s="22">
        <v>31.165399999999995</v>
      </c>
      <c r="C20" s="23">
        <v>48.008159999999997</v>
      </c>
      <c r="D20" s="23">
        <v>58.281599999999983</v>
      </c>
      <c r="E20" s="24">
        <v>62.314679999999996</v>
      </c>
      <c r="F20" s="23">
        <v>72.88069999999999</v>
      </c>
      <c r="G20" s="23">
        <v>82.832959999999986</v>
      </c>
      <c r="H20" s="23">
        <v>90.940359999999984</v>
      </c>
      <c r="I20" s="23">
        <v>74.456199999999995</v>
      </c>
      <c r="J20" s="23">
        <v>61.442900000000009</v>
      </c>
      <c r="K20" s="23">
        <v>60.814080000000011</v>
      </c>
      <c r="L20" s="24">
        <v>50.804400000000008</v>
      </c>
      <c r="M20" s="22">
        <v>39.684619999999995</v>
      </c>
      <c r="N20" s="23">
        <v>72.80304000000001</v>
      </c>
      <c r="O20" s="23">
        <v>89.857060000000004</v>
      </c>
      <c r="P20" s="23">
        <v>80.24839999999999</v>
      </c>
      <c r="Q20" s="23">
        <v>72.906479999999988</v>
      </c>
      <c r="R20" s="23">
        <v>80.576580000000007</v>
      </c>
      <c r="S20" s="23">
        <v>50.600159999999995</v>
      </c>
      <c r="T20" s="24">
        <v>67.093899999999991</v>
      </c>
      <c r="U20" s="25">
        <f t="shared" si="0"/>
        <v>1247.7116799999999</v>
      </c>
      <c r="W20" s="2"/>
      <c r="X20" s="19"/>
    </row>
    <row r="21" spans="1:32" ht="39.950000000000003" customHeight="1" x14ac:dyDescent="0.25">
      <c r="A21" s="92" t="s">
        <v>15</v>
      </c>
      <c r="B21" s="22">
        <v>31.165399999999995</v>
      </c>
      <c r="C21" s="23">
        <v>48.008159999999997</v>
      </c>
      <c r="D21" s="23">
        <v>58.281599999999983</v>
      </c>
      <c r="E21" s="24">
        <v>62.314679999999996</v>
      </c>
      <c r="F21" s="23">
        <v>72.88069999999999</v>
      </c>
      <c r="G21" s="23">
        <v>82.832959999999986</v>
      </c>
      <c r="H21" s="23">
        <v>90.940359999999984</v>
      </c>
      <c r="I21" s="23">
        <v>74.456199999999995</v>
      </c>
      <c r="J21" s="23">
        <v>61.442900000000009</v>
      </c>
      <c r="K21" s="23">
        <v>60.814080000000011</v>
      </c>
      <c r="L21" s="24">
        <v>50.804400000000008</v>
      </c>
      <c r="M21" s="22">
        <v>39.684619999999995</v>
      </c>
      <c r="N21" s="23">
        <v>72.80304000000001</v>
      </c>
      <c r="O21" s="23">
        <v>89.857060000000004</v>
      </c>
      <c r="P21" s="23">
        <v>80.24839999999999</v>
      </c>
      <c r="Q21" s="23">
        <v>72.906479999999988</v>
      </c>
      <c r="R21" s="23">
        <v>80.576580000000007</v>
      </c>
      <c r="S21" s="23">
        <v>50.600159999999995</v>
      </c>
      <c r="T21" s="24">
        <v>67.093899999999991</v>
      </c>
      <c r="U21" s="25">
        <f t="shared" si="0"/>
        <v>1247.7116799999999</v>
      </c>
      <c r="W21" s="2"/>
      <c r="X21" s="19"/>
    </row>
    <row r="22" spans="1:32" ht="39.950000000000003" customHeight="1" x14ac:dyDescent="0.25">
      <c r="A22" s="91" t="s">
        <v>16</v>
      </c>
      <c r="B22" s="22">
        <v>31.165399999999995</v>
      </c>
      <c r="C22" s="23">
        <v>48.008159999999997</v>
      </c>
      <c r="D22" s="23">
        <v>58.281599999999983</v>
      </c>
      <c r="E22" s="24">
        <v>62.314679999999996</v>
      </c>
      <c r="F22" s="23">
        <v>72.88069999999999</v>
      </c>
      <c r="G22" s="23">
        <v>82.832959999999986</v>
      </c>
      <c r="H22" s="23">
        <v>90.940359999999984</v>
      </c>
      <c r="I22" s="23">
        <v>74.456199999999995</v>
      </c>
      <c r="J22" s="23">
        <v>61.442900000000009</v>
      </c>
      <c r="K22" s="23">
        <v>60.814080000000011</v>
      </c>
      <c r="L22" s="24">
        <v>50.804400000000008</v>
      </c>
      <c r="M22" s="22">
        <v>39.684619999999995</v>
      </c>
      <c r="N22" s="23">
        <v>72.80304000000001</v>
      </c>
      <c r="O22" s="23">
        <v>89.857060000000004</v>
      </c>
      <c r="P22" s="23">
        <v>80.24839999999999</v>
      </c>
      <c r="Q22" s="23">
        <v>72.906479999999988</v>
      </c>
      <c r="R22" s="23">
        <v>80.576580000000007</v>
      </c>
      <c r="S22" s="23">
        <v>50.600159999999995</v>
      </c>
      <c r="T22" s="24">
        <v>67.093899999999991</v>
      </c>
      <c r="U22" s="25">
        <f t="shared" si="0"/>
        <v>1247.7116799999999</v>
      </c>
      <c r="W22" s="2"/>
      <c r="X22" s="19"/>
    </row>
    <row r="23" spans="1:32" ht="39.950000000000003" customHeight="1" x14ac:dyDescent="0.25">
      <c r="A23" s="92" t="s">
        <v>17</v>
      </c>
      <c r="B23" s="22">
        <v>31.165399999999995</v>
      </c>
      <c r="C23" s="23">
        <v>48.008159999999997</v>
      </c>
      <c r="D23" s="23">
        <v>58.281599999999983</v>
      </c>
      <c r="E23" s="24">
        <v>62.314679999999996</v>
      </c>
      <c r="F23" s="23">
        <v>72.88069999999999</v>
      </c>
      <c r="G23" s="23">
        <v>82.832959999999986</v>
      </c>
      <c r="H23" s="23">
        <v>90.940359999999984</v>
      </c>
      <c r="I23" s="23">
        <v>74.456199999999995</v>
      </c>
      <c r="J23" s="23">
        <v>61.442900000000009</v>
      </c>
      <c r="K23" s="23">
        <v>60.814080000000011</v>
      </c>
      <c r="L23" s="24">
        <v>50.804400000000008</v>
      </c>
      <c r="M23" s="22">
        <v>39.684619999999995</v>
      </c>
      <c r="N23" s="23">
        <v>72.80304000000001</v>
      </c>
      <c r="O23" s="23">
        <v>89.857060000000004</v>
      </c>
      <c r="P23" s="23">
        <v>80.24839999999999</v>
      </c>
      <c r="Q23" s="23">
        <v>72.906479999999988</v>
      </c>
      <c r="R23" s="23">
        <v>80.576580000000007</v>
      </c>
      <c r="S23" s="23">
        <v>50.600159999999995</v>
      </c>
      <c r="T23" s="24">
        <v>67.093899999999991</v>
      </c>
      <c r="U23" s="25">
        <f t="shared" si="0"/>
        <v>1247.7116799999999</v>
      </c>
      <c r="W23" s="2"/>
      <c r="X23" s="19"/>
    </row>
    <row r="24" spans="1:32" ht="39.950000000000003" customHeight="1" x14ac:dyDescent="0.25">
      <c r="A24" s="91" t="s">
        <v>18</v>
      </c>
      <c r="B24" s="22">
        <v>31.165399999999995</v>
      </c>
      <c r="C24" s="23">
        <v>48.008159999999997</v>
      </c>
      <c r="D24" s="23">
        <v>58.281599999999983</v>
      </c>
      <c r="E24" s="24">
        <v>62.314679999999996</v>
      </c>
      <c r="F24" s="23">
        <v>72.88069999999999</v>
      </c>
      <c r="G24" s="23">
        <v>82.832959999999986</v>
      </c>
      <c r="H24" s="23">
        <v>90.940359999999984</v>
      </c>
      <c r="I24" s="23">
        <v>74.456199999999995</v>
      </c>
      <c r="J24" s="23">
        <v>61.442900000000009</v>
      </c>
      <c r="K24" s="23">
        <v>60.814080000000011</v>
      </c>
      <c r="L24" s="24">
        <v>50.804400000000008</v>
      </c>
      <c r="M24" s="22">
        <v>39.684619999999995</v>
      </c>
      <c r="N24" s="23">
        <v>72.80304000000001</v>
      </c>
      <c r="O24" s="23">
        <v>89.857060000000004</v>
      </c>
      <c r="P24" s="23">
        <v>80.24839999999999</v>
      </c>
      <c r="Q24" s="23">
        <v>72.906479999999988</v>
      </c>
      <c r="R24" s="23">
        <v>80.576580000000007</v>
      </c>
      <c r="S24" s="23">
        <v>50.600159999999995</v>
      </c>
      <c r="T24" s="24">
        <v>67.093899999999991</v>
      </c>
      <c r="U24" s="25">
        <f t="shared" si="0"/>
        <v>1247.7116799999999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211.47</v>
      </c>
      <c r="C25" s="27">
        <f t="shared" si="1"/>
        <v>329.78399999999999</v>
      </c>
      <c r="D25" s="27">
        <f t="shared" si="1"/>
        <v>400.87599999999992</v>
      </c>
      <c r="E25" s="28">
        <f t="shared" si="1"/>
        <v>430.56300000000005</v>
      </c>
      <c r="F25" s="27">
        <f t="shared" si="1"/>
        <v>504.40249999999997</v>
      </c>
      <c r="G25" s="27">
        <f t="shared" si="1"/>
        <v>573.37699999999984</v>
      </c>
      <c r="H25" s="27">
        <f t="shared" si="1"/>
        <v>628.92899999999986</v>
      </c>
      <c r="I25" s="27">
        <f t="shared" si="1"/>
        <v>514.49999999999989</v>
      </c>
      <c r="J25" s="27">
        <f t="shared" si="1"/>
        <v>424.16850000000005</v>
      </c>
      <c r="K25" s="27">
        <f t="shared" si="1"/>
        <v>419.21600000000001</v>
      </c>
      <c r="L25" s="28">
        <f t="shared" si="1"/>
        <v>349.86</v>
      </c>
      <c r="M25" s="26">
        <f>SUM(M18:M24)</f>
        <v>275.08949999999999</v>
      </c>
      <c r="N25" s="27">
        <f t="shared" ref="N25:P25" si="2">SUM(N18:N24)</f>
        <v>507.52800000000002</v>
      </c>
      <c r="O25" s="27">
        <f t="shared" si="2"/>
        <v>623.79450000000008</v>
      </c>
      <c r="P25" s="27">
        <f t="shared" si="2"/>
        <v>555.16999999999996</v>
      </c>
      <c r="Q25" s="27">
        <f>SUM(Q18:Q24)</f>
        <v>503.03399999999993</v>
      </c>
      <c r="R25" s="27">
        <f t="shared" ref="R25:T25" si="3">SUM(R18:R24)</f>
        <v>555.06150000000014</v>
      </c>
      <c r="S25" s="27">
        <f t="shared" si="3"/>
        <v>347.50799999999998</v>
      </c>
      <c r="T25" s="28">
        <f t="shared" si="3"/>
        <v>461.27549999999985</v>
      </c>
      <c r="U25" s="25">
        <f t="shared" si="0"/>
        <v>8615.607</v>
      </c>
    </row>
    <row r="26" spans="1:32" s="2" customFormat="1" ht="36.75" customHeight="1" x14ac:dyDescent="0.25">
      <c r="A26" s="93" t="s">
        <v>19</v>
      </c>
      <c r="B26" s="29">
        <v>106</v>
      </c>
      <c r="C26" s="30">
        <v>104</v>
      </c>
      <c r="D26" s="30">
        <v>103</v>
      </c>
      <c r="E26" s="31">
        <v>101.5</v>
      </c>
      <c r="F26" s="30">
        <v>102.5</v>
      </c>
      <c r="G26" s="30">
        <v>101</v>
      </c>
      <c r="H26" s="30">
        <v>100.5</v>
      </c>
      <c r="I26" s="30">
        <v>100</v>
      </c>
      <c r="J26" s="30">
        <v>99.5</v>
      </c>
      <c r="K26" s="30">
        <v>98.5</v>
      </c>
      <c r="L26" s="31">
        <v>98</v>
      </c>
      <c r="M26" s="29">
        <v>106.5</v>
      </c>
      <c r="N26" s="30">
        <v>106</v>
      </c>
      <c r="O26" s="30">
        <v>103.5</v>
      </c>
      <c r="P26" s="30">
        <v>103</v>
      </c>
      <c r="Q26" s="30">
        <v>101.5</v>
      </c>
      <c r="R26" s="30">
        <v>100.5</v>
      </c>
      <c r="S26" s="30">
        <v>98.5</v>
      </c>
      <c r="T26" s="31">
        <v>98.5</v>
      </c>
      <c r="U26" s="32">
        <f>+((U25/U27)/7)*1000</f>
        <v>101.5177334213131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669</v>
      </c>
      <c r="U27" s="36">
        <f>SUM(B27:T27)</f>
        <v>12124</v>
      </c>
      <c r="V27" s="2">
        <f>((U25*1000)/U27)/7</f>
        <v>101.5177334213131</v>
      </c>
    </row>
    <row r="28" spans="1:32" s="2" customFormat="1" ht="33" customHeight="1" x14ac:dyDescent="0.25">
      <c r="A28" s="95" t="s">
        <v>21</v>
      </c>
      <c r="B28" s="37">
        <f>((B27*B26)*7/1000-B18-B19)/5</f>
        <v>31.165399999999995</v>
      </c>
      <c r="C28" s="38">
        <f t="shared" ref="C28:T28" si="4">((C27*C26)*7/1000-C18-C19)/5</f>
        <v>48.008159999999997</v>
      </c>
      <c r="D28" s="38">
        <f t="shared" si="4"/>
        <v>58.281599999999983</v>
      </c>
      <c r="E28" s="39">
        <f t="shared" si="4"/>
        <v>62.314679999999996</v>
      </c>
      <c r="F28" s="38">
        <f t="shared" si="4"/>
        <v>72.88069999999999</v>
      </c>
      <c r="G28" s="38">
        <f t="shared" si="4"/>
        <v>82.832959999999986</v>
      </c>
      <c r="H28" s="38">
        <f t="shared" si="4"/>
        <v>90.940359999999984</v>
      </c>
      <c r="I28" s="38">
        <f t="shared" si="4"/>
        <v>74.456199999999995</v>
      </c>
      <c r="J28" s="38">
        <f t="shared" si="4"/>
        <v>61.442900000000009</v>
      </c>
      <c r="K28" s="38">
        <f t="shared" si="4"/>
        <v>60.814080000000011</v>
      </c>
      <c r="L28" s="39">
        <f t="shared" si="4"/>
        <v>50.804400000000008</v>
      </c>
      <c r="M28" s="37">
        <f t="shared" si="4"/>
        <v>39.684619999999995</v>
      </c>
      <c r="N28" s="38">
        <f t="shared" si="4"/>
        <v>72.80304000000001</v>
      </c>
      <c r="O28" s="38">
        <f t="shared" si="4"/>
        <v>89.857060000000004</v>
      </c>
      <c r="P28" s="38">
        <f t="shared" si="4"/>
        <v>80.24839999999999</v>
      </c>
      <c r="Q28" s="38">
        <f t="shared" si="4"/>
        <v>72.906479999999988</v>
      </c>
      <c r="R28" s="38">
        <f t="shared" si="4"/>
        <v>80.576580000000007</v>
      </c>
      <c r="S28" s="38">
        <f t="shared" si="4"/>
        <v>50.600159999999995</v>
      </c>
      <c r="T28" s="39">
        <f t="shared" si="4"/>
        <v>67.093899999999991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211.47</v>
      </c>
      <c r="C29" s="42">
        <f t="shared" si="5"/>
        <v>329.78399999999999</v>
      </c>
      <c r="D29" s="42">
        <f>((D27*D26)*7)/1000</f>
        <v>400.87599999999998</v>
      </c>
      <c r="E29" s="87">
        <f>((E27*E26)*7)/1000</f>
        <v>430.56299999999999</v>
      </c>
      <c r="F29" s="42">
        <f t="shared" ref="F29" si="6">((F27*F26)*7)/1000</f>
        <v>504.40249999999997</v>
      </c>
      <c r="G29" s="42">
        <f>((G27*G26)*7)/1000</f>
        <v>573.37699999999995</v>
      </c>
      <c r="H29" s="42">
        <f t="shared" ref="H29:K29" si="7">((H27*H26)*7)/1000</f>
        <v>628.92899999999997</v>
      </c>
      <c r="I29" s="42">
        <f t="shared" si="7"/>
        <v>514.5</v>
      </c>
      <c r="J29" s="42">
        <f t="shared" si="7"/>
        <v>424.16849999999999</v>
      </c>
      <c r="K29" s="42">
        <f t="shared" si="7"/>
        <v>419.21600000000001</v>
      </c>
      <c r="L29" s="87">
        <f>((L27*L26)*7)/1000</f>
        <v>349.86</v>
      </c>
      <c r="M29" s="41">
        <f>((M27*M26)*7)/1000</f>
        <v>275.08949999999999</v>
      </c>
      <c r="N29" s="42">
        <f>((N27*N26)*7)/1000</f>
        <v>507.52800000000002</v>
      </c>
      <c r="O29" s="42">
        <f t="shared" ref="O29:T29" si="8">((O27*O26)*7)/1000</f>
        <v>623.79449999999997</v>
      </c>
      <c r="P29" s="42">
        <f t="shared" si="8"/>
        <v>555.16999999999996</v>
      </c>
      <c r="Q29" s="43">
        <f t="shared" si="8"/>
        <v>503.03399999999999</v>
      </c>
      <c r="R29" s="43">
        <f t="shared" si="8"/>
        <v>555.06150000000002</v>
      </c>
      <c r="S29" s="43">
        <f t="shared" si="8"/>
        <v>347.50799999999998</v>
      </c>
      <c r="T29" s="44">
        <f t="shared" si="8"/>
        <v>461.27550000000002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106</v>
      </c>
      <c r="C30" s="47">
        <f t="shared" si="9"/>
        <v>104</v>
      </c>
      <c r="D30" s="47">
        <f>+(D25/D27)/7*1000</f>
        <v>102.99999999999999</v>
      </c>
      <c r="E30" s="48">
        <f t="shared" ref="E30:F30" si="10">+(E25/E27)/7*1000</f>
        <v>101.5</v>
      </c>
      <c r="F30" s="47">
        <f t="shared" si="10"/>
        <v>102.5</v>
      </c>
      <c r="G30" s="47">
        <f>+(G25/G27)/7*1000</f>
        <v>100.99999999999997</v>
      </c>
      <c r="H30" s="47">
        <f t="shared" ref="H30:L30" si="11">+(H25/H27)/7*1000</f>
        <v>100.49999999999996</v>
      </c>
      <c r="I30" s="47">
        <f t="shared" si="11"/>
        <v>99.999999999999972</v>
      </c>
      <c r="J30" s="47">
        <f t="shared" si="11"/>
        <v>99.500000000000014</v>
      </c>
      <c r="K30" s="47">
        <f t="shared" si="11"/>
        <v>98.5</v>
      </c>
      <c r="L30" s="48">
        <f t="shared" si="11"/>
        <v>98</v>
      </c>
      <c r="M30" s="46">
        <f>+(M25/M27)/7*1000</f>
        <v>106.5</v>
      </c>
      <c r="N30" s="47">
        <f t="shared" ref="N30:T30" si="12">+(N25/N27)/7*1000</f>
        <v>106</v>
      </c>
      <c r="O30" s="47">
        <f t="shared" si="12"/>
        <v>103.50000000000003</v>
      </c>
      <c r="P30" s="47">
        <f t="shared" si="12"/>
        <v>103</v>
      </c>
      <c r="Q30" s="47">
        <f t="shared" si="12"/>
        <v>101.5</v>
      </c>
      <c r="R30" s="47">
        <f t="shared" si="12"/>
        <v>100.50000000000001</v>
      </c>
      <c r="S30" s="47">
        <f t="shared" si="12"/>
        <v>98.5</v>
      </c>
      <c r="T30" s="48">
        <f t="shared" si="12"/>
        <v>98.499999999999957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8" t="s">
        <v>8</v>
      </c>
      <c r="M36" s="418"/>
      <c r="N36" s="418"/>
      <c r="O36" s="418"/>
      <c r="P36" s="41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17.496600000000001</v>
      </c>
      <c r="C39" s="79">
        <v>58.576099999999997</v>
      </c>
      <c r="D39" s="79">
        <v>76.573499999999996</v>
      </c>
      <c r="E39" s="79">
        <v>59.702200000000005</v>
      </c>
      <c r="F39" s="79">
        <v>80.48769999999999</v>
      </c>
      <c r="G39" s="79">
        <v>65.503999999999991</v>
      </c>
      <c r="H39" s="79"/>
      <c r="I39" s="101">
        <f t="shared" ref="I39:I46" si="13">SUM(B39:H39)</f>
        <v>358.34010000000001</v>
      </c>
      <c r="J39" s="138"/>
      <c r="K39" s="91" t="s">
        <v>12</v>
      </c>
      <c r="L39" s="79">
        <v>7.3</v>
      </c>
      <c r="M39" s="79">
        <v>11.1</v>
      </c>
      <c r="N39" s="79">
        <v>20.6</v>
      </c>
      <c r="O39" s="79"/>
      <c r="P39" s="79"/>
      <c r="Q39" s="101">
        <f t="shared" ref="Q39:Q46" si="14">SUM(L39:P39)</f>
        <v>39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17.496600000000001</v>
      </c>
      <c r="C40" s="79">
        <v>58.576099999999997</v>
      </c>
      <c r="D40" s="79">
        <v>76.573499999999996</v>
      </c>
      <c r="E40" s="79">
        <v>59.702200000000005</v>
      </c>
      <c r="F40" s="79">
        <v>80.48769999999999</v>
      </c>
      <c r="G40" s="79">
        <v>65.503999999999991</v>
      </c>
      <c r="H40" s="79"/>
      <c r="I40" s="101">
        <f t="shared" si="13"/>
        <v>358.34010000000001</v>
      </c>
      <c r="J40" s="2"/>
      <c r="K40" s="92" t="s">
        <v>13</v>
      </c>
      <c r="L40" s="79">
        <v>7.3</v>
      </c>
      <c r="M40" s="79">
        <v>11.1</v>
      </c>
      <c r="N40" s="79">
        <v>20.6</v>
      </c>
      <c r="O40" s="79"/>
      <c r="P40" s="79"/>
      <c r="Q40" s="101">
        <f t="shared" si="14"/>
        <v>39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17.814959999999999</v>
      </c>
      <c r="C41" s="23">
        <v>60.176859999999998</v>
      </c>
      <c r="D41" s="23">
        <v>79.148100000000028</v>
      </c>
      <c r="E41" s="23">
        <v>62.231719999999996</v>
      </c>
      <c r="F41" s="23">
        <v>84.163819999999987</v>
      </c>
      <c r="G41" s="23">
        <v>69.636799999999994</v>
      </c>
      <c r="H41" s="23"/>
      <c r="I41" s="101">
        <f t="shared" si="13"/>
        <v>373.17225999999999</v>
      </c>
      <c r="J41" s="2"/>
      <c r="K41" s="91" t="s">
        <v>14</v>
      </c>
      <c r="L41" s="79">
        <v>7.7</v>
      </c>
      <c r="M41" s="79">
        <v>11.7</v>
      </c>
      <c r="N41" s="79">
        <v>21.8</v>
      </c>
      <c r="O41" s="79"/>
      <c r="P41" s="23"/>
      <c r="Q41" s="101">
        <f t="shared" si="14"/>
        <v>41.2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17.814959999999999</v>
      </c>
      <c r="C42" s="79">
        <v>60.176859999999998</v>
      </c>
      <c r="D42" s="79">
        <v>79.148100000000028</v>
      </c>
      <c r="E42" s="79">
        <v>62.231719999999996</v>
      </c>
      <c r="F42" s="79">
        <v>84.163819999999987</v>
      </c>
      <c r="G42" s="79">
        <v>69.636799999999994</v>
      </c>
      <c r="H42" s="79"/>
      <c r="I42" s="101">
        <f t="shared" si="13"/>
        <v>373.17225999999999</v>
      </c>
      <c r="J42" s="2"/>
      <c r="K42" s="92" t="s">
        <v>15</v>
      </c>
      <c r="L42" s="79">
        <v>7.7</v>
      </c>
      <c r="M42" s="79">
        <v>11.7</v>
      </c>
      <c r="N42" s="79">
        <v>21.9</v>
      </c>
      <c r="O42" s="79"/>
      <c r="P42" s="79"/>
      <c r="Q42" s="101">
        <f t="shared" si="14"/>
        <v>41.3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17.814959999999999</v>
      </c>
      <c r="C43" s="79">
        <v>60.176859999999998</v>
      </c>
      <c r="D43" s="79">
        <v>79.148100000000028</v>
      </c>
      <c r="E43" s="79">
        <v>62.231719999999996</v>
      </c>
      <c r="F43" s="79">
        <v>84.163819999999987</v>
      </c>
      <c r="G43" s="79">
        <v>69.636799999999994</v>
      </c>
      <c r="H43" s="79"/>
      <c r="I43" s="101">
        <f t="shared" si="13"/>
        <v>373.17225999999999</v>
      </c>
      <c r="J43" s="2"/>
      <c r="K43" s="91" t="s">
        <v>16</v>
      </c>
      <c r="L43" s="79">
        <v>7.7</v>
      </c>
      <c r="M43" s="79">
        <v>11.7</v>
      </c>
      <c r="N43" s="79">
        <v>21.9</v>
      </c>
      <c r="O43" s="79"/>
      <c r="P43" s="79"/>
      <c r="Q43" s="101">
        <f t="shared" si="14"/>
        <v>41.3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17.814959999999999</v>
      </c>
      <c r="C44" s="79">
        <v>60.176859999999998</v>
      </c>
      <c r="D44" s="79">
        <v>79.148100000000028</v>
      </c>
      <c r="E44" s="79">
        <v>62.231719999999996</v>
      </c>
      <c r="F44" s="79">
        <v>84.163819999999987</v>
      </c>
      <c r="G44" s="79">
        <v>69.636799999999994</v>
      </c>
      <c r="H44" s="79"/>
      <c r="I44" s="101">
        <f t="shared" si="13"/>
        <v>373.17225999999999</v>
      </c>
      <c r="J44" s="2"/>
      <c r="K44" s="92" t="s">
        <v>17</v>
      </c>
      <c r="L44" s="79">
        <v>7.7</v>
      </c>
      <c r="M44" s="79">
        <v>11.8</v>
      </c>
      <c r="N44" s="79">
        <v>21.9</v>
      </c>
      <c r="O44" s="79"/>
      <c r="P44" s="79"/>
      <c r="Q44" s="101">
        <f t="shared" si="14"/>
        <v>41.4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17.814959999999999</v>
      </c>
      <c r="C45" s="79">
        <v>60.176859999999998</v>
      </c>
      <c r="D45" s="79">
        <v>79.148100000000028</v>
      </c>
      <c r="E45" s="79">
        <v>62.231719999999996</v>
      </c>
      <c r="F45" s="79">
        <v>84.163819999999987</v>
      </c>
      <c r="G45" s="79">
        <v>69.636799999999994</v>
      </c>
      <c r="H45" s="79"/>
      <c r="I45" s="101">
        <f t="shared" si="13"/>
        <v>373.17225999999999</v>
      </c>
      <c r="J45" s="2"/>
      <c r="K45" s="91" t="s">
        <v>18</v>
      </c>
      <c r="L45" s="79">
        <v>7.8</v>
      </c>
      <c r="M45" s="79">
        <v>11.8</v>
      </c>
      <c r="N45" s="79">
        <v>21.9</v>
      </c>
      <c r="O45" s="79"/>
      <c r="P45" s="79"/>
      <c r="Q45" s="101">
        <f t="shared" si="14"/>
        <v>41.5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124.068</v>
      </c>
      <c r="C46" s="27">
        <f t="shared" si="15"/>
        <v>418.03649999999993</v>
      </c>
      <c r="D46" s="27">
        <f t="shared" si="15"/>
        <v>548.88750000000005</v>
      </c>
      <c r="E46" s="27">
        <f t="shared" si="15"/>
        <v>430.56299999999999</v>
      </c>
      <c r="F46" s="27">
        <f t="shared" si="15"/>
        <v>581.79449999999997</v>
      </c>
      <c r="G46" s="27">
        <f t="shared" si="15"/>
        <v>479.19199999999995</v>
      </c>
      <c r="H46" s="27">
        <f t="shared" si="15"/>
        <v>0</v>
      </c>
      <c r="I46" s="101">
        <f t="shared" si="13"/>
        <v>2582.5414999999998</v>
      </c>
      <c r="K46" s="77" t="s">
        <v>10</v>
      </c>
      <c r="L46" s="81">
        <f>SUM(L39:L45)</f>
        <v>53.2</v>
      </c>
      <c r="M46" s="27">
        <f>SUM(M39:M45)</f>
        <v>80.899999999999991</v>
      </c>
      <c r="N46" s="27">
        <f>SUM(N39:N45)</f>
        <v>150.60000000000002</v>
      </c>
      <c r="O46" s="27">
        <f>SUM(O39:O45)</f>
        <v>0</v>
      </c>
      <c r="P46" s="27">
        <f>SUM(P39:P45)</f>
        <v>0</v>
      </c>
      <c r="Q46" s="101">
        <f t="shared" si="14"/>
        <v>284.70000000000005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105.5</v>
      </c>
      <c r="C47" s="30">
        <v>103.5</v>
      </c>
      <c r="D47" s="30">
        <v>102.5</v>
      </c>
      <c r="E47" s="30">
        <v>101</v>
      </c>
      <c r="F47" s="30">
        <v>100.5</v>
      </c>
      <c r="G47" s="30">
        <v>99.5</v>
      </c>
      <c r="H47" s="30"/>
      <c r="I47" s="102">
        <f>+((I46/I48)/7)*1000</f>
        <v>101.52297743533296</v>
      </c>
      <c r="K47" s="110" t="s">
        <v>19</v>
      </c>
      <c r="L47" s="82">
        <v>108.5</v>
      </c>
      <c r="M47" s="30">
        <v>107</v>
      </c>
      <c r="N47" s="30">
        <v>107</v>
      </c>
      <c r="O47" s="30"/>
      <c r="P47" s="30"/>
      <c r="Q47" s="102">
        <f>+((Q46/Q48)/7)*1000</f>
        <v>107.31247644176405</v>
      </c>
      <c r="R47" s="63"/>
      <c r="S47" s="63"/>
    </row>
    <row r="48" spans="1:30" ht="33.75" customHeight="1" x14ac:dyDescent="0.25">
      <c r="A48" s="94" t="s">
        <v>20</v>
      </c>
      <c r="B48" s="83">
        <v>168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3634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17.814959999999999</v>
      </c>
      <c r="C49" s="38">
        <f t="shared" si="16"/>
        <v>60.176859999999998</v>
      </c>
      <c r="D49" s="38">
        <f t="shared" si="16"/>
        <v>79.148100000000028</v>
      </c>
      <c r="E49" s="38">
        <f t="shared" si="16"/>
        <v>62.231719999999996</v>
      </c>
      <c r="F49" s="38">
        <f t="shared" si="16"/>
        <v>84.163819999999987</v>
      </c>
      <c r="G49" s="38">
        <f t="shared" si="16"/>
        <v>69.636799999999994</v>
      </c>
      <c r="H49" s="38">
        <f t="shared" si="16"/>
        <v>0</v>
      </c>
      <c r="I49" s="104">
        <f>((I46*1000)/I48)/7</f>
        <v>101.52297743533298</v>
      </c>
      <c r="K49" s="95" t="s">
        <v>21</v>
      </c>
      <c r="L49" s="84">
        <f t="shared" ref="L49:P49" si="17">((L48*L47)*7/1000-L39-L40)/5</f>
        <v>7.713000000000001</v>
      </c>
      <c r="M49" s="38">
        <f t="shared" si="17"/>
        <v>11.7384</v>
      </c>
      <c r="N49" s="38">
        <f t="shared" si="17"/>
        <v>21.869800000000005</v>
      </c>
      <c r="O49" s="38">
        <f t="shared" si="17"/>
        <v>0</v>
      </c>
      <c r="P49" s="38">
        <f t="shared" si="17"/>
        <v>0</v>
      </c>
      <c r="Q49" s="113">
        <f>((Q46*1000)/Q48)/7</f>
        <v>107.31247644176406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124.068</v>
      </c>
      <c r="C50" s="42">
        <f t="shared" si="18"/>
        <v>418.03649999999999</v>
      </c>
      <c r="D50" s="42">
        <f t="shared" si="18"/>
        <v>548.88750000000005</v>
      </c>
      <c r="E50" s="42">
        <f t="shared" si="18"/>
        <v>430.56299999999999</v>
      </c>
      <c r="F50" s="42">
        <f t="shared" si="18"/>
        <v>581.79449999999997</v>
      </c>
      <c r="G50" s="42">
        <f t="shared" si="18"/>
        <v>479.19200000000001</v>
      </c>
      <c r="H50" s="42">
        <f t="shared" si="18"/>
        <v>0</v>
      </c>
      <c r="I50" s="87"/>
      <c r="K50" s="96" t="s">
        <v>22</v>
      </c>
      <c r="L50" s="85">
        <f>((L48*L47)*7)/1000</f>
        <v>53.164999999999999</v>
      </c>
      <c r="M50" s="42">
        <f>((M48*M47)*7)/1000</f>
        <v>80.891999999999996</v>
      </c>
      <c r="N50" s="42">
        <f>((N48*N47)*7)/1000</f>
        <v>150.54900000000001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105.5</v>
      </c>
      <c r="C51" s="47">
        <f t="shared" si="19"/>
        <v>103.5</v>
      </c>
      <c r="D51" s="47">
        <f t="shared" si="19"/>
        <v>102.50000000000001</v>
      </c>
      <c r="E51" s="47">
        <f t="shared" si="19"/>
        <v>100.99999999999999</v>
      </c>
      <c r="F51" s="47">
        <f t="shared" si="19"/>
        <v>100.5</v>
      </c>
      <c r="G51" s="47">
        <f t="shared" si="19"/>
        <v>99.499999999999986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108.57142857142857</v>
      </c>
      <c r="M51" s="47">
        <f>+(M46/M48)/7*1000</f>
        <v>107.010582010582</v>
      </c>
      <c r="N51" s="47">
        <f>+(N46/N48)/7*1000</f>
        <v>107.0362473347548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7" t="s">
        <v>25</v>
      </c>
      <c r="C55" s="418"/>
      <c r="D55" s="418"/>
      <c r="E55" s="418"/>
      <c r="F55" s="41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45.6</v>
      </c>
      <c r="C58" s="79">
        <v>46.1</v>
      </c>
      <c r="D58" s="79">
        <v>44.8</v>
      </c>
      <c r="E58" s="79"/>
      <c r="F58" s="79"/>
      <c r="G58" s="101">
        <f t="shared" ref="G58:G65" si="20">SUM(B58:F58)</f>
        <v>136.5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45.6</v>
      </c>
      <c r="C59" s="79">
        <v>46.1</v>
      </c>
      <c r="D59" s="79">
        <v>44.8</v>
      </c>
      <c r="E59" s="79"/>
      <c r="F59" s="79"/>
      <c r="G59" s="101">
        <f t="shared" si="20"/>
        <v>136.5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48.5</v>
      </c>
      <c r="C60" s="23">
        <v>48.8</v>
      </c>
      <c r="D60" s="23">
        <v>47.5</v>
      </c>
      <c r="E60" s="23"/>
      <c r="F60" s="23"/>
      <c r="G60" s="101">
        <f t="shared" si="20"/>
        <v>144.80000000000001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48.6</v>
      </c>
      <c r="C61" s="23">
        <v>48.8</v>
      </c>
      <c r="D61" s="23">
        <v>47.5</v>
      </c>
      <c r="E61" s="79"/>
      <c r="F61" s="79"/>
      <c r="G61" s="101">
        <f t="shared" si="20"/>
        <v>144.9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48.6</v>
      </c>
      <c r="C62" s="23">
        <v>48.8</v>
      </c>
      <c r="D62" s="23">
        <v>47.5</v>
      </c>
      <c r="E62" s="79"/>
      <c r="F62" s="79"/>
      <c r="G62" s="101">
        <f t="shared" si="20"/>
        <v>144.9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48.6</v>
      </c>
      <c r="C63" s="23">
        <v>48.8</v>
      </c>
      <c r="D63" s="23">
        <v>47.5</v>
      </c>
      <c r="E63" s="79"/>
      <c r="F63" s="79"/>
      <c r="G63" s="101">
        <f t="shared" si="20"/>
        <v>144.9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48.6</v>
      </c>
      <c r="C64" s="23">
        <v>49.9</v>
      </c>
      <c r="D64" s="23">
        <v>47.5</v>
      </c>
      <c r="E64" s="79"/>
      <c r="F64" s="79"/>
      <c r="G64" s="101">
        <f t="shared" si="20"/>
        <v>146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334.1</v>
      </c>
      <c r="C65" s="27">
        <f t="shared" ref="C65:F65" si="21">SUM(C58:C64)</f>
        <v>337.3</v>
      </c>
      <c r="D65" s="27">
        <f t="shared" si="21"/>
        <v>327.10000000000002</v>
      </c>
      <c r="E65" s="27">
        <f t="shared" si="21"/>
        <v>0</v>
      </c>
      <c r="F65" s="27">
        <f t="shared" si="21"/>
        <v>0</v>
      </c>
      <c r="G65" s="101">
        <f t="shared" si="20"/>
        <v>998.50000000000011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112</v>
      </c>
      <c r="C66" s="30">
        <v>111</v>
      </c>
      <c r="D66" s="30">
        <v>111</v>
      </c>
      <c r="E66" s="30"/>
      <c r="F66" s="30"/>
      <c r="G66" s="102">
        <f>+((G65/G67)/7)*1000</f>
        <v>111.43973214285715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48.556799999999996</v>
      </c>
      <c r="C68" s="38">
        <f t="shared" si="22"/>
        <v>48.848199999999991</v>
      </c>
      <c r="D68" s="38">
        <f t="shared" si="22"/>
        <v>47.503399999999999</v>
      </c>
      <c r="E68" s="38">
        <f t="shared" si="22"/>
        <v>0</v>
      </c>
      <c r="F68" s="38">
        <f t="shared" si="22"/>
        <v>0</v>
      </c>
      <c r="G68" s="116">
        <f>((G65*1000)/G67)/7</f>
        <v>111.43973214285715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333.98399999999998</v>
      </c>
      <c r="C69" s="42">
        <f>((C67*C66)*7)/1000</f>
        <v>336.44099999999997</v>
      </c>
      <c r="D69" s="42">
        <f>((D67*D66)*7)/1000</f>
        <v>327.11700000000002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112.03890006706908</v>
      </c>
      <c r="C70" s="47">
        <f>+(C65/C67)/7*1000</f>
        <v>111.28340481689213</v>
      </c>
      <c r="D70" s="47">
        <f>+(D65/D67)/7*1000</f>
        <v>110.99423142178487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E15"/>
    <mergeCell ref="F15:L15"/>
    <mergeCell ref="M15:T15"/>
  </mergeCells>
  <pageMargins left="0.7" right="0.7" top="0.75" bottom="0.75" header="0.3" footer="0.3"/>
  <pageSetup paperSize="9" scale="1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zoomScale="30" zoomScaleNormal="30" zoomScaleSheetLayoutView="30" workbookViewId="0">
      <selection activeCell="B15" sqref="B15:F1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"/>
      <c r="Z3" s="2"/>
      <c r="AA3" s="2"/>
      <c r="AB3" s="2"/>
      <c r="AC3" s="2"/>
      <c r="AD3" s="2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0" t="s">
        <v>1</v>
      </c>
      <c r="B9" s="200"/>
      <c r="C9" s="200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0"/>
      <c r="B10" s="200"/>
      <c r="C10" s="2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0" t="s">
        <v>4</v>
      </c>
      <c r="B11" s="200"/>
      <c r="C11" s="200"/>
      <c r="D11" s="1"/>
      <c r="E11" s="201">
        <v>2</v>
      </c>
      <c r="F11" s="1"/>
      <c r="G11" s="1"/>
      <c r="H11" s="1"/>
      <c r="I11" s="1"/>
      <c r="J11" s="1"/>
      <c r="K11" s="426" t="s">
        <v>73</v>
      </c>
      <c r="L11" s="426"/>
      <c r="M11" s="202"/>
      <c r="N11" s="20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0"/>
      <c r="B12" s="200"/>
      <c r="C12" s="200"/>
      <c r="D12" s="1"/>
      <c r="E12" s="5"/>
      <c r="F12" s="1"/>
      <c r="G12" s="1"/>
      <c r="H12" s="1"/>
      <c r="I12" s="1"/>
      <c r="J12" s="1"/>
      <c r="K12" s="202"/>
      <c r="L12" s="202"/>
      <c r="M12" s="202"/>
      <c r="N12" s="20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1"/>
      <c r="X13" s="1"/>
      <c r="Y13" s="1"/>
    </row>
    <row r="14" spans="1:30" s="3" customFormat="1" ht="27" thickBot="1" x14ac:dyDescent="0.3">
      <c r="A14" s="2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70</v>
      </c>
      <c r="C15" s="432"/>
      <c r="D15" s="432"/>
      <c r="E15" s="432"/>
      <c r="F15" s="433"/>
      <c r="G15" s="431" t="s">
        <v>71</v>
      </c>
      <c r="H15" s="432"/>
      <c r="I15" s="432"/>
      <c r="J15" s="432"/>
      <c r="K15" s="432"/>
      <c r="L15" s="432"/>
      <c r="M15" s="433"/>
      <c r="N15" s="434" t="s">
        <v>8</v>
      </c>
      <c r="O15" s="435"/>
      <c r="P15" s="435"/>
      <c r="Q15" s="435"/>
      <c r="R15" s="435"/>
      <c r="S15" s="435"/>
      <c r="T15" s="435"/>
      <c r="U15" s="436"/>
      <c r="V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131"/>
      <c r="G16" s="136"/>
      <c r="H16" s="137"/>
      <c r="I16" s="137"/>
      <c r="J16" s="137"/>
      <c r="K16" s="137"/>
      <c r="L16" s="137"/>
      <c r="M16" s="195"/>
      <c r="N16" s="196"/>
      <c r="O16" s="136"/>
      <c r="P16" s="136"/>
      <c r="Q16" s="136"/>
      <c r="R16" s="136"/>
      <c r="S16" s="136"/>
      <c r="T16" s="136"/>
      <c r="U16" s="195"/>
      <c r="V16" s="17" t="s">
        <v>10</v>
      </c>
      <c r="X16" s="19"/>
      <c r="Y16" s="19"/>
    </row>
    <row r="17" spans="1:32" ht="39.950000000000003" customHeight="1" x14ac:dyDescent="0.25">
      <c r="A17" s="90" t="s">
        <v>11</v>
      </c>
      <c r="B17" s="206" t="s">
        <v>74</v>
      </c>
      <c r="C17" s="20">
        <v>1</v>
      </c>
      <c r="D17" s="20">
        <v>2</v>
      </c>
      <c r="E17" s="20">
        <v>3</v>
      </c>
      <c r="F17" s="21">
        <v>4</v>
      </c>
      <c r="G17" s="20">
        <v>1</v>
      </c>
      <c r="H17" s="20">
        <v>2</v>
      </c>
      <c r="I17" s="20">
        <v>3</v>
      </c>
      <c r="J17" s="20">
        <v>4</v>
      </c>
      <c r="K17" s="20">
        <v>5</v>
      </c>
      <c r="L17" s="20">
        <v>6</v>
      </c>
      <c r="M17" s="21">
        <v>7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1">
        <v>8</v>
      </c>
      <c r="V17" s="17"/>
      <c r="X17" s="2"/>
      <c r="Y17" s="19"/>
    </row>
    <row r="18" spans="1:32" ht="39.950000000000003" customHeight="1" x14ac:dyDescent="0.25">
      <c r="A18" s="91" t="s">
        <v>12</v>
      </c>
      <c r="B18" s="76"/>
      <c r="C18" s="23">
        <v>31.165399999999995</v>
      </c>
      <c r="D18" s="23">
        <v>48.008159999999997</v>
      </c>
      <c r="E18" s="23">
        <v>58.281599999999983</v>
      </c>
      <c r="F18" s="24">
        <v>62.314679999999996</v>
      </c>
      <c r="G18" s="23">
        <v>72.88069999999999</v>
      </c>
      <c r="H18" s="23">
        <v>82.832959999999986</v>
      </c>
      <c r="I18" s="23">
        <v>90.940359999999984</v>
      </c>
      <c r="J18" s="23">
        <v>74.456199999999995</v>
      </c>
      <c r="K18" s="23">
        <v>61.442900000000009</v>
      </c>
      <c r="L18" s="23">
        <v>60.814080000000011</v>
      </c>
      <c r="M18" s="24">
        <v>50.804400000000008</v>
      </c>
      <c r="N18" s="22">
        <v>39.684619999999995</v>
      </c>
      <c r="O18" s="23">
        <v>72.80304000000001</v>
      </c>
      <c r="P18" s="23">
        <v>89.857060000000004</v>
      </c>
      <c r="Q18" s="23">
        <v>80.24839999999999</v>
      </c>
      <c r="R18" s="23">
        <v>72.906479999999988</v>
      </c>
      <c r="S18" s="23">
        <v>80.576580000000007</v>
      </c>
      <c r="T18" s="23">
        <v>50.600159999999995</v>
      </c>
      <c r="U18" s="24">
        <v>67.093899999999991</v>
      </c>
      <c r="V18" s="25">
        <f t="shared" ref="V18:V25" si="0">SUM(B18:U18)</f>
        <v>1247.7116799999999</v>
      </c>
      <c r="W18" s="138"/>
      <c r="X18" s="2"/>
      <c r="Y18" s="19"/>
    </row>
    <row r="19" spans="1:32" ht="39.950000000000003" customHeight="1" x14ac:dyDescent="0.25">
      <c r="A19" s="92" t="s">
        <v>13</v>
      </c>
      <c r="B19" s="76"/>
      <c r="C19" s="23">
        <v>31.165399999999995</v>
      </c>
      <c r="D19" s="23">
        <v>48.008159999999997</v>
      </c>
      <c r="E19" s="23">
        <v>58.281599999999983</v>
      </c>
      <c r="F19" s="24">
        <v>62.314679999999996</v>
      </c>
      <c r="G19" s="23">
        <v>72.88069999999999</v>
      </c>
      <c r="H19" s="23">
        <v>82.832959999999986</v>
      </c>
      <c r="I19" s="23">
        <v>90.940359999999984</v>
      </c>
      <c r="J19" s="23">
        <v>74.456199999999995</v>
      </c>
      <c r="K19" s="23">
        <v>61.442900000000009</v>
      </c>
      <c r="L19" s="23">
        <v>60.814080000000011</v>
      </c>
      <c r="M19" s="24">
        <v>50.804400000000008</v>
      </c>
      <c r="N19" s="22">
        <v>39.684619999999995</v>
      </c>
      <c r="O19" s="23">
        <v>72.80304000000001</v>
      </c>
      <c r="P19" s="23">
        <v>89.857060000000004</v>
      </c>
      <c r="Q19" s="23">
        <v>80.24839999999999</v>
      </c>
      <c r="R19" s="23">
        <v>72.906479999999988</v>
      </c>
      <c r="S19" s="23">
        <v>80.576580000000007</v>
      </c>
      <c r="T19" s="23">
        <v>50.600159999999995</v>
      </c>
      <c r="U19" s="24">
        <v>67.093899999999991</v>
      </c>
      <c r="V19" s="25">
        <f t="shared" si="0"/>
        <v>1247.7116799999999</v>
      </c>
      <c r="X19" s="2"/>
      <c r="Y19" s="19"/>
    </row>
    <row r="20" spans="1:32" ht="39.75" customHeight="1" x14ac:dyDescent="0.25">
      <c r="A20" s="91" t="s">
        <v>14</v>
      </c>
      <c r="B20" s="76"/>
      <c r="C20" s="23">
        <v>31.468640000000001</v>
      </c>
      <c r="D20" s="23">
        <v>49.607436</v>
      </c>
      <c r="E20" s="23">
        <v>60.36536000000001</v>
      </c>
      <c r="F20" s="24">
        <v>65.004527999999993</v>
      </c>
      <c r="G20" s="23">
        <v>76.007320000000007</v>
      </c>
      <c r="H20" s="23">
        <v>87.219216000000003</v>
      </c>
      <c r="I20" s="23">
        <v>95.667656000000022</v>
      </c>
      <c r="J20" s="23">
        <v>78.262520000000023</v>
      </c>
      <c r="K20" s="23">
        <v>64.519539999999992</v>
      </c>
      <c r="L20" s="23">
        <v>63.773567999999997</v>
      </c>
      <c r="M20" s="24">
        <v>52.863240000000005</v>
      </c>
      <c r="N20" s="22">
        <v>41.727052</v>
      </c>
      <c r="O20" s="23">
        <v>76.693583999999987</v>
      </c>
      <c r="P20" s="23">
        <v>94.240375999999998</v>
      </c>
      <c r="Q20" s="23">
        <v>83.635140000000007</v>
      </c>
      <c r="R20" s="23">
        <v>76.251108000000002</v>
      </c>
      <c r="S20" s="23">
        <v>84.304667999999992</v>
      </c>
      <c r="T20" s="23">
        <v>52.789535999999998</v>
      </c>
      <c r="U20" s="24">
        <v>69.955640000000017</v>
      </c>
      <c r="V20" s="25">
        <f t="shared" si="0"/>
        <v>1304.3561279999999</v>
      </c>
      <c r="X20" s="2"/>
      <c r="Y20" s="19"/>
    </row>
    <row r="21" spans="1:32" ht="39.950000000000003" customHeight="1" x14ac:dyDescent="0.25">
      <c r="A21" s="92" t="s">
        <v>15</v>
      </c>
      <c r="B21" s="76"/>
      <c r="C21" s="23">
        <v>31.468640000000001</v>
      </c>
      <c r="D21" s="23">
        <v>49.607436</v>
      </c>
      <c r="E21" s="23">
        <v>60.36536000000001</v>
      </c>
      <c r="F21" s="24">
        <v>65.004527999999993</v>
      </c>
      <c r="G21" s="23">
        <v>76.007320000000007</v>
      </c>
      <c r="H21" s="23">
        <v>87.219216000000003</v>
      </c>
      <c r="I21" s="23">
        <v>95.667656000000022</v>
      </c>
      <c r="J21" s="23">
        <v>78.262520000000023</v>
      </c>
      <c r="K21" s="23">
        <v>64.519539999999992</v>
      </c>
      <c r="L21" s="23">
        <v>63.773567999999997</v>
      </c>
      <c r="M21" s="24">
        <v>52.863240000000005</v>
      </c>
      <c r="N21" s="22">
        <v>41.727052</v>
      </c>
      <c r="O21" s="23">
        <v>76.693583999999987</v>
      </c>
      <c r="P21" s="23">
        <v>94.240375999999998</v>
      </c>
      <c r="Q21" s="23">
        <v>83.635140000000007</v>
      </c>
      <c r="R21" s="23">
        <v>76.251108000000002</v>
      </c>
      <c r="S21" s="23">
        <v>84.304667999999992</v>
      </c>
      <c r="T21" s="23">
        <v>52.789535999999998</v>
      </c>
      <c r="U21" s="24">
        <v>69.955640000000017</v>
      </c>
      <c r="V21" s="25">
        <f t="shared" si="0"/>
        <v>1304.3561279999999</v>
      </c>
      <c r="X21" s="2"/>
      <c r="Y21" s="19"/>
    </row>
    <row r="22" spans="1:32" ht="39.950000000000003" customHeight="1" x14ac:dyDescent="0.25">
      <c r="A22" s="91" t="s">
        <v>16</v>
      </c>
      <c r="B22" s="76"/>
      <c r="C22" s="23">
        <v>31.468640000000001</v>
      </c>
      <c r="D22" s="23">
        <v>49.607436</v>
      </c>
      <c r="E22" s="23">
        <v>60.36536000000001</v>
      </c>
      <c r="F22" s="24">
        <v>65.004527999999993</v>
      </c>
      <c r="G22" s="23">
        <v>76.007320000000007</v>
      </c>
      <c r="H22" s="23">
        <v>87.219216000000003</v>
      </c>
      <c r="I22" s="23">
        <v>95.667656000000022</v>
      </c>
      <c r="J22" s="23">
        <v>78.262520000000023</v>
      </c>
      <c r="K22" s="23">
        <v>64.519539999999992</v>
      </c>
      <c r="L22" s="23">
        <v>63.773567999999997</v>
      </c>
      <c r="M22" s="24">
        <v>52.863240000000005</v>
      </c>
      <c r="N22" s="22">
        <v>41.727052</v>
      </c>
      <c r="O22" s="23">
        <v>76.693583999999987</v>
      </c>
      <c r="P22" s="23">
        <v>94.240375999999998</v>
      </c>
      <c r="Q22" s="23">
        <v>83.635140000000007</v>
      </c>
      <c r="R22" s="23">
        <v>76.251108000000002</v>
      </c>
      <c r="S22" s="23">
        <v>84.304667999999992</v>
      </c>
      <c r="T22" s="23">
        <v>52.789535999999998</v>
      </c>
      <c r="U22" s="24">
        <v>69.955640000000017</v>
      </c>
      <c r="V22" s="25">
        <f t="shared" si="0"/>
        <v>1304.3561279999999</v>
      </c>
      <c r="X22" s="2"/>
      <c r="Y22" s="19"/>
    </row>
    <row r="23" spans="1:32" ht="39.950000000000003" customHeight="1" x14ac:dyDescent="0.25">
      <c r="A23" s="92" t="s">
        <v>17</v>
      </c>
      <c r="B23" s="76"/>
      <c r="C23" s="23">
        <v>31.468640000000001</v>
      </c>
      <c r="D23" s="23">
        <v>49.607436</v>
      </c>
      <c r="E23" s="23">
        <v>60.36536000000001</v>
      </c>
      <c r="F23" s="24">
        <v>65.004527999999993</v>
      </c>
      <c r="G23" s="23">
        <v>76.007320000000007</v>
      </c>
      <c r="H23" s="23">
        <v>87.219216000000003</v>
      </c>
      <c r="I23" s="23">
        <v>95.667656000000022</v>
      </c>
      <c r="J23" s="23">
        <v>78.262520000000023</v>
      </c>
      <c r="K23" s="23">
        <v>64.519539999999992</v>
      </c>
      <c r="L23" s="23">
        <v>63.773567999999997</v>
      </c>
      <c r="M23" s="24">
        <v>52.863240000000005</v>
      </c>
      <c r="N23" s="22">
        <v>41.727052</v>
      </c>
      <c r="O23" s="23">
        <v>76.693583999999987</v>
      </c>
      <c r="P23" s="23">
        <v>94.240375999999998</v>
      </c>
      <c r="Q23" s="23">
        <v>83.635140000000007</v>
      </c>
      <c r="R23" s="23">
        <v>76.251108000000002</v>
      </c>
      <c r="S23" s="23">
        <v>84.304667999999992</v>
      </c>
      <c r="T23" s="23">
        <v>52.789535999999998</v>
      </c>
      <c r="U23" s="24">
        <v>69.955640000000017</v>
      </c>
      <c r="V23" s="25">
        <f t="shared" si="0"/>
        <v>1304.3561279999999</v>
      </c>
      <c r="X23" s="2"/>
      <c r="Y23" s="19"/>
    </row>
    <row r="24" spans="1:32" ht="39.950000000000003" customHeight="1" x14ac:dyDescent="0.25">
      <c r="A24" s="91" t="s">
        <v>18</v>
      </c>
      <c r="B24" s="76">
        <v>24.2</v>
      </c>
      <c r="C24" s="23">
        <v>30.9</v>
      </c>
      <c r="D24" s="23">
        <v>49.1</v>
      </c>
      <c r="E24" s="23">
        <v>59.1</v>
      </c>
      <c r="F24" s="24">
        <v>64.400000000000006</v>
      </c>
      <c r="G24" s="23">
        <v>75</v>
      </c>
      <c r="H24" s="23">
        <v>86</v>
      </c>
      <c r="I24" s="23">
        <v>92.8</v>
      </c>
      <c r="J24" s="23">
        <v>77.3</v>
      </c>
      <c r="K24" s="23">
        <v>64.3</v>
      </c>
      <c r="L24" s="23">
        <v>62.9</v>
      </c>
      <c r="M24" s="24">
        <v>52.5</v>
      </c>
      <c r="N24" s="22">
        <v>40.6</v>
      </c>
      <c r="O24" s="23">
        <v>74.3</v>
      </c>
      <c r="P24" s="23">
        <v>91.8</v>
      </c>
      <c r="Q24" s="23">
        <v>80.8</v>
      </c>
      <c r="R24" s="23">
        <v>74.400000000000006</v>
      </c>
      <c r="S24" s="23">
        <v>83.1</v>
      </c>
      <c r="T24" s="23">
        <v>51.9</v>
      </c>
      <c r="U24" s="24">
        <v>69.099999999999994</v>
      </c>
      <c r="V24" s="25">
        <f t="shared" si="0"/>
        <v>1304.4999999999998</v>
      </c>
      <c r="X24" s="2"/>
    </row>
    <row r="25" spans="1:32" ht="41.45" customHeight="1" x14ac:dyDescent="0.25">
      <c r="A25" s="92" t="s">
        <v>10</v>
      </c>
      <c r="B25" s="207">
        <f t="shared" ref="B25:M25" si="1">SUM(B18:B24)</f>
        <v>24.2</v>
      </c>
      <c r="C25" s="27">
        <f t="shared" ref="C25" si="2">SUM(C18:C24)</f>
        <v>219.10535999999999</v>
      </c>
      <c r="D25" s="27">
        <f t="shared" si="1"/>
        <v>343.546064</v>
      </c>
      <c r="E25" s="27">
        <f t="shared" si="1"/>
        <v>417.12464</v>
      </c>
      <c r="F25" s="28">
        <f t="shared" si="1"/>
        <v>449.04747199999997</v>
      </c>
      <c r="G25" s="27">
        <f t="shared" si="1"/>
        <v>524.79067999999995</v>
      </c>
      <c r="H25" s="27">
        <f t="shared" si="1"/>
        <v>600.54278399999998</v>
      </c>
      <c r="I25" s="27">
        <f t="shared" si="1"/>
        <v>657.35134399999993</v>
      </c>
      <c r="J25" s="27">
        <f t="shared" si="1"/>
        <v>539.26247999999998</v>
      </c>
      <c r="K25" s="27">
        <f t="shared" si="1"/>
        <v>445.26396000000005</v>
      </c>
      <c r="L25" s="27">
        <f t="shared" si="1"/>
        <v>439.622432</v>
      </c>
      <c r="M25" s="28">
        <f t="shared" si="1"/>
        <v>365.56176000000005</v>
      </c>
      <c r="N25" s="26">
        <f>SUM(N18:N24)</f>
        <v>286.87744800000002</v>
      </c>
      <c r="O25" s="27">
        <f t="shared" ref="O25:Q25" si="3">SUM(O18:O24)</f>
        <v>526.68041599999992</v>
      </c>
      <c r="P25" s="27">
        <f t="shared" si="3"/>
        <v>648.47562399999993</v>
      </c>
      <c r="Q25" s="27">
        <f t="shared" si="3"/>
        <v>575.83735999999988</v>
      </c>
      <c r="R25" s="27">
        <f>SUM(R18:R24)</f>
        <v>525.2173919999999</v>
      </c>
      <c r="S25" s="27">
        <f t="shared" ref="S25:U25" si="4">SUM(S18:S24)</f>
        <v>581.47183199999995</v>
      </c>
      <c r="T25" s="27">
        <f t="shared" si="4"/>
        <v>364.25846399999995</v>
      </c>
      <c r="U25" s="28">
        <f t="shared" si="4"/>
        <v>483.11036000000001</v>
      </c>
      <c r="V25" s="25">
        <f t="shared" si="0"/>
        <v>9017.3478719999985</v>
      </c>
    </row>
    <row r="26" spans="1:32" s="2" customFormat="1" ht="36.75" customHeight="1" x14ac:dyDescent="0.25">
      <c r="A26" s="93" t="s">
        <v>19</v>
      </c>
      <c r="B26" s="208"/>
      <c r="C26" s="30">
        <v>110.5</v>
      </c>
      <c r="D26" s="30">
        <v>108.5</v>
      </c>
      <c r="E26" s="30">
        <v>107.5</v>
      </c>
      <c r="F26" s="31">
        <v>106</v>
      </c>
      <c r="G26" s="30">
        <v>107</v>
      </c>
      <c r="H26" s="30">
        <v>106</v>
      </c>
      <c r="I26" s="30">
        <v>105.5</v>
      </c>
      <c r="J26" s="30">
        <v>105</v>
      </c>
      <c r="K26" s="30">
        <v>104.5</v>
      </c>
      <c r="L26" s="30">
        <v>103.5</v>
      </c>
      <c r="M26" s="31">
        <v>102.5</v>
      </c>
      <c r="N26" s="29">
        <v>111.5</v>
      </c>
      <c r="O26" s="30">
        <v>110.5</v>
      </c>
      <c r="P26" s="30">
        <v>108</v>
      </c>
      <c r="Q26" s="30">
        <v>107.5</v>
      </c>
      <c r="R26" s="30">
        <v>106.5</v>
      </c>
      <c r="S26" s="30">
        <v>105.5</v>
      </c>
      <c r="T26" s="30">
        <v>103.5</v>
      </c>
      <c r="U26" s="31">
        <v>103.5</v>
      </c>
      <c r="V26" s="32">
        <f>+((V25/V27)/7)*1000</f>
        <v>106.40064038513728</v>
      </c>
    </row>
    <row r="27" spans="1:32" s="2" customFormat="1" ht="33" customHeight="1" x14ac:dyDescent="0.25">
      <c r="A27" s="94" t="s">
        <v>20</v>
      </c>
      <c r="B27" s="209">
        <v>222</v>
      </c>
      <c r="C27" s="34">
        <v>276</v>
      </c>
      <c r="D27" s="34">
        <v>448</v>
      </c>
      <c r="E27" s="34">
        <v>544</v>
      </c>
      <c r="F27" s="35">
        <v>599</v>
      </c>
      <c r="G27" s="34">
        <v>691</v>
      </c>
      <c r="H27" s="34">
        <v>800</v>
      </c>
      <c r="I27" s="34">
        <v>867</v>
      </c>
      <c r="J27" s="34">
        <v>726</v>
      </c>
      <c r="K27" s="34">
        <v>607</v>
      </c>
      <c r="L27" s="34">
        <v>600</v>
      </c>
      <c r="M27" s="35">
        <v>506</v>
      </c>
      <c r="N27" s="33">
        <v>356</v>
      </c>
      <c r="O27" s="34">
        <v>662</v>
      </c>
      <c r="P27" s="34">
        <v>839</v>
      </c>
      <c r="Q27" s="34">
        <v>741</v>
      </c>
      <c r="R27" s="34">
        <v>689</v>
      </c>
      <c r="S27" s="34">
        <v>778</v>
      </c>
      <c r="T27" s="34">
        <v>496</v>
      </c>
      <c r="U27" s="35">
        <v>660</v>
      </c>
      <c r="V27" s="36">
        <f>SUM(B27:U27)</f>
        <v>12107</v>
      </c>
      <c r="W27" s="2">
        <f>((V25*1000)/V27)/7</f>
        <v>106.40064038513727</v>
      </c>
    </row>
    <row r="28" spans="1:32" s="2" customFormat="1" ht="33" customHeight="1" x14ac:dyDescent="0.25">
      <c r="A28" s="95" t="s">
        <v>21</v>
      </c>
      <c r="B28" s="210">
        <f>((B27*B26)*7/1000-B18-B19)/5</f>
        <v>0</v>
      </c>
      <c r="C28" s="38">
        <f>((C27*C26)*7/1000-C18-C19)/5</f>
        <v>30.231039999999997</v>
      </c>
      <c r="D28" s="38">
        <f t="shared" ref="D28:U28" si="5">((D27*D26)*7/1000-D18-D19)/5</f>
        <v>48.847935999999997</v>
      </c>
      <c r="E28" s="38">
        <f t="shared" si="5"/>
        <v>58.559360000000012</v>
      </c>
      <c r="F28" s="39">
        <f t="shared" si="5"/>
        <v>63.965727999999999</v>
      </c>
      <c r="G28" s="38">
        <f t="shared" si="5"/>
        <v>74.359520000000003</v>
      </c>
      <c r="H28" s="38">
        <f t="shared" si="5"/>
        <v>85.586816000000027</v>
      </c>
      <c r="I28" s="38">
        <f t="shared" si="5"/>
        <v>91.679756000000012</v>
      </c>
      <c r="J28" s="38">
        <f t="shared" si="5"/>
        <v>76.939520000000016</v>
      </c>
      <c r="K28" s="38">
        <f t="shared" si="5"/>
        <v>64.226939999999999</v>
      </c>
      <c r="L28" s="38">
        <f t="shared" si="5"/>
        <v>62.614367999999999</v>
      </c>
      <c r="M28" s="39">
        <f t="shared" si="5"/>
        <v>52.289240000000007</v>
      </c>
      <c r="N28" s="37">
        <f t="shared" si="5"/>
        <v>39.697752000000001</v>
      </c>
      <c r="O28" s="38">
        <f t="shared" si="5"/>
        <v>73.290183999999996</v>
      </c>
      <c r="P28" s="38">
        <f t="shared" si="5"/>
        <v>90.913975999999991</v>
      </c>
      <c r="Q28" s="38">
        <f t="shared" si="5"/>
        <v>79.421139999999994</v>
      </c>
      <c r="R28" s="38">
        <f t="shared" si="5"/>
        <v>73.567307999999997</v>
      </c>
      <c r="S28" s="38">
        <f t="shared" si="5"/>
        <v>82.679967999999988</v>
      </c>
      <c r="T28" s="38">
        <f t="shared" si="5"/>
        <v>51.630335999999986</v>
      </c>
      <c r="U28" s="39">
        <f t="shared" si="5"/>
        <v>68.796440000000004</v>
      </c>
      <c r="V28" s="40"/>
    </row>
    <row r="29" spans="1:32" ht="33.75" customHeight="1" x14ac:dyDescent="0.25">
      <c r="A29" s="96" t="s">
        <v>22</v>
      </c>
      <c r="B29" s="211">
        <f t="shared" ref="B29:D29" si="6">((B27*B26)*7)/1000</f>
        <v>0</v>
      </c>
      <c r="C29" s="42">
        <f t="shared" ref="C29" si="7">((C27*C26)*7)/1000</f>
        <v>213.48599999999999</v>
      </c>
      <c r="D29" s="42">
        <f t="shared" si="6"/>
        <v>340.25599999999997</v>
      </c>
      <c r="E29" s="42">
        <f>((E27*E26)*7)/1000</f>
        <v>409.36</v>
      </c>
      <c r="F29" s="87">
        <f>((F27*F26)*7)/1000</f>
        <v>444.45800000000003</v>
      </c>
      <c r="G29" s="42">
        <f t="shared" ref="G29" si="8">((G27*G26)*7)/1000</f>
        <v>517.55899999999997</v>
      </c>
      <c r="H29" s="42">
        <f>((H27*H26)*7)/1000</f>
        <v>593.6</v>
      </c>
      <c r="I29" s="42">
        <f t="shared" ref="I29:L29" si="9">((I27*I26)*7)/1000</f>
        <v>640.27949999999998</v>
      </c>
      <c r="J29" s="42">
        <f t="shared" si="9"/>
        <v>533.61</v>
      </c>
      <c r="K29" s="42">
        <f t="shared" si="9"/>
        <v>444.02050000000003</v>
      </c>
      <c r="L29" s="42">
        <f t="shared" si="9"/>
        <v>434.7</v>
      </c>
      <c r="M29" s="87">
        <f>((M27*M26)*7)/1000</f>
        <v>363.05500000000001</v>
      </c>
      <c r="N29" s="41">
        <f>((N27*N26)*7)/1000</f>
        <v>277.858</v>
      </c>
      <c r="O29" s="42">
        <f>((O27*O26)*7)/1000</f>
        <v>512.05700000000002</v>
      </c>
      <c r="P29" s="42">
        <f t="shared" ref="P29:U29" si="10">((P27*P26)*7)/1000</f>
        <v>634.28399999999999</v>
      </c>
      <c r="Q29" s="42">
        <f t="shared" si="10"/>
        <v>557.60249999999996</v>
      </c>
      <c r="R29" s="43">
        <f t="shared" si="10"/>
        <v>513.64949999999999</v>
      </c>
      <c r="S29" s="43">
        <f t="shared" si="10"/>
        <v>574.553</v>
      </c>
      <c r="T29" s="43">
        <f t="shared" si="10"/>
        <v>359.35199999999998</v>
      </c>
      <c r="U29" s="44">
        <f t="shared" si="10"/>
        <v>478.17</v>
      </c>
      <c r="V29" s="45"/>
    </row>
    <row r="30" spans="1:32" ht="33.75" customHeight="1" thickBot="1" x14ac:dyDescent="0.3">
      <c r="A30" s="97" t="s">
        <v>23</v>
      </c>
      <c r="B30" s="212">
        <f t="shared" ref="B30:D30" si="11">+(B25/B27)/7*1000</f>
        <v>15.572715572715571</v>
      </c>
      <c r="C30" s="47">
        <f t="shared" ref="C30" si="12">+(C25/C27)/7*1000</f>
        <v>113.40857142857143</v>
      </c>
      <c r="D30" s="47">
        <f t="shared" si="11"/>
        <v>109.5491275510204</v>
      </c>
      <c r="E30" s="47">
        <f>+(E25/E27)/7*1000</f>
        <v>109.53903361344538</v>
      </c>
      <c r="F30" s="48">
        <f t="shared" ref="F30:G30" si="13">+(F25/F27)/7*1000</f>
        <v>107.0945556880515</v>
      </c>
      <c r="G30" s="47">
        <f t="shared" si="13"/>
        <v>108.49507545999586</v>
      </c>
      <c r="H30" s="47">
        <f>+(H25/H27)/7*1000</f>
        <v>107.23978285714284</v>
      </c>
      <c r="I30" s="47">
        <f t="shared" ref="I30:M30" si="14">+(I25/I27)/7*1000</f>
        <v>108.31295831273684</v>
      </c>
      <c r="J30" s="47">
        <f t="shared" si="14"/>
        <v>106.11225501770956</v>
      </c>
      <c r="K30" s="47">
        <f t="shared" si="14"/>
        <v>104.79264768180751</v>
      </c>
      <c r="L30" s="47">
        <f t="shared" si="14"/>
        <v>104.67200761904762</v>
      </c>
      <c r="M30" s="48">
        <f t="shared" si="14"/>
        <v>103.2077244494636</v>
      </c>
      <c r="N30" s="46">
        <f>+(N25/N27)/7*1000</f>
        <v>115.11936115569823</v>
      </c>
      <c r="O30" s="47">
        <f t="shared" ref="O30:U30" si="15">+(O25/O27)/7*1000</f>
        <v>113.65567889512299</v>
      </c>
      <c r="P30" s="47">
        <f t="shared" si="15"/>
        <v>110.41641818491401</v>
      </c>
      <c r="Q30" s="47">
        <f t="shared" si="15"/>
        <v>111.01549257759781</v>
      </c>
      <c r="R30" s="47">
        <f t="shared" si="15"/>
        <v>108.89848476052246</v>
      </c>
      <c r="S30" s="47">
        <f t="shared" si="15"/>
        <v>106.77044289386706</v>
      </c>
      <c r="T30" s="47">
        <f t="shared" si="15"/>
        <v>104.9131520737327</v>
      </c>
      <c r="U30" s="48">
        <f t="shared" si="15"/>
        <v>104.569341991342</v>
      </c>
      <c r="V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8" t="s">
        <v>8</v>
      </c>
      <c r="M36" s="418"/>
      <c r="N36" s="418"/>
      <c r="O36" s="418"/>
      <c r="P36" s="41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17.814959999999999</v>
      </c>
      <c r="C39" s="79">
        <v>60.176859999999998</v>
      </c>
      <c r="D39" s="79">
        <v>79.148100000000028</v>
      </c>
      <c r="E39" s="79">
        <v>62.231719999999996</v>
      </c>
      <c r="F39" s="79">
        <v>84.163819999999987</v>
      </c>
      <c r="G39" s="79">
        <v>69.636799999999994</v>
      </c>
      <c r="H39" s="79"/>
      <c r="I39" s="101">
        <f t="shared" ref="I39:I46" si="16">SUM(B39:H39)</f>
        <v>373.17225999999999</v>
      </c>
      <c r="J39" s="138"/>
      <c r="K39" s="91" t="s">
        <v>12</v>
      </c>
      <c r="L39" s="79">
        <v>7.8</v>
      </c>
      <c r="M39" s="79">
        <v>11.8</v>
      </c>
      <c r="N39" s="79">
        <v>21.9</v>
      </c>
      <c r="O39" s="79"/>
      <c r="P39" s="79"/>
      <c r="Q39" s="101">
        <f t="shared" ref="Q39:Q46" si="17">SUM(L39:P39)</f>
        <v>41.5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17.814959999999999</v>
      </c>
      <c r="C40" s="79">
        <v>60.176859999999998</v>
      </c>
      <c r="D40" s="79">
        <v>79.148100000000028</v>
      </c>
      <c r="E40" s="79">
        <v>62.231719999999996</v>
      </c>
      <c r="F40" s="79">
        <v>84.163819999999987</v>
      </c>
      <c r="G40" s="79">
        <v>69.636799999999994</v>
      </c>
      <c r="H40" s="79"/>
      <c r="I40" s="101">
        <f t="shared" si="16"/>
        <v>373.17225999999999</v>
      </c>
      <c r="J40" s="2"/>
      <c r="K40" s="92" t="s">
        <v>13</v>
      </c>
      <c r="L40" s="79">
        <v>7.8</v>
      </c>
      <c r="M40" s="79">
        <v>11.8</v>
      </c>
      <c r="N40" s="79">
        <v>21.9</v>
      </c>
      <c r="O40" s="79"/>
      <c r="P40" s="79"/>
      <c r="Q40" s="101">
        <f t="shared" si="17"/>
        <v>41.5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17.976016000000001</v>
      </c>
      <c r="C41" s="23">
        <v>62.767756000000006</v>
      </c>
      <c r="D41" s="23">
        <v>82.253160000000008</v>
      </c>
      <c r="E41" s="23">
        <v>64.630312000000004</v>
      </c>
      <c r="F41" s="23">
        <v>87.324572000000018</v>
      </c>
      <c r="G41" s="23">
        <v>71.691580000000002</v>
      </c>
      <c r="H41" s="23"/>
      <c r="I41" s="101">
        <f t="shared" si="16"/>
        <v>386.643396</v>
      </c>
      <c r="J41" s="2"/>
      <c r="K41" s="91" t="s">
        <v>14</v>
      </c>
      <c r="L41" s="79">
        <v>7.8</v>
      </c>
      <c r="M41" s="79">
        <v>12.1</v>
      </c>
      <c r="N41" s="79">
        <v>22.7</v>
      </c>
      <c r="O41" s="79"/>
      <c r="P41" s="23"/>
      <c r="Q41" s="101">
        <f t="shared" si="17"/>
        <v>42.599999999999994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17.976016000000001</v>
      </c>
      <c r="C42" s="79">
        <v>62.767756000000006</v>
      </c>
      <c r="D42" s="79">
        <v>82.253160000000008</v>
      </c>
      <c r="E42" s="79">
        <v>64.630312000000004</v>
      </c>
      <c r="F42" s="79">
        <v>87.324572000000018</v>
      </c>
      <c r="G42" s="79">
        <v>71.691580000000002</v>
      </c>
      <c r="H42" s="79"/>
      <c r="I42" s="101">
        <f t="shared" si="16"/>
        <v>386.643396</v>
      </c>
      <c r="J42" s="2"/>
      <c r="K42" s="92" t="s">
        <v>15</v>
      </c>
      <c r="L42" s="79">
        <v>7.8</v>
      </c>
      <c r="M42" s="79">
        <v>12.1</v>
      </c>
      <c r="N42" s="79">
        <v>22.7</v>
      </c>
      <c r="O42" s="79"/>
      <c r="P42" s="79"/>
      <c r="Q42" s="101">
        <f t="shared" si="17"/>
        <v>42.599999999999994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17.976016000000001</v>
      </c>
      <c r="C43" s="79">
        <v>62.767756000000006</v>
      </c>
      <c r="D43" s="79">
        <v>82.253160000000008</v>
      </c>
      <c r="E43" s="79">
        <v>64.630312000000004</v>
      </c>
      <c r="F43" s="79">
        <v>87.324572000000018</v>
      </c>
      <c r="G43" s="79">
        <v>71.691580000000002</v>
      </c>
      <c r="H43" s="79"/>
      <c r="I43" s="101">
        <f t="shared" si="16"/>
        <v>386.643396</v>
      </c>
      <c r="J43" s="2"/>
      <c r="K43" s="91" t="s">
        <v>16</v>
      </c>
      <c r="L43" s="79">
        <v>7.8</v>
      </c>
      <c r="M43" s="79">
        <v>12.1</v>
      </c>
      <c r="N43" s="79">
        <v>22.8</v>
      </c>
      <c r="O43" s="79"/>
      <c r="P43" s="79"/>
      <c r="Q43" s="101">
        <f t="shared" si="17"/>
        <v>42.7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17.976016000000001</v>
      </c>
      <c r="C44" s="79">
        <v>62.767756000000006</v>
      </c>
      <c r="D44" s="79">
        <v>82.253160000000008</v>
      </c>
      <c r="E44" s="79">
        <v>64.630312000000004</v>
      </c>
      <c r="F44" s="79">
        <v>87.324572000000018</v>
      </c>
      <c r="G44" s="79">
        <v>71.691580000000002</v>
      </c>
      <c r="H44" s="79"/>
      <c r="I44" s="101">
        <f t="shared" si="16"/>
        <v>386.643396</v>
      </c>
      <c r="J44" s="2"/>
      <c r="K44" s="92" t="s">
        <v>17</v>
      </c>
      <c r="L44" s="79">
        <v>11.7</v>
      </c>
      <c r="M44" s="79">
        <v>7.4</v>
      </c>
      <c r="N44" s="79">
        <v>15.7</v>
      </c>
      <c r="O44" s="79">
        <v>7.9</v>
      </c>
      <c r="P44" s="79"/>
      <c r="Q44" s="101">
        <f t="shared" si="17"/>
        <v>42.699999999999996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17.976016000000001</v>
      </c>
      <c r="C45" s="79">
        <v>62.767756000000006</v>
      </c>
      <c r="D45" s="79">
        <v>82.253160000000008</v>
      </c>
      <c r="E45" s="79">
        <v>64.630312000000004</v>
      </c>
      <c r="F45" s="79">
        <v>87.324572000000018</v>
      </c>
      <c r="G45" s="79">
        <v>71.691580000000002</v>
      </c>
      <c r="H45" s="79"/>
      <c r="I45" s="101">
        <f t="shared" si="16"/>
        <v>386.643396</v>
      </c>
      <c r="J45" s="2"/>
      <c r="K45" s="91" t="s">
        <v>18</v>
      </c>
      <c r="L45" s="79">
        <v>11.7</v>
      </c>
      <c r="M45" s="79">
        <v>7.4</v>
      </c>
      <c r="N45" s="79">
        <v>15.7</v>
      </c>
      <c r="O45" s="79">
        <v>8</v>
      </c>
      <c r="P45" s="79"/>
      <c r="Q45" s="101">
        <f t="shared" si="17"/>
        <v>42.8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125.51</v>
      </c>
      <c r="C46" s="27">
        <f t="shared" si="18"/>
        <v>434.19250000000005</v>
      </c>
      <c r="D46" s="27">
        <f t="shared" si="18"/>
        <v>569.56200000000001</v>
      </c>
      <c r="E46" s="27">
        <f t="shared" si="18"/>
        <v>447.61500000000001</v>
      </c>
      <c r="F46" s="27">
        <f t="shared" si="18"/>
        <v>604.95050000000003</v>
      </c>
      <c r="G46" s="27">
        <f t="shared" si="18"/>
        <v>497.73149999999993</v>
      </c>
      <c r="H46" s="27">
        <f t="shared" si="18"/>
        <v>0</v>
      </c>
      <c r="I46" s="101">
        <f t="shared" si="16"/>
        <v>2679.5615000000003</v>
      </c>
      <c r="K46" s="77" t="s">
        <v>10</v>
      </c>
      <c r="L46" s="81">
        <f>SUM(L39:L45)</f>
        <v>62.400000000000006</v>
      </c>
      <c r="M46" s="27">
        <f>SUM(M39:M45)</f>
        <v>74.700000000000017</v>
      </c>
      <c r="N46" s="27">
        <f>SUM(N39:N45)</f>
        <v>143.4</v>
      </c>
      <c r="O46" s="27">
        <f>SUM(O39:O45)</f>
        <v>15.9</v>
      </c>
      <c r="P46" s="27">
        <f>SUM(P39:P45)</f>
        <v>0</v>
      </c>
      <c r="Q46" s="101">
        <f t="shared" si="17"/>
        <v>296.39999999999998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110</v>
      </c>
      <c r="C47" s="30">
        <v>107.5</v>
      </c>
      <c r="D47" s="30">
        <v>106.5</v>
      </c>
      <c r="E47" s="30">
        <v>105</v>
      </c>
      <c r="F47" s="30">
        <v>104.5</v>
      </c>
      <c r="G47" s="30">
        <v>103.5</v>
      </c>
      <c r="H47" s="30"/>
      <c r="I47" s="102">
        <f>+((I46/I48)/7)*1000</f>
        <v>105.5402536531569</v>
      </c>
      <c r="K47" s="110" t="s">
        <v>19</v>
      </c>
      <c r="L47" s="82">
        <v>113</v>
      </c>
      <c r="M47" s="30">
        <v>111.5</v>
      </c>
      <c r="N47" s="30">
        <v>112</v>
      </c>
      <c r="O47" s="30"/>
      <c r="P47" s="30"/>
      <c r="Q47" s="102">
        <f>+((Q46/Q48)/7)*1000</f>
        <v>112.01814058956916</v>
      </c>
      <c r="R47" s="63"/>
      <c r="S47" s="63"/>
    </row>
    <row r="48" spans="1:30" ht="33.75" customHeight="1" x14ac:dyDescent="0.25">
      <c r="A48" s="94" t="s">
        <v>20</v>
      </c>
      <c r="B48" s="83">
        <v>163</v>
      </c>
      <c r="C48" s="34">
        <v>577</v>
      </c>
      <c r="D48" s="34">
        <v>764</v>
      </c>
      <c r="E48" s="34">
        <v>609</v>
      </c>
      <c r="F48" s="34">
        <v>827</v>
      </c>
      <c r="G48" s="34">
        <v>687</v>
      </c>
      <c r="H48" s="34"/>
      <c r="I48" s="103">
        <f>SUM(B48:H48)</f>
        <v>3627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>
        <v>70</v>
      </c>
      <c r="P48" s="65"/>
      <c r="Q48" s="112">
        <f>SUM(L48:P48)</f>
        <v>378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((B48*B47)*7/1000-B39-B40)/5</f>
        <v>17.976016000000001</v>
      </c>
      <c r="C49" s="38">
        <f t="shared" si="19"/>
        <v>62.767756000000006</v>
      </c>
      <c r="D49" s="38">
        <f t="shared" si="19"/>
        <v>82.253160000000008</v>
      </c>
      <c r="E49" s="38">
        <f t="shared" si="19"/>
        <v>64.630312000000004</v>
      </c>
      <c r="F49" s="38">
        <f t="shared" si="19"/>
        <v>87.324572000000018</v>
      </c>
      <c r="G49" s="38">
        <f t="shared" si="19"/>
        <v>71.691580000000002</v>
      </c>
      <c r="H49" s="38">
        <f t="shared" si="19"/>
        <v>0</v>
      </c>
      <c r="I49" s="104">
        <f>((I46*1000)/I48)/7</f>
        <v>105.5402536531569</v>
      </c>
      <c r="K49" s="95" t="s">
        <v>21</v>
      </c>
      <c r="L49" s="84">
        <f t="shared" ref="L49:P49" si="20">((L48*L47)*7/1000-L39-L40)/5</f>
        <v>13.174600000000002</v>
      </c>
      <c r="M49" s="38">
        <f t="shared" si="20"/>
        <v>5.5825999999999985</v>
      </c>
      <c r="N49" s="38">
        <f t="shared" si="20"/>
        <v>13.035199999999998</v>
      </c>
      <c r="O49" s="38">
        <f t="shared" si="20"/>
        <v>0</v>
      </c>
      <c r="P49" s="38">
        <f t="shared" si="20"/>
        <v>0</v>
      </c>
      <c r="Q49" s="113">
        <f>((Q46*1000)/Q48)/7</f>
        <v>112.01814058956916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125.51</v>
      </c>
      <c r="C50" s="42">
        <f t="shared" si="21"/>
        <v>434.1925</v>
      </c>
      <c r="D50" s="42">
        <f t="shared" si="21"/>
        <v>569.56200000000001</v>
      </c>
      <c r="E50" s="42">
        <f t="shared" si="21"/>
        <v>447.61500000000001</v>
      </c>
      <c r="F50" s="42">
        <f t="shared" si="21"/>
        <v>604.95050000000003</v>
      </c>
      <c r="G50" s="42">
        <f t="shared" si="21"/>
        <v>497.73149999999998</v>
      </c>
      <c r="H50" s="42">
        <f t="shared" si="21"/>
        <v>0</v>
      </c>
      <c r="I50" s="87"/>
      <c r="K50" s="96" t="s">
        <v>22</v>
      </c>
      <c r="L50" s="85">
        <f>((L48*L47)*7)/1000</f>
        <v>81.472999999999999</v>
      </c>
      <c r="M50" s="42">
        <f>((M48*M47)*7)/1000</f>
        <v>51.512999999999998</v>
      </c>
      <c r="N50" s="42">
        <f>((N48*N47)*7)/1000</f>
        <v>108.976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110</v>
      </c>
      <c r="C51" s="47">
        <f t="shared" si="22"/>
        <v>107.50000000000001</v>
      </c>
      <c r="D51" s="47">
        <f t="shared" si="22"/>
        <v>106.50000000000001</v>
      </c>
      <c r="E51" s="47">
        <f t="shared" si="22"/>
        <v>105</v>
      </c>
      <c r="F51" s="47">
        <f t="shared" si="22"/>
        <v>104.50000000000001</v>
      </c>
      <c r="G51" s="47">
        <f t="shared" si="22"/>
        <v>103.5</v>
      </c>
      <c r="H51" s="47" t="e">
        <f t="shared" si="22"/>
        <v>#DIV/0!</v>
      </c>
      <c r="I51" s="105"/>
      <c r="J51" s="50"/>
      <c r="K51" s="97" t="s">
        <v>23</v>
      </c>
      <c r="L51" s="86">
        <f>+(L46/L48)/7*1000</f>
        <v>86.546463245492376</v>
      </c>
      <c r="M51" s="47">
        <f>+(M46/M48)/7*1000</f>
        <v>161.68831168831173</v>
      </c>
      <c r="N51" s="47">
        <f>+(N46/N48)/7*1000</f>
        <v>147.37923946557041</v>
      </c>
      <c r="O51" s="47">
        <f>+(O46/O48)/7*1000</f>
        <v>32.448979591836732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7" t="s">
        <v>25</v>
      </c>
      <c r="C55" s="418"/>
      <c r="D55" s="418"/>
      <c r="E55" s="418"/>
      <c r="F55" s="41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48.6</v>
      </c>
      <c r="C58" s="79">
        <v>49.9</v>
      </c>
      <c r="D58" s="79">
        <v>47.5</v>
      </c>
      <c r="E58" s="79"/>
      <c r="F58" s="79"/>
      <c r="G58" s="101">
        <f t="shared" ref="G58:G65" si="23">SUM(B58:F58)</f>
        <v>146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48.6</v>
      </c>
      <c r="C59" s="79">
        <v>49.9</v>
      </c>
      <c r="D59" s="79">
        <v>47.5</v>
      </c>
      <c r="E59" s="79"/>
      <c r="F59" s="79"/>
      <c r="G59" s="101">
        <f t="shared" si="23"/>
        <v>146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50.3</v>
      </c>
      <c r="C60" s="23">
        <v>50.3</v>
      </c>
      <c r="D60" s="23">
        <v>49.1</v>
      </c>
      <c r="E60" s="23"/>
      <c r="F60" s="23"/>
      <c r="G60" s="101">
        <f t="shared" si="23"/>
        <v>149.69999999999999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50.3</v>
      </c>
      <c r="C61" s="23">
        <v>50.4</v>
      </c>
      <c r="D61" s="23">
        <v>49.1</v>
      </c>
      <c r="E61" s="79"/>
      <c r="F61" s="79"/>
      <c r="G61" s="101">
        <f t="shared" si="23"/>
        <v>149.79999999999998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50.3</v>
      </c>
      <c r="C62" s="23">
        <v>50.4</v>
      </c>
      <c r="D62" s="23">
        <v>49.1</v>
      </c>
      <c r="E62" s="79"/>
      <c r="F62" s="79"/>
      <c r="G62" s="101">
        <f t="shared" si="23"/>
        <v>149.79999999999998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41.7</v>
      </c>
      <c r="C63" s="23">
        <v>45.6</v>
      </c>
      <c r="D63" s="23">
        <v>33.5</v>
      </c>
      <c r="E63" s="79">
        <v>29</v>
      </c>
      <c r="F63" s="79"/>
      <c r="G63" s="101">
        <f t="shared" si="23"/>
        <v>149.80000000000001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41.7</v>
      </c>
      <c r="C64" s="23">
        <v>45.6</v>
      </c>
      <c r="D64" s="23">
        <v>33.5</v>
      </c>
      <c r="E64" s="79">
        <v>29.1</v>
      </c>
      <c r="F64" s="79"/>
      <c r="G64" s="101">
        <f t="shared" si="23"/>
        <v>149.9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331.5</v>
      </c>
      <c r="C65" s="27">
        <f t="shared" ref="C65:F65" si="24">SUM(C58:C64)</f>
        <v>342.1</v>
      </c>
      <c r="D65" s="27">
        <f t="shared" si="24"/>
        <v>309.29999999999995</v>
      </c>
      <c r="E65" s="27">
        <f t="shared" si="24"/>
        <v>58.1</v>
      </c>
      <c r="F65" s="27">
        <f t="shared" si="24"/>
        <v>0</v>
      </c>
      <c r="G65" s="101">
        <f t="shared" si="23"/>
        <v>1041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117</v>
      </c>
      <c r="C66" s="30">
        <v>116</v>
      </c>
      <c r="D66" s="30">
        <v>115.5</v>
      </c>
      <c r="E66" s="30"/>
      <c r="F66" s="30"/>
      <c r="G66" s="102">
        <f>+((G65/G67)/7)*1000</f>
        <v>116.27387467887858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355</v>
      </c>
      <c r="C67" s="65">
        <v>389</v>
      </c>
      <c r="D67" s="65">
        <v>286</v>
      </c>
      <c r="E67" s="65">
        <v>249</v>
      </c>
      <c r="F67" s="65"/>
      <c r="G67" s="112">
        <f>SUM(B67:F67)</f>
        <v>1279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((B67*B66)*7/1000-B58-B59)/5</f>
        <v>38.709000000000003</v>
      </c>
      <c r="C68" s="38">
        <f t="shared" si="25"/>
        <v>43.2136</v>
      </c>
      <c r="D68" s="38">
        <f t="shared" si="25"/>
        <v>27.246199999999998</v>
      </c>
      <c r="E68" s="38">
        <f t="shared" si="25"/>
        <v>0</v>
      </c>
      <c r="F68" s="38">
        <f t="shared" si="25"/>
        <v>0</v>
      </c>
      <c r="G68" s="116">
        <f>((G65*1000)/G67)/7</f>
        <v>116.27387467887858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290.745</v>
      </c>
      <c r="C69" s="42">
        <f>((C67*C66)*7)/1000</f>
        <v>315.86799999999999</v>
      </c>
      <c r="D69" s="42">
        <f>((D67*D66)*7)/1000</f>
        <v>231.23099999999999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133.4004024144869</v>
      </c>
      <c r="C70" s="47">
        <f>+(C65/C67)/7*1000</f>
        <v>125.63349247153874</v>
      </c>
      <c r="D70" s="47">
        <f>+(D65/D67)/7*1000</f>
        <v>154.49550449550446</v>
      </c>
      <c r="E70" s="47">
        <f>+(E65/E67)/7*1000</f>
        <v>33.333333333333336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F15"/>
    <mergeCell ref="R9:S9"/>
    <mergeCell ref="K11:L11"/>
    <mergeCell ref="G15:M15"/>
    <mergeCell ref="N15:U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" zoomScale="30" zoomScaleNormal="30" zoomScaleSheetLayoutView="30" workbookViewId="0">
      <selection activeCell="P24" sqref="P24:V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"/>
      <c r="Z3" s="2"/>
      <c r="AA3" s="2"/>
      <c r="AB3" s="2"/>
      <c r="AC3" s="2"/>
      <c r="AD3" s="20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3" t="s">
        <v>1</v>
      </c>
      <c r="B9" s="203"/>
      <c r="C9" s="203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3"/>
      <c r="B10" s="203"/>
      <c r="C10" s="20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3" t="s">
        <v>4</v>
      </c>
      <c r="B11" s="203"/>
      <c r="C11" s="203"/>
      <c r="D11" s="1"/>
      <c r="E11" s="204">
        <v>2</v>
      </c>
      <c r="F11" s="1"/>
      <c r="G11" s="1"/>
      <c r="H11" s="1"/>
      <c r="I11" s="1"/>
      <c r="J11" s="1"/>
      <c r="K11" s="426" t="s">
        <v>75</v>
      </c>
      <c r="L11" s="426"/>
      <c r="M11" s="205"/>
      <c r="N11" s="20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3"/>
      <c r="B12" s="203"/>
      <c r="C12" s="203"/>
      <c r="D12" s="1"/>
      <c r="E12" s="5"/>
      <c r="F12" s="1"/>
      <c r="G12" s="1"/>
      <c r="H12" s="1"/>
      <c r="I12" s="1"/>
      <c r="J12" s="1"/>
      <c r="K12" s="205"/>
      <c r="L12" s="205"/>
      <c r="M12" s="205"/>
      <c r="N12" s="20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1"/>
      <c r="X13" s="1"/>
      <c r="Y13" s="1"/>
    </row>
    <row r="14" spans="1:30" s="3" customFormat="1" ht="27" thickBot="1" x14ac:dyDescent="0.3">
      <c r="A14" s="20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70</v>
      </c>
      <c r="C15" s="432"/>
      <c r="D15" s="432"/>
      <c r="E15" s="432"/>
      <c r="F15" s="432"/>
      <c r="G15" s="433"/>
      <c r="H15" s="431" t="s">
        <v>71</v>
      </c>
      <c r="I15" s="432"/>
      <c r="J15" s="432"/>
      <c r="K15" s="432"/>
      <c r="L15" s="432"/>
      <c r="M15" s="432"/>
      <c r="N15" s="433"/>
      <c r="O15" s="434" t="s">
        <v>8</v>
      </c>
      <c r="P15" s="435"/>
      <c r="Q15" s="435"/>
      <c r="R15" s="435"/>
      <c r="S15" s="435"/>
      <c r="T15" s="435"/>
      <c r="U15" s="435"/>
      <c r="V15" s="436"/>
      <c r="W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5"/>
      <c r="O16" s="196"/>
      <c r="P16" s="136"/>
      <c r="Q16" s="136"/>
      <c r="R16" s="136"/>
      <c r="S16" s="136"/>
      <c r="T16" s="136"/>
      <c r="U16" s="136"/>
      <c r="V16" s="195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1">
        <v>13</v>
      </c>
      <c r="O17" s="14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1">
        <v>21</v>
      </c>
      <c r="W17" s="17"/>
      <c r="Y17" s="2"/>
      <c r="Z17" s="19"/>
    </row>
    <row r="18" spans="1:32" ht="39.950000000000003" customHeight="1" x14ac:dyDescent="0.25">
      <c r="A18" s="91" t="s">
        <v>12</v>
      </c>
      <c r="B18" s="76">
        <v>24.2</v>
      </c>
      <c r="C18" s="23">
        <v>30.9</v>
      </c>
      <c r="D18" s="23">
        <v>49.1</v>
      </c>
      <c r="E18" s="23">
        <v>59.1</v>
      </c>
      <c r="F18" s="122">
        <v>64.400000000000006</v>
      </c>
      <c r="G18" s="24"/>
      <c r="H18" s="23">
        <v>75</v>
      </c>
      <c r="I18" s="23">
        <v>86</v>
      </c>
      <c r="J18" s="23">
        <v>92.8</v>
      </c>
      <c r="K18" s="23">
        <v>77.3</v>
      </c>
      <c r="L18" s="23">
        <v>64.3</v>
      </c>
      <c r="M18" s="23">
        <v>62.9</v>
      </c>
      <c r="N18" s="24">
        <v>52.5</v>
      </c>
      <c r="O18" s="22">
        <v>40.6</v>
      </c>
      <c r="P18" s="23">
        <v>74.3</v>
      </c>
      <c r="Q18" s="23">
        <v>91.8</v>
      </c>
      <c r="R18" s="23">
        <v>80.8</v>
      </c>
      <c r="S18" s="23">
        <v>74.400000000000006</v>
      </c>
      <c r="T18" s="23">
        <v>83.1</v>
      </c>
      <c r="U18" s="23">
        <v>51.9</v>
      </c>
      <c r="V18" s="24">
        <v>69.099999999999994</v>
      </c>
      <c r="W18" s="25">
        <f t="shared" ref="W18:W25" si="0">SUM(B18:V18)</f>
        <v>1304.4999999999998</v>
      </c>
      <c r="X18" s="138"/>
      <c r="Y18" s="2"/>
      <c r="Z18" s="19"/>
    </row>
    <row r="19" spans="1:32" ht="39.950000000000003" customHeight="1" x14ac:dyDescent="0.25">
      <c r="A19" s="92" t="s">
        <v>13</v>
      </c>
      <c r="B19" s="76">
        <v>24.2</v>
      </c>
      <c r="C19" s="23">
        <v>30.9</v>
      </c>
      <c r="D19" s="23">
        <v>49.1</v>
      </c>
      <c r="E19" s="23">
        <v>59.1</v>
      </c>
      <c r="F19" s="122">
        <v>64.400000000000006</v>
      </c>
      <c r="G19" s="24"/>
      <c r="H19" s="23">
        <v>75</v>
      </c>
      <c r="I19" s="23">
        <v>86</v>
      </c>
      <c r="J19" s="23">
        <v>92.8</v>
      </c>
      <c r="K19" s="23">
        <v>77.3</v>
      </c>
      <c r="L19" s="23">
        <v>64.3</v>
      </c>
      <c r="M19" s="23">
        <v>62.9</v>
      </c>
      <c r="N19" s="24">
        <v>52.5</v>
      </c>
      <c r="O19" s="22">
        <v>40.6</v>
      </c>
      <c r="P19" s="23">
        <v>74.3</v>
      </c>
      <c r="Q19" s="23">
        <v>91.8</v>
      </c>
      <c r="R19" s="23">
        <v>80.8</v>
      </c>
      <c r="S19" s="23">
        <v>74.400000000000006</v>
      </c>
      <c r="T19" s="23">
        <v>83.1</v>
      </c>
      <c r="U19" s="23">
        <v>51.9</v>
      </c>
      <c r="V19" s="24">
        <v>69.099999999999994</v>
      </c>
      <c r="W19" s="25">
        <f t="shared" si="0"/>
        <v>1304.4999999999998</v>
      </c>
      <c r="Y19" s="2"/>
      <c r="Z19" s="19"/>
    </row>
    <row r="20" spans="1:32" ht="39.75" customHeight="1" x14ac:dyDescent="0.25">
      <c r="A20" s="91" t="s">
        <v>14</v>
      </c>
      <c r="B20" s="76">
        <v>26.055700000000009</v>
      </c>
      <c r="C20" s="23">
        <v>32.269199999999998</v>
      </c>
      <c r="D20" s="23">
        <v>51.547199999999989</v>
      </c>
      <c r="E20" s="23">
        <v>62.039999999999985</v>
      </c>
      <c r="F20" s="122">
        <v>67.324600000000004</v>
      </c>
      <c r="G20" s="24"/>
      <c r="H20" s="23">
        <v>78.348800000000011</v>
      </c>
      <c r="I20" s="23">
        <v>89.92</v>
      </c>
      <c r="J20" s="23">
        <v>97.004900000000006</v>
      </c>
      <c r="K20" s="23">
        <v>80.72999999999999</v>
      </c>
      <c r="L20" s="23">
        <v>67.1798</v>
      </c>
      <c r="M20" s="23">
        <v>65.98</v>
      </c>
      <c r="N20" s="24">
        <v>55.507199999999997</v>
      </c>
      <c r="O20" s="22">
        <v>41.823599999999999</v>
      </c>
      <c r="P20" s="23">
        <v>77.325399999999988</v>
      </c>
      <c r="Q20" s="23">
        <v>96.009800000000013</v>
      </c>
      <c r="R20" s="23">
        <v>84.702499999999986</v>
      </c>
      <c r="S20" s="23">
        <v>77.792900000000003</v>
      </c>
      <c r="T20" s="23">
        <v>86.961899999999986</v>
      </c>
      <c r="U20" s="23">
        <v>54.929600000000008</v>
      </c>
      <c r="V20" s="24">
        <v>72.61399999999999</v>
      </c>
      <c r="W20" s="25">
        <f t="shared" si="0"/>
        <v>1366.0671</v>
      </c>
      <c r="Y20" s="2"/>
      <c r="Z20" s="19"/>
    </row>
    <row r="21" spans="1:32" ht="39.950000000000003" customHeight="1" x14ac:dyDescent="0.25">
      <c r="A21" s="92" t="s">
        <v>15</v>
      </c>
      <c r="B21" s="76">
        <v>26.055700000000009</v>
      </c>
      <c r="C21" s="23">
        <v>32.269199999999998</v>
      </c>
      <c r="D21" s="23">
        <v>51.547199999999989</v>
      </c>
      <c r="E21" s="23">
        <v>62.039999999999985</v>
      </c>
      <c r="F21" s="122">
        <v>67.324600000000004</v>
      </c>
      <c r="G21" s="24"/>
      <c r="H21" s="23">
        <v>78.348800000000011</v>
      </c>
      <c r="I21" s="23">
        <v>89.92</v>
      </c>
      <c r="J21" s="23">
        <v>97.004900000000006</v>
      </c>
      <c r="K21" s="23">
        <v>80.72999999999999</v>
      </c>
      <c r="L21" s="23">
        <v>67.1798</v>
      </c>
      <c r="M21" s="23">
        <v>65.98</v>
      </c>
      <c r="N21" s="24">
        <v>55.507199999999997</v>
      </c>
      <c r="O21" s="22">
        <v>41.823599999999999</v>
      </c>
      <c r="P21" s="23">
        <v>77.325399999999988</v>
      </c>
      <c r="Q21" s="23">
        <v>96.009800000000013</v>
      </c>
      <c r="R21" s="23">
        <v>84.702499999999986</v>
      </c>
      <c r="S21" s="23">
        <v>77.792900000000003</v>
      </c>
      <c r="T21" s="23">
        <v>86.961899999999986</v>
      </c>
      <c r="U21" s="23">
        <v>54.929600000000008</v>
      </c>
      <c r="V21" s="24">
        <v>72.61399999999999</v>
      </c>
      <c r="W21" s="25">
        <f t="shared" si="0"/>
        <v>1366.0671</v>
      </c>
      <c r="Y21" s="2"/>
      <c r="Z21" s="19"/>
    </row>
    <row r="22" spans="1:32" ht="39.950000000000003" customHeight="1" x14ac:dyDescent="0.25">
      <c r="A22" s="91" t="s">
        <v>16</v>
      </c>
      <c r="B22" s="76">
        <v>26.055700000000009</v>
      </c>
      <c r="C22" s="23">
        <v>32.269199999999998</v>
      </c>
      <c r="D22" s="23">
        <v>51.547199999999989</v>
      </c>
      <c r="E22" s="23">
        <v>62.039999999999985</v>
      </c>
      <c r="F22" s="122">
        <v>67.324600000000004</v>
      </c>
      <c r="G22" s="24"/>
      <c r="H22" s="23">
        <v>78.348800000000011</v>
      </c>
      <c r="I22" s="23">
        <v>89.92</v>
      </c>
      <c r="J22" s="23">
        <v>97.004900000000006</v>
      </c>
      <c r="K22" s="23">
        <v>80.72999999999999</v>
      </c>
      <c r="L22" s="23">
        <v>67.1798</v>
      </c>
      <c r="M22" s="23">
        <v>65.98</v>
      </c>
      <c r="N22" s="24">
        <v>55.507199999999997</v>
      </c>
      <c r="O22" s="22">
        <v>41.823599999999999</v>
      </c>
      <c r="P22" s="23">
        <v>77.325399999999988</v>
      </c>
      <c r="Q22" s="23">
        <v>96.009800000000013</v>
      </c>
      <c r="R22" s="23">
        <v>84.702499999999986</v>
      </c>
      <c r="S22" s="23">
        <v>77.792900000000003</v>
      </c>
      <c r="T22" s="23">
        <v>86.961899999999986</v>
      </c>
      <c r="U22" s="23">
        <v>54.929600000000008</v>
      </c>
      <c r="V22" s="24">
        <v>72.61399999999999</v>
      </c>
      <c r="W22" s="25">
        <f t="shared" si="0"/>
        <v>1366.0671</v>
      </c>
      <c r="Y22" s="2"/>
      <c r="Z22" s="19"/>
    </row>
    <row r="23" spans="1:32" ht="39.950000000000003" customHeight="1" x14ac:dyDescent="0.25">
      <c r="A23" s="92" t="s">
        <v>17</v>
      </c>
      <c r="B23" s="76">
        <v>26.055700000000009</v>
      </c>
      <c r="C23" s="23">
        <v>32.269199999999998</v>
      </c>
      <c r="D23" s="23">
        <v>51.547199999999989</v>
      </c>
      <c r="E23" s="23">
        <v>62.039999999999985</v>
      </c>
      <c r="F23" s="122">
        <v>67.324600000000004</v>
      </c>
      <c r="G23" s="24"/>
      <c r="H23" s="23">
        <v>78.348800000000011</v>
      </c>
      <c r="I23" s="23">
        <v>89.92</v>
      </c>
      <c r="J23" s="23">
        <v>97.004900000000006</v>
      </c>
      <c r="K23" s="23">
        <v>80.72999999999999</v>
      </c>
      <c r="L23" s="23">
        <v>67.1798</v>
      </c>
      <c r="M23" s="23">
        <v>65.98</v>
      </c>
      <c r="N23" s="24">
        <v>55.507199999999997</v>
      </c>
      <c r="O23" s="22">
        <v>41.823599999999999</v>
      </c>
      <c r="P23" s="23">
        <v>77.325399999999988</v>
      </c>
      <c r="Q23" s="23">
        <v>96.009800000000013</v>
      </c>
      <c r="R23" s="23">
        <v>84.702499999999986</v>
      </c>
      <c r="S23" s="23">
        <v>77.792900000000003</v>
      </c>
      <c r="T23" s="23">
        <v>86.961899999999986</v>
      </c>
      <c r="U23" s="23">
        <v>54.929600000000008</v>
      </c>
      <c r="V23" s="24">
        <v>72.61399999999999</v>
      </c>
      <c r="W23" s="25">
        <f t="shared" si="0"/>
        <v>1366.0671</v>
      </c>
      <c r="Y23" s="2"/>
      <c r="Z23" s="19"/>
    </row>
    <row r="24" spans="1:32" ht="39.950000000000003" customHeight="1" x14ac:dyDescent="0.25">
      <c r="A24" s="91" t="s">
        <v>18</v>
      </c>
      <c r="B24" s="76">
        <v>88.2</v>
      </c>
      <c r="C24" s="23">
        <v>89.3</v>
      </c>
      <c r="D24" s="23">
        <v>26.3</v>
      </c>
      <c r="E24" s="23">
        <v>86.5</v>
      </c>
      <c r="F24" s="122">
        <v>86.5</v>
      </c>
      <c r="G24" s="24">
        <v>86.6</v>
      </c>
      <c r="H24" s="23"/>
      <c r="I24" s="23">
        <v>86.4</v>
      </c>
      <c r="J24" s="23">
        <v>97</v>
      </c>
      <c r="K24" s="23">
        <v>80.7</v>
      </c>
      <c r="L24" s="23">
        <v>67.1798</v>
      </c>
      <c r="M24" s="23">
        <v>65.98</v>
      </c>
      <c r="N24" s="24">
        <v>55.507199999999997</v>
      </c>
      <c r="O24" s="22"/>
      <c r="P24" s="23">
        <v>25.4</v>
      </c>
      <c r="Q24" s="23">
        <v>47.5</v>
      </c>
      <c r="R24" s="23">
        <v>84.702499999999986</v>
      </c>
      <c r="S24" s="23">
        <v>77.792900000000003</v>
      </c>
      <c r="T24" s="23">
        <v>86.961899999999986</v>
      </c>
      <c r="U24" s="23">
        <v>54.929600000000008</v>
      </c>
      <c r="V24" s="24">
        <v>72.61399999999999</v>
      </c>
      <c r="W24" s="25">
        <f t="shared" si="0"/>
        <v>1366.0678999999998</v>
      </c>
      <c r="Y24" s="2"/>
    </row>
    <row r="25" spans="1:32" ht="41.45" customHeight="1" x14ac:dyDescent="0.25">
      <c r="A25" s="92" t="s">
        <v>10</v>
      </c>
      <c r="B25" s="207">
        <f t="shared" ref="B25:N25" si="1">SUM(B18:B24)</f>
        <v>240.82280000000003</v>
      </c>
      <c r="C25" s="27">
        <f t="shared" si="1"/>
        <v>280.17680000000001</v>
      </c>
      <c r="D25" s="27">
        <f t="shared" si="1"/>
        <v>330.68879999999996</v>
      </c>
      <c r="E25" s="27">
        <f t="shared" si="1"/>
        <v>452.8599999999999</v>
      </c>
      <c r="F25" s="27">
        <f t="shared" si="1"/>
        <v>484.59840000000008</v>
      </c>
      <c r="G25" s="228">
        <f t="shared" si="1"/>
        <v>86.6</v>
      </c>
      <c r="H25" s="27">
        <f t="shared" si="1"/>
        <v>463.39520000000005</v>
      </c>
      <c r="I25" s="27">
        <f t="shared" si="1"/>
        <v>618.08000000000004</v>
      </c>
      <c r="J25" s="27">
        <f t="shared" si="1"/>
        <v>670.61959999999999</v>
      </c>
      <c r="K25" s="27">
        <f t="shared" si="1"/>
        <v>558.22</v>
      </c>
      <c r="L25" s="27">
        <f t="shared" si="1"/>
        <v>464.49900000000002</v>
      </c>
      <c r="M25" s="27">
        <f t="shared" si="1"/>
        <v>455.70000000000005</v>
      </c>
      <c r="N25" s="28">
        <f t="shared" si="1"/>
        <v>382.53600000000006</v>
      </c>
      <c r="O25" s="26">
        <f>SUM(O18:O24)</f>
        <v>248.49439999999998</v>
      </c>
      <c r="P25" s="27">
        <f t="shared" ref="P25:R25" si="2">SUM(P18:P24)</f>
        <v>483.30159999999995</v>
      </c>
      <c r="Q25" s="27">
        <f t="shared" si="2"/>
        <v>615.13920000000007</v>
      </c>
      <c r="R25" s="27">
        <f t="shared" si="2"/>
        <v>585.11249999999995</v>
      </c>
      <c r="S25" s="27">
        <f>SUM(S18:S24)</f>
        <v>537.76450000000011</v>
      </c>
      <c r="T25" s="27">
        <f t="shared" ref="T25:V25" si="3">SUM(T18:T24)</f>
        <v>601.0095</v>
      </c>
      <c r="U25" s="27">
        <f t="shared" si="3"/>
        <v>378.44799999999998</v>
      </c>
      <c r="V25" s="28">
        <f t="shared" si="3"/>
        <v>501.26999999999987</v>
      </c>
      <c r="W25" s="25">
        <f t="shared" si="0"/>
        <v>9439.3363000000008</v>
      </c>
    </row>
    <row r="26" spans="1:32" s="2" customFormat="1" ht="36.75" customHeight="1" x14ac:dyDescent="0.25">
      <c r="A26" s="93" t="s">
        <v>19</v>
      </c>
      <c r="B26" s="208">
        <v>115.5</v>
      </c>
      <c r="C26" s="30">
        <v>115.5</v>
      </c>
      <c r="D26" s="30">
        <v>113.5</v>
      </c>
      <c r="E26" s="30">
        <v>112.5</v>
      </c>
      <c r="F26" s="30">
        <v>111</v>
      </c>
      <c r="G26" s="229">
        <v>111</v>
      </c>
      <c r="H26" s="30">
        <v>112</v>
      </c>
      <c r="I26" s="30">
        <v>111</v>
      </c>
      <c r="J26" s="30">
        <v>110.5</v>
      </c>
      <c r="K26" s="30">
        <v>110</v>
      </c>
      <c r="L26" s="30">
        <v>109.5</v>
      </c>
      <c r="M26" s="30">
        <v>108.5</v>
      </c>
      <c r="N26" s="31">
        <v>108</v>
      </c>
      <c r="O26" s="29">
        <v>116.5</v>
      </c>
      <c r="P26" s="30">
        <v>115.5</v>
      </c>
      <c r="Q26" s="30">
        <v>113</v>
      </c>
      <c r="R26" s="30">
        <v>112.5</v>
      </c>
      <c r="S26" s="30">
        <v>111.5</v>
      </c>
      <c r="T26" s="30">
        <v>110.5</v>
      </c>
      <c r="U26" s="30">
        <v>109</v>
      </c>
      <c r="V26" s="31">
        <v>108.5</v>
      </c>
      <c r="W26" s="32">
        <f>+((W25/W27)/7)*1000</f>
        <v>111.39831592612262</v>
      </c>
    </row>
    <row r="27" spans="1:32" s="2" customFormat="1" ht="33" customHeight="1" x14ac:dyDescent="0.25">
      <c r="A27" s="94" t="s">
        <v>20</v>
      </c>
      <c r="B27" s="209">
        <v>221</v>
      </c>
      <c r="C27" s="34">
        <v>276</v>
      </c>
      <c r="D27" s="34">
        <v>448</v>
      </c>
      <c r="E27" s="34">
        <v>544</v>
      </c>
      <c r="F27" s="34">
        <v>599</v>
      </c>
      <c r="G27" s="230"/>
      <c r="H27" s="34">
        <v>691</v>
      </c>
      <c r="I27" s="34">
        <v>800</v>
      </c>
      <c r="J27" s="34">
        <v>867</v>
      </c>
      <c r="K27" s="34">
        <v>725</v>
      </c>
      <c r="L27" s="34">
        <v>606</v>
      </c>
      <c r="M27" s="34">
        <v>600</v>
      </c>
      <c r="N27" s="35">
        <v>506</v>
      </c>
      <c r="O27" s="33">
        <v>356</v>
      </c>
      <c r="P27" s="34">
        <v>662</v>
      </c>
      <c r="Q27" s="34">
        <v>839</v>
      </c>
      <c r="R27" s="34">
        <v>743</v>
      </c>
      <c r="S27" s="34">
        <v>689</v>
      </c>
      <c r="T27" s="34">
        <v>777</v>
      </c>
      <c r="U27" s="34">
        <v>496</v>
      </c>
      <c r="V27" s="35">
        <v>660</v>
      </c>
      <c r="W27" s="36">
        <f>SUM(B27:V27)</f>
        <v>12105</v>
      </c>
      <c r="X27" s="2">
        <f>((W25*1000)/W27)/7</f>
        <v>111.39831592612263</v>
      </c>
    </row>
    <row r="28" spans="1:32" s="2" customFormat="1" ht="33" customHeight="1" x14ac:dyDescent="0.25">
      <c r="A28" s="95" t="s">
        <v>21</v>
      </c>
      <c r="B28" s="210">
        <f>((B27*B26)*7/1000-B18-B19)/5</f>
        <v>26.055700000000009</v>
      </c>
      <c r="C28" s="38">
        <f>((C27*C26)*7/1000-C18-C19)/5</f>
        <v>32.269199999999998</v>
      </c>
      <c r="D28" s="38">
        <f t="shared" ref="D28:V28" si="4">((D27*D26)*7/1000-D18-D19)/5</f>
        <v>51.547199999999989</v>
      </c>
      <c r="E28" s="38">
        <f t="shared" si="4"/>
        <v>62.039999999999985</v>
      </c>
      <c r="F28" s="38">
        <f t="shared" ref="F28" si="5">((F27*F26)*7/1000-F18-F19)/5</f>
        <v>67.324600000000004</v>
      </c>
      <c r="G28" s="231">
        <f t="shared" si="4"/>
        <v>0</v>
      </c>
      <c r="H28" s="38">
        <f t="shared" si="4"/>
        <v>78.348800000000011</v>
      </c>
      <c r="I28" s="38">
        <f t="shared" si="4"/>
        <v>89.92</v>
      </c>
      <c r="J28" s="38">
        <f t="shared" si="4"/>
        <v>97.004900000000006</v>
      </c>
      <c r="K28" s="38">
        <f t="shared" si="4"/>
        <v>80.72999999999999</v>
      </c>
      <c r="L28" s="38">
        <f t="shared" si="4"/>
        <v>67.1798</v>
      </c>
      <c r="M28" s="38">
        <f t="shared" si="4"/>
        <v>65.98</v>
      </c>
      <c r="N28" s="39">
        <f t="shared" si="4"/>
        <v>55.507199999999997</v>
      </c>
      <c r="O28" s="37">
        <f t="shared" si="4"/>
        <v>41.823599999999999</v>
      </c>
      <c r="P28" s="38">
        <f t="shared" si="4"/>
        <v>77.325399999999988</v>
      </c>
      <c r="Q28" s="38">
        <f t="shared" si="4"/>
        <v>96.009800000000013</v>
      </c>
      <c r="R28" s="38">
        <f t="shared" si="4"/>
        <v>84.702499999999986</v>
      </c>
      <c r="S28" s="38">
        <f t="shared" si="4"/>
        <v>77.792900000000003</v>
      </c>
      <c r="T28" s="38">
        <f t="shared" si="4"/>
        <v>86.961899999999986</v>
      </c>
      <c r="U28" s="38">
        <f t="shared" si="4"/>
        <v>54.929600000000008</v>
      </c>
      <c r="V28" s="39">
        <f t="shared" si="4"/>
        <v>72.61399999999999</v>
      </c>
      <c r="W28" s="40"/>
    </row>
    <row r="29" spans="1:32" ht="33.75" customHeight="1" x14ac:dyDescent="0.25">
      <c r="A29" s="96" t="s">
        <v>22</v>
      </c>
      <c r="B29" s="211">
        <f t="shared" ref="B29:D29" si="6">((B27*B26)*7)/1000</f>
        <v>178.67850000000001</v>
      </c>
      <c r="C29" s="42">
        <f t="shared" si="6"/>
        <v>223.14599999999999</v>
      </c>
      <c r="D29" s="42">
        <f t="shared" si="6"/>
        <v>355.93599999999998</v>
      </c>
      <c r="E29" s="42">
        <f>((E27*E26)*7)/1000</f>
        <v>428.4</v>
      </c>
      <c r="F29" s="42">
        <f>((F27*F26)*7)/1000</f>
        <v>465.423</v>
      </c>
      <c r="G29" s="232">
        <f>((G27*G26)*7)/1000</f>
        <v>0</v>
      </c>
      <c r="H29" s="42">
        <f t="shared" ref="H29" si="7">((H27*H26)*7)/1000</f>
        <v>541.74400000000003</v>
      </c>
      <c r="I29" s="42">
        <f>((I27*I26)*7)/1000</f>
        <v>621.6</v>
      </c>
      <c r="J29" s="42">
        <f t="shared" ref="J29:M29" si="8">((J27*J26)*7)/1000</f>
        <v>670.62450000000001</v>
      </c>
      <c r="K29" s="42">
        <f t="shared" si="8"/>
        <v>558.25</v>
      </c>
      <c r="L29" s="42">
        <f t="shared" si="8"/>
        <v>464.49900000000002</v>
      </c>
      <c r="M29" s="42">
        <f t="shared" si="8"/>
        <v>455.7</v>
      </c>
      <c r="N29" s="87">
        <f>((N27*N26)*7)/1000</f>
        <v>382.536</v>
      </c>
      <c r="O29" s="41">
        <f>((O27*O26)*7)/1000</f>
        <v>290.31799999999998</v>
      </c>
      <c r="P29" s="42">
        <f>((P27*P26)*7)/1000</f>
        <v>535.22699999999998</v>
      </c>
      <c r="Q29" s="42">
        <f t="shared" ref="Q29:V29" si="9">((Q27*Q26)*7)/1000</f>
        <v>663.649</v>
      </c>
      <c r="R29" s="42">
        <f t="shared" si="9"/>
        <v>585.11249999999995</v>
      </c>
      <c r="S29" s="43">
        <f t="shared" si="9"/>
        <v>537.7645</v>
      </c>
      <c r="T29" s="43">
        <f t="shared" si="9"/>
        <v>601.0095</v>
      </c>
      <c r="U29" s="43">
        <f t="shared" si="9"/>
        <v>378.44799999999998</v>
      </c>
      <c r="V29" s="44">
        <f t="shared" si="9"/>
        <v>501.27</v>
      </c>
      <c r="W29" s="45"/>
    </row>
    <row r="30" spans="1:32" ht="33.75" customHeight="1" thickBot="1" x14ac:dyDescent="0.3">
      <c r="A30" s="97" t="s">
        <v>23</v>
      </c>
      <c r="B30" s="212">
        <f t="shared" ref="B30:D30" si="10">+(B25/B27)/7*1000</f>
        <v>155.67084680025857</v>
      </c>
      <c r="C30" s="47">
        <f t="shared" si="10"/>
        <v>145.01904761904763</v>
      </c>
      <c r="D30" s="47">
        <f t="shared" si="10"/>
        <v>105.44923469387754</v>
      </c>
      <c r="E30" s="47">
        <f>+(E25/E27)/7*1000</f>
        <v>118.92331932773106</v>
      </c>
      <c r="F30" s="47">
        <f t="shared" ref="F30" si="11">+(F25/F27)/7*1000</f>
        <v>115.57319341760078</v>
      </c>
      <c r="G30" s="233" t="e">
        <f t="shared" ref="G30:H30" si="12">+(G25/G27)/7*1000</f>
        <v>#DIV/0!</v>
      </c>
      <c r="H30" s="47">
        <f t="shared" si="12"/>
        <v>95.802191440975818</v>
      </c>
      <c r="I30" s="47">
        <f>+(I25/I27)/7*1000</f>
        <v>110.37142857142858</v>
      </c>
      <c r="J30" s="47">
        <f t="shared" ref="J30:N30" si="13">+(J25/J27)/7*1000</f>
        <v>110.49919261822376</v>
      </c>
      <c r="K30" s="47">
        <f t="shared" si="13"/>
        <v>109.99408866995076</v>
      </c>
      <c r="L30" s="47">
        <f t="shared" si="13"/>
        <v>109.50000000000001</v>
      </c>
      <c r="M30" s="47">
        <f t="shared" si="13"/>
        <v>108.50000000000001</v>
      </c>
      <c r="N30" s="48">
        <f t="shared" si="13"/>
        <v>108.00000000000001</v>
      </c>
      <c r="O30" s="46">
        <f>+(O25/O27)/7*1000</f>
        <v>99.716853932584257</v>
      </c>
      <c r="P30" s="47">
        <f t="shared" ref="P30:V30" si="14">+(P25/P27)/7*1000</f>
        <v>104.29469141130772</v>
      </c>
      <c r="Q30" s="47">
        <f t="shared" si="14"/>
        <v>104.74020091946197</v>
      </c>
      <c r="R30" s="47">
        <f t="shared" si="14"/>
        <v>112.5</v>
      </c>
      <c r="S30" s="47">
        <f t="shared" si="14"/>
        <v>111.50000000000003</v>
      </c>
      <c r="T30" s="47">
        <f t="shared" si="14"/>
        <v>110.5</v>
      </c>
      <c r="U30" s="47">
        <f t="shared" si="14"/>
        <v>109</v>
      </c>
      <c r="V30" s="48">
        <f t="shared" si="14"/>
        <v>108.49999999999997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8" t="s">
        <v>8</v>
      </c>
      <c r="M36" s="418"/>
      <c r="N36" s="418"/>
      <c r="O36" s="418"/>
      <c r="P36" s="41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17.976016000000001</v>
      </c>
      <c r="C39" s="79">
        <v>62.767756000000006</v>
      </c>
      <c r="D39" s="79">
        <v>82.253160000000008</v>
      </c>
      <c r="E39" s="79">
        <v>64.630312000000004</v>
      </c>
      <c r="F39" s="79">
        <v>87.324572000000018</v>
      </c>
      <c r="G39" s="79">
        <v>71.691580000000002</v>
      </c>
      <c r="H39" s="79"/>
      <c r="I39" s="101">
        <f t="shared" ref="I39:I46" si="15">SUM(B39:H39)</f>
        <v>386.643396</v>
      </c>
      <c r="J39" s="138"/>
      <c r="K39" s="91" t="s">
        <v>12</v>
      </c>
      <c r="L39" s="79">
        <v>11.7</v>
      </c>
      <c r="M39" s="79">
        <v>7.4</v>
      </c>
      <c r="N39" s="79">
        <v>15.7</v>
      </c>
      <c r="O39" s="79"/>
      <c r="P39" s="79"/>
      <c r="Q39" s="101">
        <f t="shared" ref="Q39:Q46" si="16">SUM(L39:P39)</f>
        <v>34.799999999999997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17.976016000000001</v>
      </c>
      <c r="C40" s="79">
        <v>62.767756000000006</v>
      </c>
      <c r="D40" s="79">
        <v>82.253160000000008</v>
      </c>
      <c r="E40" s="79">
        <v>64.630312000000004</v>
      </c>
      <c r="F40" s="79">
        <v>87.324572000000018</v>
      </c>
      <c r="G40" s="79">
        <v>71.691580000000002</v>
      </c>
      <c r="H40" s="79"/>
      <c r="I40" s="101">
        <f t="shared" si="15"/>
        <v>386.643396</v>
      </c>
      <c r="J40" s="2"/>
      <c r="K40" s="92" t="s">
        <v>13</v>
      </c>
      <c r="L40" s="79">
        <v>11.7</v>
      </c>
      <c r="M40" s="79">
        <v>7.4</v>
      </c>
      <c r="N40" s="79">
        <v>15.7</v>
      </c>
      <c r="O40" s="79"/>
      <c r="P40" s="79"/>
      <c r="Q40" s="101">
        <f t="shared" si="16"/>
        <v>34.799999999999997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17.756893600000001</v>
      </c>
      <c r="C41" s="23">
        <v>64.962597599999995</v>
      </c>
      <c r="D41" s="23">
        <v>84.980136000000016</v>
      </c>
      <c r="E41" s="23">
        <v>67.081275199999993</v>
      </c>
      <c r="F41" s="23">
        <v>90.539571199999997</v>
      </c>
      <c r="G41" s="23">
        <v>74.716868000000005</v>
      </c>
      <c r="H41" s="23"/>
      <c r="I41" s="101">
        <f t="shared" si="15"/>
        <v>400.03734159999999</v>
      </c>
      <c r="J41" s="2"/>
      <c r="K41" s="91" t="s">
        <v>14</v>
      </c>
      <c r="L41" s="79">
        <v>12.3</v>
      </c>
      <c r="M41" s="79">
        <v>7.8</v>
      </c>
      <c r="N41" s="79">
        <v>16.399999999999999</v>
      </c>
      <c r="O41" s="79"/>
      <c r="P41" s="23"/>
      <c r="Q41" s="101">
        <f t="shared" si="16"/>
        <v>36.5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17.756893600000001</v>
      </c>
      <c r="C42" s="79">
        <v>64.962597599999995</v>
      </c>
      <c r="D42" s="79">
        <v>84.980136000000016</v>
      </c>
      <c r="E42" s="79">
        <v>67.081275199999993</v>
      </c>
      <c r="F42" s="79">
        <v>90.539571199999997</v>
      </c>
      <c r="G42" s="79">
        <v>74.716868000000005</v>
      </c>
      <c r="H42" s="79"/>
      <c r="I42" s="101">
        <f t="shared" si="15"/>
        <v>400.03734159999999</v>
      </c>
      <c r="J42" s="2"/>
      <c r="K42" s="92" t="s">
        <v>15</v>
      </c>
      <c r="L42" s="79">
        <v>12.3</v>
      </c>
      <c r="M42" s="79">
        <v>7.8</v>
      </c>
      <c r="N42" s="79">
        <v>16.5</v>
      </c>
      <c r="O42" s="79"/>
      <c r="P42" s="79"/>
      <c r="Q42" s="101">
        <f t="shared" si="16"/>
        <v>36.6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17.756893600000001</v>
      </c>
      <c r="C43" s="79">
        <v>64.962597599999995</v>
      </c>
      <c r="D43" s="79">
        <v>84.980136000000016</v>
      </c>
      <c r="E43" s="79">
        <v>67.081275199999993</v>
      </c>
      <c r="F43" s="79">
        <v>90.539571199999997</v>
      </c>
      <c r="G43" s="79">
        <v>74.716868000000005</v>
      </c>
      <c r="H43" s="79"/>
      <c r="I43" s="101">
        <f t="shared" si="15"/>
        <v>400.03734159999999</v>
      </c>
      <c r="J43" s="2"/>
      <c r="K43" s="91" t="s">
        <v>16</v>
      </c>
      <c r="L43" s="79">
        <v>12.3</v>
      </c>
      <c r="M43" s="79">
        <v>7.9</v>
      </c>
      <c r="N43" s="79">
        <v>16.5</v>
      </c>
      <c r="O43" s="79"/>
      <c r="P43" s="79"/>
      <c r="Q43" s="101">
        <f t="shared" si="16"/>
        <v>36.700000000000003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17.756893600000001</v>
      </c>
      <c r="C44" s="79">
        <v>64.962597599999995</v>
      </c>
      <c r="D44" s="79">
        <v>84.980136000000016</v>
      </c>
      <c r="E44" s="79">
        <v>67.081275199999993</v>
      </c>
      <c r="F44" s="79">
        <v>90.539571199999997</v>
      </c>
      <c r="G44" s="79">
        <v>74.716868000000005</v>
      </c>
      <c r="H44" s="79"/>
      <c r="I44" s="101">
        <f t="shared" si="15"/>
        <v>400.03734159999999</v>
      </c>
      <c r="J44" s="2"/>
      <c r="K44" s="92" t="s">
        <v>17</v>
      </c>
      <c r="L44" s="79">
        <v>12.4</v>
      </c>
      <c r="M44" s="79">
        <v>7.9</v>
      </c>
      <c r="N44" s="79">
        <v>16.5</v>
      </c>
      <c r="O44" s="79"/>
      <c r="P44" s="79"/>
      <c r="Q44" s="101">
        <f t="shared" si="16"/>
        <v>36.799999999999997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17.756893600000001</v>
      </c>
      <c r="C45" s="79">
        <v>64.962597599999995</v>
      </c>
      <c r="D45" s="79">
        <v>84.980136000000016</v>
      </c>
      <c r="E45" s="79">
        <v>67.081275199999993</v>
      </c>
      <c r="F45" s="79">
        <v>90.539571199999997</v>
      </c>
      <c r="G45" s="79">
        <v>74.716868000000005</v>
      </c>
      <c r="H45" s="79"/>
      <c r="I45" s="101">
        <f t="shared" si="15"/>
        <v>400.03734159999999</v>
      </c>
      <c r="J45" s="2"/>
      <c r="K45" s="91" t="s">
        <v>18</v>
      </c>
      <c r="L45" s="79">
        <v>12.4</v>
      </c>
      <c r="M45" s="79">
        <v>7.9</v>
      </c>
      <c r="N45" s="79">
        <v>16.5</v>
      </c>
      <c r="O45" s="79"/>
      <c r="P45" s="79"/>
      <c r="Q45" s="101">
        <f t="shared" si="16"/>
        <v>36.799999999999997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124.73649999999999</v>
      </c>
      <c r="C46" s="27">
        <f t="shared" si="17"/>
        <v>450.34849999999994</v>
      </c>
      <c r="D46" s="27">
        <f t="shared" si="17"/>
        <v>589.40700000000015</v>
      </c>
      <c r="E46" s="27">
        <f t="shared" si="17"/>
        <v>464.66699999999997</v>
      </c>
      <c r="F46" s="27">
        <f t="shared" si="17"/>
        <v>627.34699999999998</v>
      </c>
      <c r="G46" s="27">
        <f t="shared" si="17"/>
        <v>516.96749999999997</v>
      </c>
      <c r="H46" s="27">
        <f t="shared" si="17"/>
        <v>0</v>
      </c>
      <c r="I46" s="101">
        <f t="shared" si="15"/>
        <v>2773.4735000000001</v>
      </c>
      <c r="K46" s="77" t="s">
        <v>10</v>
      </c>
      <c r="L46" s="81">
        <f>SUM(L39:L45)</f>
        <v>85.100000000000009</v>
      </c>
      <c r="M46" s="27">
        <f>SUM(M39:M45)</f>
        <v>54.1</v>
      </c>
      <c r="N46" s="27">
        <f>SUM(N39:N45)</f>
        <v>113.8</v>
      </c>
      <c r="O46" s="27">
        <f>SUM(O39:O45)</f>
        <v>0</v>
      </c>
      <c r="P46" s="27">
        <f>SUM(P39:P45)</f>
        <v>0</v>
      </c>
      <c r="Q46" s="101">
        <f t="shared" si="16"/>
        <v>253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113.5</v>
      </c>
      <c r="C47" s="30">
        <v>111.5</v>
      </c>
      <c r="D47" s="30">
        <v>110.5</v>
      </c>
      <c r="E47" s="30">
        <v>109</v>
      </c>
      <c r="F47" s="30">
        <v>108.5</v>
      </c>
      <c r="G47" s="30">
        <v>107.5</v>
      </c>
      <c r="H47" s="30"/>
      <c r="I47" s="102">
        <f>+((I46/I48)/7)*1000</f>
        <v>109.51091763405196</v>
      </c>
      <c r="K47" s="110" t="s">
        <v>19</v>
      </c>
      <c r="L47" s="82">
        <v>118</v>
      </c>
      <c r="M47" s="30">
        <v>117</v>
      </c>
      <c r="N47" s="30">
        <v>117</v>
      </c>
      <c r="O47" s="30"/>
      <c r="P47" s="30"/>
      <c r="Q47" s="102">
        <f>+((Q46/Q48)/7)*1000</f>
        <v>117.3469387755102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826</v>
      </c>
      <c r="G48" s="34">
        <v>687</v>
      </c>
      <c r="H48" s="34"/>
      <c r="I48" s="103">
        <f>SUM(B48:H48)</f>
        <v>3618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/>
      <c r="P48" s="65"/>
      <c r="Q48" s="112">
        <f>SUM(L48:P48)</f>
        <v>308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8">((B48*B47)*7/1000-B39-B40)/5</f>
        <v>17.756893600000001</v>
      </c>
      <c r="C49" s="38">
        <f t="shared" si="18"/>
        <v>64.962597599999995</v>
      </c>
      <c r="D49" s="38">
        <f t="shared" si="18"/>
        <v>84.980136000000016</v>
      </c>
      <c r="E49" s="38">
        <f t="shared" si="18"/>
        <v>67.081275199999993</v>
      </c>
      <c r="F49" s="38">
        <f t="shared" si="18"/>
        <v>90.539571199999997</v>
      </c>
      <c r="G49" s="38">
        <f t="shared" si="18"/>
        <v>74.716868000000005</v>
      </c>
      <c r="H49" s="38">
        <f t="shared" si="18"/>
        <v>0</v>
      </c>
      <c r="I49" s="104">
        <f>((I46*1000)/I48)/7</f>
        <v>109.51091763405195</v>
      </c>
      <c r="K49" s="95" t="s">
        <v>21</v>
      </c>
      <c r="L49" s="84">
        <f t="shared" ref="L49:P49" si="19">((L48*L47)*7/1000-L39-L40)/5</f>
        <v>12.335599999999999</v>
      </c>
      <c r="M49" s="38">
        <f t="shared" si="19"/>
        <v>7.8508000000000013</v>
      </c>
      <c r="N49" s="38">
        <f t="shared" si="19"/>
        <v>16.488199999999999</v>
      </c>
      <c r="O49" s="38">
        <f t="shared" si="19"/>
        <v>0</v>
      </c>
      <c r="P49" s="38">
        <f t="shared" si="19"/>
        <v>0</v>
      </c>
      <c r="Q49" s="113">
        <f>((Q46*1000)/Q48)/7</f>
        <v>117.34693877551021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20">((B48*B47)*7)/1000</f>
        <v>124.73650000000001</v>
      </c>
      <c r="C50" s="42">
        <f t="shared" si="20"/>
        <v>450.3485</v>
      </c>
      <c r="D50" s="42">
        <f t="shared" si="20"/>
        <v>589.40700000000004</v>
      </c>
      <c r="E50" s="42">
        <f t="shared" si="20"/>
        <v>464.66699999999997</v>
      </c>
      <c r="F50" s="42">
        <f t="shared" si="20"/>
        <v>627.34699999999998</v>
      </c>
      <c r="G50" s="42">
        <f t="shared" si="20"/>
        <v>516.96749999999997</v>
      </c>
      <c r="H50" s="42">
        <f t="shared" si="20"/>
        <v>0</v>
      </c>
      <c r="I50" s="87"/>
      <c r="K50" s="96" t="s">
        <v>22</v>
      </c>
      <c r="L50" s="85">
        <f>((L48*L47)*7)/1000</f>
        <v>85.078000000000003</v>
      </c>
      <c r="M50" s="42">
        <f>((M48*M47)*7)/1000</f>
        <v>54.054000000000002</v>
      </c>
      <c r="N50" s="42">
        <f>((N48*N47)*7)/1000</f>
        <v>113.84099999999999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113.5</v>
      </c>
      <c r="C51" s="47">
        <f t="shared" si="21"/>
        <v>111.49999999999997</v>
      </c>
      <c r="D51" s="47">
        <f t="shared" si="21"/>
        <v>110.50000000000003</v>
      </c>
      <c r="E51" s="47">
        <f t="shared" si="21"/>
        <v>108.99999999999999</v>
      </c>
      <c r="F51" s="47">
        <f t="shared" si="21"/>
        <v>108.5</v>
      </c>
      <c r="G51" s="47">
        <f t="shared" si="21"/>
        <v>107.5</v>
      </c>
      <c r="H51" s="47" t="e">
        <f t="shared" si="21"/>
        <v>#DIV/0!</v>
      </c>
      <c r="I51" s="105"/>
      <c r="J51" s="50"/>
      <c r="K51" s="97" t="s">
        <v>23</v>
      </c>
      <c r="L51" s="86">
        <f>+(L46/L48)/7*1000</f>
        <v>118.03051317614425</v>
      </c>
      <c r="M51" s="47">
        <f>+(M46/M48)/7*1000</f>
        <v>117.09956709956711</v>
      </c>
      <c r="N51" s="47">
        <f>+(N46/N48)/7*1000</f>
        <v>116.9578622816033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7" t="s">
        <v>70</v>
      </c>
      <c r="C55" s="438"/>
      <c r="D55" s="438"/>
      <c r="E55" s="438"/>
      <c r="F55" s="438"/>
      <c r="G55" s="439"/>
      <c r="H55" s="437" t="s">
        <v>71</v>
      </c>
      <c r="I55" s="438"/>
      <c r="J55" s="438"/>
      <c r="K55" s="438"/>
      <c r="L55" s="438"/>
      <c r="M55" s="439"/>
      <c r="N55" s="437" t="s">
        <v>8</v>
      </c>
      <c r="O55" s="438"/>
      <c r="P55" s="438"/>
      <c r="Q55" s="438"/>
      <c r="R55" s="438"/>
      <c r="S55" s="43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41.7</v>
      </c>
      <c r="C58" s="79">
        <v>45.6</v>
      </c>
      <c r="D58" s="79">
        <v>33.5</v>
      </c>
      <c r="E58" s="79"/>
      <c r="F58" s="79"/>
      <c r="G58" s="221"/>
      <c r="H58" s="22"/>
      <c r="I58" s="79"/>
      <c r="J58" s="79"/>
      <c r="K58" s="79"/>
      <c r="L58" s="79"/>
      <c r="M58" s="221"/>
      <c r="N58" s="22"/>
      <c r="O58" s="79"/>
      <c r="P58" s="79"/>
      <c r="Q58" s="79"/>
      <c r="R58" s="79"/>
      <c r="S58" s="221"/>
      <c r="T58" s="101">
        <f t="shared" ref="T58:T65" si="22">SUM(B58:S58)</f>
        <v>120.80000000000001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41.7</v>
      </c>
      <c r="C59" s="79">
        <v>45.6</v>
      </c>
      <c r="D59" s="79">
        <v>33.5</v>
      </c>
      <c r="E59" s="79"/>
      <c r="F59" s="79"/>
      <c r="G59" s="221"/>
      <c r="H59" s="22"/>
      <c r="I59" s="79"/>
      <c r="J59" s="79"/>
      <c r="K59" s="79"/>
      <c r="L59" s="79"/>
      <c r="M59" s="221"/>
      <c r="N59" s="22"/>
      <c r="O59" s="79"/>
      <c r="P59" s="79"/>
      <c r="Q59" s="79"/>
      <c r="R59" s="79"/>
      <c r="S59" s="221"/>
      <c r="T59" s="101">
        <f t="shared" si="22"/>
        <v>120.80000000000001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44.2</v>
      </c>
      <c r="C60" s="23">
        <v>47.6</v>
      </c>
      <c r="D60" s="23">
        <v>34.799999999999997</v>
      </c>
      <c r="E60" s="23"/>
      <c r="F60" s="23"/>
      <c r="G60" s="24"/>
      <c r="H60" s="22"/>
      <c r="I60" s="23"/>
      <c r="J60" s="23"/>
      <c r="K60" s="23"/>
      <c r="L60" s="23"/>
      <c r="M60" s="24"/>
      <c r="N60" s="22"/>
      <c r="O60" s="23"/>
      <c r="P60" s="23"/>
      <c r="Q60" s="23"/>
      <c r="R60" s="23"/>
      <c r="S60" s="24"/>
      <c r="T60" s="101">
        <f t="shared" si="22"/>
        <v>126.60000000000001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44.2</v>
      </c>
      <c r="C61" s="23">
        <v>47.7</v>
      </c>
      <c r="D61" s="23">
        <v>34.799999999999997</v>
      </c>
      <c r="E61" s="79"/>
      <c r="F61" s="79"/>
      <c r="G61" s="221"/>
      <c r="H61" s="22"/>
      <c r="I61" s="79"/>
      <c r="J61" s="79"/>
      <c r="K61" s="79"/>
      <c r="L61" s="79"/>
      <c r="M61" s="221"/>
      <c r="N61" s="22"/>
      <c r="O61" s="79"/>
      <c r="P61" s="79"/>
      <c r="Q61" s="79"/>
      <c r="R61" s="79"/>
      <c r="S61" s="221"/>
      <c r="T61" s="101">
        <f t="shared" si="22"/>
        <v>126.7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44.2</v>
      </c>
      <c r="C62" s="23">
        <v>47.7</v>
      </c>
      <c r="D62" s="23">
        <v>34.799999999999997</v>
      </c>
      <c r="E62" s="79"/>
      <c r="F62" s="79"/>
      <c r="G62" s="221"/>
      <c r="H62" s="22"/>
      <c r="I62" s="79"/>
      <c r="J62" s="79"/>
      <c r="K62" s="79"/>
      <c r="L62" s="79"/>
      <c r="M62" s="221"/>
      <c r="N62" s="22"/>
      <c r="O62" s="79"/>
      <c r="P62" s="79"/>
      <c r="Q62" s="79"/>
      <c r="R62" s="79"/>
      <c r="S62" s="221"/>
      <c r="T62" s="101">
        <f t="shared" si="22"/>
        <v>126.7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</v>
      </c>
      <c r="C63" s="23">
        <v>8</v>
      </c>
      <c r="D63" s="23">
        <v>2.2000000000000002</v>
      </c>
      <c r="E63" s="79">
        <v>8</v>
      </c>
      <c r="F63" s="79">
        <v>8</v>
      </c>
      <c r="G63" s="221">
        <v>8</v>
      </c>
      <c r="H63" s="22">
        <v>8</v>
      </c>
      <c r="I63" s="23">
        <v>8</v>
      </c>
      <c r="J63" s="23">
        <v>2.2000000000000002</v>
      </c>
      <c r="K63" s="79">
        <v>8</v>
      </c>
      <c r="L63" s="79">
        <v>8</v>
      </c>
      <c r="M63" s="221">
        <v>8</v>
      </c>
      <c r="N63" s="22">
        <v>8</v>
      </c>
      <c r="O63" s="23">
        <v>8</v>
      </c>
      <c r="P63" s="23">
        <v>2.2000000000000002</v>
      </c>
      <c r="Q63" s="79">
        <v>8</v>
      </c>
      <c r="R63" s="79">
        <v>8</v>
      </c>
      <c r="S63" s="221">
        <v>8</v>
      </c>
      <c r="T63" s="101">
        <f t="shared" si="22"/>
        <v>126.60000000000001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</v>
      </c>
      <c r="C64" s="23">
        <v>8</v>
      </c>
      <c r="D64" s="23">
        <v>2.2000000000000002</v>
      </c>
      <c r="E64" s="79">
        <v>8</v>
      </c>
      <c r="F64" s="79">
        <v>8</v>
      </c>
      <c r="G64" s="221">
        <v>8</v>
      </c>
      <c r="H64" s="22">
        <v>8</v>
      </c>
      <c r="I64" s="23">
        <v>8</v>
      </c>
      <c r="J64" s="23">
        <v>2.2000000000000002</v>
      </c>
      <c r="K64" s="79">
        <v>8</v>
      </c>
      <c r="L64" s="79">
        <v>8</v>
      </c>
      <c r="M64" s="221">
        <v>8</v>
      </c>
      <c r="N64" s="22">
        <v>8</v>
      </c>
      <c r="O64" s="23">
        <v>8</v>
      </c>
      <c r="P64" s="23">
        <v>2.2000000000000002</v>
      </c>
      <c r="Q64" s="79">
        <v>8</v>
      </c>
      <c r="R64" s="79">
        <v>8</v>
      </c>
      <c r="S64" s="221">
        <v>8</v>
      </c>
      <c r="T64" s="101">
        <f t="shared" si="22"/>
        <v>126.60000000000001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232</v>
      </c>
      <c r="C65" s="27">
        <f t="shared" ref="C65:S65" si="23">SUM(C58:C64)</f>
        <v>250.2</v>
      </c>
      <c r="D65" s="27">
        <f t="shared" si="23"/>
        <v>175.79999999999995</v>
      </c>
      <c r="E65" s="27">
        <f t="shared" ref="E65:R65" si="24">SUM(E58:E64)</f>
        <v>16</v>
      </c>
      <c r="F65" s="27">
        <f t="shared" si="24"/>
        <v>16</v>
      </c>
      <c r="G65" s="28">
        <f t="shared" si="24"/>
        <v>16</v>
      </c>
      <c r="H65" s="26">
        <f t="shared" si="24"/>
        <v>16</v>
      </c>
      <c r="I65" s="27">
        <f t="shared" si="24"/>
        <v>16</v>
      </c>
      <c r="J65" s="27">
        <f t="shared" si="24"/>
        <v>4.4000000000000004</v>
      </c>
      <c r="K65" s="27">
        <f t="shared" si="24"/>
        <v>16</v>
      </c>
      <c r="L65" s="27">
        <f t="shared" si="24"/>
        <v>16</v>
      </c>
      <c r="M65" s="28">
        <f t="shared" si="24"/>
        <v>16</v>
      </c>
      <c r="N65" s="26">
        <f t="shared" si="24"/>
        <v>16</v>
      </c>
      <c r="O65" s="27">
        <f t="shared" si="24"/>
        <v>16</v>
      </c>
      <c r="P65" s="27">
        <f t="shared" si="24"/>
        <v>4.4000000000000004</v>
      </c>
      <c r="Q65" s="27">
        <f t="shared" si="24"/>
        <v>16</v>
      </c>
      <c r="R65" s="27">
        <f t="shared" si="24"/>
        <v>16</v>
      </c>
      <c r="S65" s="28">
        <f t="shared" si="23"/>
        <v>16</v>
      </c>
      <c r="T65" s="101">
        <f t="shared" si="22"/>
        <v>874.8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122.5</v>
      </c>
      <c r="C66" s="30">
        <v>121</v>
      </c>
      <c r="D66" s="30">
        <v>120.5</v>
      </c>
      <c r="E66" s="30"/>
      <c r="F66" s="30"/>
      <c r="G66" s="31"/>
      <c r="H66" s="29"/>
      <c r="I66" s="30"/>
      <c r="J66" s="30"/>
      <c r="K66" s="30"/>
      <c r="L66" s="30"/>
      <c r="M66" s="31"/>
      <c r="N66" s="29"/>
      <c r="O66" s="30"/>
      <c r="P66" s="30"/>
      <c r="Q66" s="30"/>
      <c r="R66" s="30"/>
      <c r="S66" s="31"/>
      <c r="T66" s="102">
        <f>+((T65/T67)/7)*1000</f>
        <v>121.33148404993065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355</v>
      </c>
      <c r="C67" s="65">
        <v>389</v>
      </c>
      <c r="D67" s="65">
        <v>286</v>
      </c>
      <c r="E67" s="65"/>
      <c r="F67" s="65"/>
      <c r="G67" s="223"/>
      <c r="H67" s="222"/>
      <c r="I67" s="65"/>
      <c r="J67" s="65"/>
      <c r="K67" s="65"/>
      <c r="L67" s="65"/>
      <c r="M67" s="223"/>
      <c r="N67" s="222"/>
      <c r="O67" s="65"/>
      <c r="P67" s="65"/>
      <c r="Q67" s="65"/>
      <c r="R67" s="65"/>
      <c r="S67" s="223"/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44.202500000000008</v>
      </c>
      <c r="C68" s="38">
        <f t="shared" si="25"/>
        <v>47.656599999999997</v>
      </c>
      <c r="D68" s="38">
        <f t="shared" si="25"/>
        <v>34.848200000000006</v>
      </c>
      <c r="E68" s="38">
        <f t="shared" ref="E68:R68" si="26">((E67*E66)*7/1000-E58-E59)/5</f>
        <v>0</v>
      </c>
      <c r="F68" s="38">
        <f t="shared" si="26"/>
        <v>0</v>
      </c>
      <c r="G68" s="39">
        <f t="shared" si="26"/>
        <v>0</v>
      </c>
      <c r="H68" s="37">
        <f t="shared" si="26"/>
        <v>0</v>
      </c>
      <c r="I68" s="38">
        <f t="shared" si="26"/>
        <v>0</v>
      </c>
      <c r="J68" s="38">
        <f t="shared" si="26"/>
        <v>0</v>
      </c>
      <c r="K68" s="38">
        <f t="shared" si="26"/>
        <v>0</v>
      </c>
      <c r="L68" s="38">
        <f t="shared" si="26"/>
        <v>0</v>
      </c>
      <c r="M68" s="39">
        <f t="shared" si="26"/>
        <v>0</v>
      </c>
      <c r="N68" s="37">
        <f t="shared" si="26"/>
        <v>0</v>
      </c>
      <c r="O68" s="38">
        <f t="shared" si="26"/>
        <v>0</v>
      </c>
      <c r="P68" s="38">
        <f t="shared" si="26"/>
        <v>0</v>
      </c>
      <c r="Q68" s="38">
        <f t="shared" si="26"/>
        <v>0</v>
      </c>
      <c r="R68" s="38">
        <f t="shared" si="26"/>
        <v>0</v>
      </c>
      <c r="S68" s="39">
        <f t="shared" si="25"/>
        <v>0</v>
      </c>
      <c r="T68" s="116">
        <f>((T65*1000)/T67)/7</f>
        <v>121.33148404993065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304.41250000000002</v>
      </c>
      <c r="C69" s="42">
        <f>((C67*C66)*7)/1000</f>
        <v>329.483</v>
      </c>
      <c r="D69" s="42">
        <f>((D67*D66)*7)/1000</f>
        <v>241.24100000000001</v>
      </c>
      <c r="E69" s="42">
        <f t="shared" ref="E69:R69" si="27">((E67*E66)*7)/1000</f>
        <v>0</v>
      </c>
      <c r="F69" s="42">
        <f t="shared" si="27"/>
        <v>0</v>
      </c>
      <c r="G69" s="87">
        <f t="shared" si="27"/>
        <v>0</v>
      </c>
      <c r="H69" s="41">
        <f t="shared" si="27"/>
        <v>0</v>
      </c>
      <c r="I69" s="42">
        <f t="shared" si="27"/>
        <v>0</v>
      </c>
      <c r="J69" s="42">
        <f t="shared" si="27"/>
        <v>0</v>
      </c>
      <c r="K69" s="42">
        <f t="shared" si="27"/>
        <v>0</v>
      </c>
      <c r="L69" s="42">
        <f t="shared" si="27"/>
        <v>0</v>
      </c>
      <c r="M69" s="87">
        <f t="shared" si="27"/>
        <v>0</v>
      </c>
      <c r="N69" s="41">
        <f t="shared" si="27"/>
        <v>0</v>
      </c>
      <c r="O69" s="42">
        <f t="shared" si="27"/>
        <v>0</v>
      </c>
      <c r="P69" s="42">
        <f t="shared" si="27"/>
        <v>0</v>
      </c>
      <c r="Q69" s="42">
        <f t="shared" si="27"/>
        <v>0</v>
      </c>
      <c r="R69" s="42">
        <f t="shared" si="27"/>
        <v>0</v>
      </c>
      <c r="S69" s="87">
        <f>((S67*S66)*7)/1000</f>
        <v>0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93.360160965794776</v>
      </c>
      <c r="C70" s="47">
        <f>+(C65/C67)/7*1000</f>
        <v>91.883951524054353</v>
      </c>
      <c r="D70" s="47">
        <f>+(D65/D67)/7*1000</f>
        <v>87.812187812187787</v>
      </c>
      <c r="E70" s="47" t="e">
        <f t="shared" ref="E70:R70" si="28">+(E65/E67)/7*1000</f>
        <v>#DIV/0!</v>
      </c>
      <c r="F70" s="47" t="e">
        <f t="shared" si="28"/>
        <v>#DIV/0!</v>
      </c>
      <c r="G70" s="48" t="e">
        <f t="shared" si="28"/>
        <v>#DIV/0!</v>
      </c>
      <c r="H70" s="46" t="e">
        <f t="shared" si="28"/>
        <v>#DIV/0!</v>
      </c>
      <c r="I70" s="47" t="e">
        <f t="shared" si="28"/>
        <v>#DIV/0!</v>
      </c>
      <c r="J70" s="47" t="e">
        <f t="shared" si="28"/>
        <v>#DIV/0!</v>
      </c>
      <c r="K70" s="47" t="e">
        <f t="shared" si="28"/>
        <v>#DIV/0!</v>
      </c>
      <c r="L70" s="47" t="e">
        <f t="shared" si="28"/>
        <v>#DIV/0!</v>
      </c>
      <c r="M70" s="48" t="e">
        <f t="shared" si="28"/>
        <v>#DIV/0!</v>
      </c>
      <c r="N70" s="46" t="e">
        <f t="shared" si="28"/>
        <v>#DIV/0!</v>
      </c>
      <c r="O70" s="47" t="e">
        <f t="shared" si="28"/>
        <v>#DIV/0!</v>
      </c>
      <c r="P70" s="47" t="e">
        <f t="shared" si="28"/>
        <v>#DIV/0!</v>
      </c>
      <c r="Q70" s="47" t="e">
        <f t="shared" si="28"/>
        <v>#DIV/0!</v>
      </c>
      <c r="R70" s="47" t="e">
        <f t="shared" si="28"/>
        <v>#DIV/0!</v>
      </c>
      <c r="S70" s="48" t="e">
        <f>+(S65/S67)/7*1000</f>
        <v>#DIV/0!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55:G55"/>
    <mergeCell ref="H55:M55"/>
    <mergeCell ref="N55:S55"/>
    <mergeCell ref="B36:H36"/>
    <mergeCell ref="L36:P36"/>
    <mergeCell ref="J54:K54"/>
    <mergeCell ref="A3:C3"/>
    <mergeCell ref="E9:G9"/>
    <mergeCell ref="R9:S9"/>
    <mergeCell ref="K11:L11"/>
    <mergeCell ref="H15:N15"/>
    <mergeCell ref="O15:V15"/>
    <mergeCell ref="B15:G15"/>
  </mergeCells>
  <pageMargins left="0.7" right="0.7" top="0.75" bottom="0.75" header="0.3" footer="0.3"/>
  <pageSetup paperSize="9" scale="1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5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4">
        <v>2</v>
      </c>
      <c r="F11" s="1"/>
      <c r="G11" s="1"/>
      <c r="H11" s="1"/>
      <c r="I11" s="1"/>
      <c r="J11" s="1"/>
      <c r="K11" s="426" t="s">
        <v>80</v>
      </c>
      <c r="L11" s="426"/>
      <c r="M11" s="225"/>
      <c r="N11" s="2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5"/>
      <c r="L12" s="225"/>
      <c r="M12" s="225"/>
      <c r="N12" s="2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1"/>
      <c r="X13" s="1"/>
      <c r="Y13" s="1"/>
    </row>
    <row r="14" spans="1:30" s="3" customFormat="1" ht="27" thickBot="1" x14ac:dyDescent="0.3">
      <c r="A14" s="22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70</v>
      </c>
      <c r="C15" s="432"/>
      <c r="D15" s="432"/>
      <c r="E15" s="432"/>
      <c r="F15" s="432"/>
      <c r="G15" s="433"/>
      <c r="H15" s="431" t="s">
        <v>71</v>
      </c>
      <c r="I15" s="432"/>
      <c r="J15" s="432"/>
      <c r="K15" s="432"/>
      <c r="L15" s="432"/>
      <c r="M15" s="433"/>
      <c r="N15" s="434" t="s">
        <v>8</v>
      </c>
      <c r="O15" s="435"/>
      <c r="P15" s="435"/>
      <c r="Q15" s="435"/>
      <c r="R15" s="435"/>
      <c r="S15" s="43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88.2</v>
      </c>
      <c r="C18" s="23">
        <v>89.3</v>
      </c>
      <c r="D18" s="23">
        <v>26.3</v>
      </c>
      <c r="E18" s="23">
        <v>86.5</v>
      </c>
      <c r="F18" s="122">
        <v>86.5</v>
      </c>
      <c r="G18" s="24">
        <v>86.6</v>
      </c>
      <c r="H18" s="23">
        <v>84.8</v>
      </c>
      <c r="I18" s="23">
        <v>84.8</v>
      </c>
      <c r="J18" s="23">
        <v>24.5</v>
      </c>
      <c r="K18" s="23">
        <v>84.7</v>
      </c>
      <c r="L18" s="23">
        <v>84.8</v>
      </c>
      <c r="M18" s="23">
        <v>84.8</v>
      </c>
      <c r="N18" s="22">
        <v>85.8</v>
      </c>
      <c r="O18" s="23">
        <v>86</v>
      </c>
      <c r="P18" s="23">
        <v>24.8</v>
      </c>
      <c r="Q18" s="23">
        <v>85.8</v>
      </c>
      <c r="R18" s="23">
        <v>85.8</v>
      </c>
      <c r="S18" s="24">
        <v>85.8</v>
      </c>
      <c r="T18" s="25">
        <f t="shared" ref="T18:T25" si="0">SUM(B18:S18)</f>
        <v>1365.7999999999997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88.2</v>
      </c>
      <c r="C19" s="23">
        <v>89.3</v>
      </c>
      <c r="D19" s="23">
        <v>26.3</v>
      </c>
      <c r="E19" s="23">
        <v>86.5</v>
      </c>
      <c r="F19" s="122">
        <v>86.5</v>
      </c>
      <c r="G19" s="24">
        <v>86.6</v>
      </c>
      <c r="H19" s="23">
        <v>84.8</v>
      </c>
      <c r="I19" s="23">
        <v>84.8</v>
      </c>
      <c r="J19" s="23">
        <v>24.5</v>
      </c>
      <c r="K19" s="23">
        <v>84.7</v>
      </c>
      <c r="L19" s="23">
        <v>84.8</v>
      </c>
      <c r="M19" s="23">
        <v>84.8</v>
      </c>
      <c r="N19" s="22">
        <v>85.8</v>
      </c>
      <c r="O19" s="23">
        <v>86</v>
      </c>
      <c r="P19" s="23">
        <v>24.8</v>
      </c>
      <c r="Q19" s="23">
        <v>85.8</v>
      </c>
      <c r="R19" s="23">
        <v>85.8</v>
      </c>
      <c r="S19" s="24">
        <v>85.8</v>
      </c>
      <c r="T19" s="25">
        <f t="shared" si="0"/>
        <v>1365.7999999999997</v>
      </c>
      <c r="V19" s="2"/>
      <c r="W19" s="19"/>
    </row>
    <row r="20" spans="1:32" ht="39.75" customHeight="1" x14ac:dyDescent="0.25">
      <c r="A20" s="91" t="s">
        <v>14</v>
      </c>
      <c r="B20" s="76">
        <v>92.537199999999999</v>
      </c>
      <c r="C20" s="23">
        <v>93.532200000000003</v>
      </c>
      <c r="D20" s="23">
        <v>26.762699999999995</v>
      </c>
      <c r="E20" s="23">
        <v>90.913499999999999</v>
      </c>
      <c r="F20" s="122">
        <v>89.311200000000014</v>
      </c>
      <c r="G20" s="24">
        <v>90.339399999999998</v>
      </c>
      <c r="H20" s="23">
        <v>89.828800000000015</v>
      </c>
      <c r="I20" s="23">
        <v>88.762</v>
      </c>
      <c r="J20" s="23">
        <v>25.619999999999997</v>
      </c>
      <c r="K20" s="23">
        <v>88.1083</v>
      </c>
      <c r="L20" s="23">
        <v>87.161799999999999</v>
      </c>
      <c r="M20" s="23">
        <v>86.095000000000013</v>
      </c>
      <c r="N20" s="22">
        <v>91.562400000000011</v>
      </c>
      <c r="O20" s="23">
        <v>90.045299999999997</v>
      </c>
      <c r="P20" s="23">
        <v>27.193999999999996</v>
      </c>
      <c r="Q20" s="23">
        <v>88.895400000000009</v>
      </c>
      <c r="R20" s="23">
        <v>87.828600000000023</v>
      </c>
      <c r="S20" s="24">
        <v>86.228399999999993</v>
      </c>
      <c r="T20" s="25">
        <f t="shared" si="0"/>
        <v>1420.7262000000001</v>
      </c>
      <c r="V20" s="2"/>
      <c r="W20" s="19"/>
    </row>
    <row r="21" spans="1:32" ht="39.950000000000003" customHeight="1" x14ac:dyDescent="0.25">
      <c r="A21" s="92" t="s">
        <v>15</v>
      </c>
      <c r="B21" s="76">
        <v>92.537199999999999</v>
      </c>
      <c r="C21" s="23">
        <v>93.532200000000003</v>
      </c>
      <c r="D21" s="23">
        <v>26.762699999999995</v>
      </c>
      <c r="E21" s="23">
        <v>90.913499999999999</v>
      </c>
      <c r="F21" s="122">
        <v>89.311200000000014</v>
      </c>
      <c r="G21" s="24">
        <v>90.339399999999998</v>
      </c>
      <c r="H21" s="23">
        <v>89.828800000000015</v>
      </c>
      <c r="I21" s="23">
        <v>88.762</v>
      </c>
      <c r="J21" s="23">
        <v>25.619999999999997</v>
      </c>
      <c r="K21" s="23">
        <v>88.1083</v>
      </c>
      <c r="L21" s="23">
        <v>87.161799999999999</v>
      </c>
      <c r="M21" s="23">
        <v>86.095000000000013</v>
      </c>
      <c r="N21" s="22">
        <v>91.562400000000011</v>
      </c>
      <c r="O21" s="23">
        <v>90.045299999999997</v>
      </c>
      <c r="P21" s="23">
        <v>27.193999999999996</v>
      </c>
      <c r="Q21" s="23">
        <v>88.895400000000009</v>
      </c>
      <c r="R21" s="23">
        <v>87.828600000000023</v>
      </c>
      <c r="S21" s="24">
        <v>86.228399999999993</v>
      </c>
      <c r="T21" s="25">
        <f t="shared" si="0"/>
        <v>1420.7262000000001</v>
      </c>
      <c r="V21" s="2"/>
      <c r="W21" s="19"/>
    </row>
    <row r="22" spans="1:32" ht="39.950000000000003" customHeight="1" x14ac:dyDescent="0.25">
      <c r="A22" s="91" t="s">
        <v>16</v>
      </c>
      <c r="B22" s="76">
        <v>92.537199999999999</v>
      </c>
      <c r="C22" s="23">
        <v>93.532200000000003</v>
      </c>
      <c r="D22" s="23">
        <v>26.762699999999995</v>
      </c>
      <c r="E22" s="23">
        <v>90.913499999999999</v>
      </c>
      <c r="F22" s="122">
        <v>89.311200000000014</v>
      </c>
      <c r="G22" s="24">
        <v>90.339399999999998</v>
      </c>
      <c r="H22" s="23">
        <v>89.828800000000015</v>
      </c>
      <c r="I22" s="23">
        <v>88.762</v>
      </c>
      <c r="J22" s="23">
        <v>25.619999999999997</v>
      </c>
      <c r="K22" s="23">
        <v>88.1083</v>
      </c>
      <c r="L22" s="23">
        <v>87.161799999999999</v>
      </c>
      <c r="M22" s="23">
        <v>86.095000000000013</v>
      </c>
      <c r="N22" s="22">
        <v>91.562400000000011</v>
      </c>
      <c r="O22" s="23">
        <v>90.045299999999997</v>
      </c>
      <c r="P22" s="23">
        <v>27.193999999999996</v>
      </c>
      <c r="Q22" s="23">
        <v>88.895400000000009</v>
      </c>
      <c r="R22" s="23">
        <v>87.828600000000023</v>
      </c>
      <c r="S22" s="24">
        <v>86.228399999999993</v>
      </c>
      <c r="T22" s="25">
        <f t="shared" si="0"/>
        <v>1420.7262000000001</v>
      </c>
      <c r="V22" s="2"/>
      <c r="W22" s="19"/>
    </row>
    <row r="23" spans="1:32" ht="39.950000000000003" customHeight="1" x14ac:dyDescent="0.25">
      <c r="A23" s="92" t="s">
        <v>17</v>
      </c>
      <c r="B23" s="76">
        <v>92.537199999999999</v>
      </c>
      <c r="C23" s="23">
        <v>93.532200000000003</v>
      </c>
      <c r="D23" s="23">
        <v>26.762699999999995</v>
      </c>
      <c r="E23" s="23">
        <v>90.913499999999999</v>
      </c>
      <c r="F23" s="122">
        <v>89.311200000000014</v>
      </c>
      <c r="G23" s="24">
        <v>90.339399999999998</v>
      </c>
      <c r="H23" s="23">
        <v>89.828800000000015</v>
      </c>
      <c r="I23" s="23">
        <v>88.762</v>
      </c>
      <c r="J23" s="23">
        <v>25.619999999999997</v>
      </c>
      <c r="K23" s="23">
        <v>88.1083</v>
      </c>
      <c r="L23" s="23">
        <v>87.161799999999999</v>
      </c>
      <c r="M23" s="23">
        <v>86.095000000000013</v>
      </c>
      <c r="N23" s="22">
        <v>91.562400000000011</v>
      </c>
      <c r="O23" s="23">
        <v>90.045299999999997</v>
      </c>
      <c r="P23" s="23">
        <v>27.193999999999996</v>
      </c>
      <c r="Q23" s="23">
        <v>88.895400000000009</v>
      </c>
      <c r="R23" s="23">
        <v>87.828600000000023</v>
      </c>
      <c r="S23" s="24">
        <v>86.228399999999993</v>
      </c>
      <c r="T23" s="25">
        <f t="shared" si="0"/>
        <v>1420.7262000000001</v>
      </c>
      <c r="V23" s="2"/>
      <c r="W23" s="19"/>
    </row>
    <row r="24" spans="1:32" ht="39.950000000000003" customHeight="1" x14ac:dyDescent="0.25">
      <c r="A24" s="91" t="s">
        <v>18</v>
      </c>
      <c r="B24" s="76">
        <v>92.537199999999999</v>
      </c>
      <c r="C24" s="23">
        <v>93.532200000000003</v>
      </c>
      <c r="D24" s="23">
        <v>26.762699999999995</v>
      </c>
      <c r="E24" s="23">
        <v>90.913499999999999</v>
      </c>
      <c r="F24" s="122">
        <v>89.311200000000014</v>
      </c>
      <c r="G24" s="24">
        <v>90.339399999999998</v>
      </c>
      <c r="H24" s="23">
        <v>89.828800000000015</v>
      </c>
      <c r="I24" s="23">
        <v>88.762</v>
      </c>
      <c r="J24" s="23">
        <v>25.619999999999997</v>
      </c>
      <c r="K24" s="23">
        <v>88.1083</v>
      </c>
      <c r="L24" s="23">
        <v>87.161799999999999</v>
      </c>
      <c r="M24" s="23">
        <v>86.095000000000013</v>
      </c>
      <c r="N24" s="22">
        <v>91.562400000000011</v>
      </c>
      <c r="O24" s="23">
        <v>90.045299999999997</v>
      </c>
      <c r="P24" s="23">
        <v>27.193999999999996</v>
      </c>
      <c r="Q24" s="23">
        <v>88.895400000000009</v>
      </c>
      <c r="R24" s="23">
        <v>87.828600000000023</v>
      </c>
      <c r="S24" s="24">
        <v>86.228399999999993</v>
      </c>
      <c r="T24" s="25">
        <f t="shared" si="0"/>
        <v>1420.7262000000001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639.08600000000001</v>
      </c>
      <c r="C25" s="27">
        <f t="shared" si="1"/>
        <v>646.26099999999997</v>
      </c>
      <c r="D25" s="27">
        <f t="shared" si="1"/>
        <v>186.41349999999997</v>
      </c>
      <c r="E25" s="27">
        <f t="shared" si="1"/>
        <v>627.5675</v>
      </c>
      <c r="F25" s="27">
        <f t="shared" si="1"/>
        <v>619.55599999999993</v>
      </c>
      <c r="G25" s="228">
        <f t="shared" si="1"/>
        <v>624.89699999999993</v>
      </c>
      <c r="H25" s="27">
        <f t="shared" si="1"/>
        <v>618.74400000000003</v>
      </c>
      <c r="I25" s="27">
        <f t="shared" si="1"/>
        <v>613.40999999999985</v>
      </c>
      <c r="J25" s="27">
        <f t="shared" si="1"/>
        <v>177.10000000000002</v>
      </c>
      <c r="K25" s="27">
        <f t="shared" si="1"/>
        <v>609.94150000000002</v>
      </c>
      <c r="L25" s="27">
        <f t="shared" si="1"/>
        <v>605.40899999999988</v>
      </c>
      <c r="M25" s="27">
        <f t="shared" si="1"/>
        <v>600.07500000000005</v>
      </c>
      <c r="N25" s="26">
        <f>SUM(N18:N24)</f>
        <v>629.41200000000003</v>
      </c>
      <c r="O25" s="27">
        <f t="shared" ref="O25:Q25" si="2">SUM(O18:O24)</f>
        <v>622.22649999999999</v>
      </c>
      <c r="P25" s="27">
        <f t="shared" si="2"/>
        <v>185.56999999999996</v>
      </c>
      <c r="Q25" s="27">
        <f t="shared" si="2"/>
        <v>616.077</v>
      </c>
      <c r="R25" s="27">
        <f>SUM(R18:R24)</f>
        <v>610.74300000000017</v>
      </c>
      <c r="S25" s="28">
        <f t="shared" ref="S25" si="3">SUM(S18:S24)</f>
        <v>602.74199999999985</v>
      </c>
      <c r="T25" s="25">
        <f t="shared" si="0"/>
        <v>9835.2309999999998</v>
      </c>
    </row>
    <row r="26" spans="1:32" s="2" customFormat="1" ht="36.75" customHeight="1" x14ac:dyDescent="0.25">
      <c r="A26" s="93" t="s">
        <v>19</v>
      </c>
      <c r="B26" s="208">
        <v>119.5</v>
      </c>
      <c r="C26" s="30">
        <v>121</v>
      </c>
      <c r="D26" s="30">
        <v>120.5</v>
      </c>
      <c r="E26" s="30">
        <v>117.5</v>
      </c>
      <c r="F26" s="30">
        <v>116</v>
      </c>
      <c r="G26" s="229">
        <v>117</v>
      </c>
      <c r="H26" s="30">
        <v>116</v>
      </c>
      <c r="I26" s="30">
        <v>115</v>
      </c>
      <c r="J26" s="30">
        <v>115</v>
      </c>
      <c r="K26" s="30">
        <v>114.5</v>
      </c>
      <c r="L26" s="30">
        <v>113.5</v>
      </c>
      <c r="M26" s="30">
        <v>112.5</v>
      </c>
      <c r="N26" s="29">
        <v>118</v>
      </c>
      <c r="O26" s="30">
        <v>116.5</v>
      </c>
      <c r="P26" s="30">
        <v>120.5</v>
      </c>
      <c r="Q26" s="30">
        <v>115.5</v>
      </c>
      <c r="R26" s="30">
        <v>114.5</v>
      </c>
      <c r="S26" s="31">
        <v>113</v>
      </c>
      <c r="T26" s="32">
        <f>+((T25/T27)/7)*1000</f>
        <v>116.14722658510375</v>
      </c>
    </row>
    <row r="27" spans="1:32" s="2" customFormat="1" ht="33" customHeight="1" x14ac:dyDescent="0.25">
      <c r="A27" s="94" t="s">
        <v>20</v>
      </c>
      <c r="B27" s="209">
        <v>764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762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12097</v>
      </c>
      <c r="U27" s="2">
        <f>((T25*1000)/T27)/7</f>
        <v>116.14722658510375</v>
      </c>
    </row>
    <row r="28" spans="1:32" s="2" customFormat="1" ht="33" customHeight="1" x14ac:dyDescent="0.25">
      <c r="A28" s="95" t="s">
        <v>21</v>
      </c>
      <c r="B28" s="210">
        <f>((B27*B26)*7/1000-B18-B19)/5</f>
        <v>92.537199999999999</v>
      </c>
      <c r="C28" s="38">
        <f>((C27*C26)*7/1000-C18-C19)/5</f>
        <v>93.532200000000003</v>
      </c>
      <c r="D28" s="38">
        <f t="shared" ref="D28:S28" si="4">((D27*D26)*7/1000-D18-D19)/5</f>
        <v>26.762699999999995</v>
      </c>
      <c r="E28" s="38">
        <f t="shared" si="4"/>
        <v>90.913499999999999</v>
      </c>
      <c r="F28" s="38">
        <f t="shared" si="4"/>
        <v>89.311200000000014</v>
      </c>
      <c r="G28" s="231">
        <f t="shared" si="4"/>
        <v>90.339399999999998</v>
      </c>
      <c r="H28" s="38">
        <f t="shared" si="4"/>
        <v>89.828800000000015</v>
      </c>
      <c r="I28" s="38">
        <f t="shared" si="4"/>
        <v>88.762</v>
      </c>
      <c r="J28" s="38">
        <f t="shared" si="4"/>
        <v>25.619999999999997</v>
      </c>
      <c r="K28" s="38">
        <f t="shared" si="4"/>
        <v>88.1083</v>
      </c>
      <c r="L28" s="38">
        <f t="shared" si="4"/>
        <v>87.161799999999999</v>
      </c>
      <c r="M28" s="38">
        <f t="shared" si="4"/>
        <v>86.095000000000013</v>
      </c>
      <c r="N28" s="37">
        <f t="shared" si="4"/>
        <v>91.562400000000011</v>
      </c>
      <c r="O28" s="38">
        <f t="shared" si="4"/>
        <v>90.045299999999997</v>
      </c>
      <c r="P28" s="38">
        <f t="shared" si="4"/>
        <v>27.193999999999996</v>
      </c>
      <c r="Q28" s="38">
        <f t="shared" si="4"/>
        <v>88.895400000000009</v>
      </c>
      <c r="R28" s="38">
        <f t="shared" si="4"/>
        <v>87.828600000000023</v>
      </c>
      <c r="S28" s="39">
        <f t="shared" si="4"/>
        <v>86.228399999999993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639.08600000000001</v>
      </c>
      <c r="C29" s="42">
        <f t="shared" si="5"/>
        <v>646.26099999999997</v>
      </c>
      <c r="D29" s="42">
        <f t="shared" si="5"/>
        <v>186.4135</v>
      </c>
      <c r="E29" s="42">
        <f>((E27*E26)*7)/1000</f>
        <v>627.5675</v>
      </c>
      <c r="F29" s="42">
        <f>((F27*F26)*7)/1000</f>
        <v>619.55600000000004</v>
      </c>
      <c r="G29" s="232">
        <f>((G27*G26)*7)/1000</f>
        <v>624.89700000000005</v>
      </c>
      <c r="H29" s="42">
        <f t="shared" ref="H29" si="6">((H27*H26)*7)/1000</f>
        <v>618.74400000000003</v>
      </c>
      <c r="I29" s="42">
        <f>((I27*I26)*7)/1000</f>
        <v>613.41</v>
      </c>
      <c r="J29" s="42">
        <f t="shared" ref="J29:M29" si="7">((J27*J26)*7)/1000</f>
        <v>177.1</v>
      </c>
      <c r="K29" s="42">
        <f t="shared" si="7"/>
        <v>609.94150000000002</v>
      </c>
      <c r="L29" s="42">
        <f t="shared" si="7"/>
        <v>605.40899999999999</v>
      </c>
      <c r="M29" s="42">
        <f t="shared" si="7"/>
        <v>600.07500000000005</v>
      </c>
      <c r="N29" s="41">
        <f>((N27*N26)*7)/1000</f>
        <v>629.41200000000003</v>
      </c>
      <c r="O29" s="42">
        <f>((O27*O26)*7)/1000</f>
        <v>622.22649999999999</v>
      </c>
      <c r="P29" s="42">
        <f t="shared" ref="P29:S29" si="8">((P27*P26)*7)/1000</f>
        <v>185.57</v>
      </c>
      <c r="Q29" s="42">
        <f t="shared" si="8"/>
        <v>616.077</v>
      </c>
      <c r="R29" s="43">
        <f t="shared" si="8"/>
        <v>610.74300000000005</v>
      </c>
      <c r="S29" s="44">
        <f t="shared" si="8"/>
        <v>602.74199999999996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119.50000000000001</v>
      </c>
      <c r="C30" s="47">
        <f t="shared" si="9"/>
        <v>121</v>
      </c>
      <c r="D30" s="47">
        <f t="shared" si="9"/>
        <v>120.49999999999999</v>
      </c>
      <c r="E30" s="47">
        <f>+(E25/E27)/7*1000</f>
        <v>117.50000000000001</v>
      </c>
      <c r="F30" s="47">
        <f t="shared" ref="F30:H30" si="10">+(F25/F27)/7*1000</f>
        <v>115.99999999999999</v>
      </c>
      <c r="G30" s="233">
        <f t="shared" si="10"/>
        <v>117</v>
      </c>
      <c r="H30" s="47">
        <f t="shared" si="10"/>
        <v>116</v>
      </c>
      <c r="I30" s="47">
        <f>+(I25/I27)/7*1000</f>
        <v>114.99999999999997</v>
      </c>
      <c r="J30" s="47">
        <f t="shared" ref="J30:M30" si="11">+(J25/J27)/7*1000</f>
        <v>115</v>
      </c>
      <c r="K30" s="47">
        <f t="shared" si="11"/>
        <v>114.5</v>
      </c>
      <c r="L30" s="47">
        <f t="shared" si="11"/>
        <v>113.49999999999997</v>
      </c>
      <c r="M30" s="47">
        <f t="shared" si="11"/>
        <v>112.50000000000001</v>
      </c>
      <c r="N30" s="46">
        <f>+(N25/N27)/7*1000</f>
        <v>118.00000000000001</v>
      </c>
      <c r="O30" s="47">
        <f t="shared" ref="O30:S30" si="12">+(O25/O27)/7*1000</f>
        <v>116.5</v>
      </c>
      <c r="P30" s="47">
        <f t="shared" si="12"/>
        <v>120.49999999999997</v>
      </c>
      <c r="Q30" s="47">
        <f t="shared" si="12"/>
        <v>115.5</v>
      </c>
      <c r="R30" s="47">
        <f t="shared" si="12"/>
        <v>114.50000000000003</v>
      </c>
      <c r="S30" s="48">
        <f t="shared" si="12"/>
        <v>112.99999999999997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8" t="s">
        <v>8</v>
      </c>
      <c r="M36" s="418"/>
      <c r="N36" s="418"/>
      <c r="O36" s="418"/>
      <c r="P36" s="41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17.756893600000001</v>
      </c>
      <c r="C39" s="79">
        <v>64.962597599999995</v>
      </c>
      <c r="D39" s="79">
        <v>84.980136000000016</v>
      </c>
      <c r="E39" s="79">
        <v>67.081275199999993</v>
      </c>
      <c r="F39" s="79">
        <v>90.539571199999997</v>
      </c>
      <c r="G39" s="79">
        <v>74.716868000000005</v>
      </c>
      <c r="H39" s="79"/>
      <c r="I39" s="101">
        <f t="shared" ref="I39:I46" si="13">SUM(B39:H39)</f>
        <v>400.03734159999999</v>
      </c>
      <c r="J39" s="138"/>
      <c r="K39" s="91" t="s">
        <v>12</v>
      </c>
      <c r="L39" s="79">
        <v>12.4</v>
      </c>
      <c r="M39" s="79">
        <v>7.9</v>
      </c>
      <c r="N39" s="79">
        <v>16.5</v>
      </c>
      <c r="O39" s="79"/>
      <c r="P39" s="79"/>
      <c r="Q39" s="101">
        <f t="shared" ref="Q39:Q46" si="14">SUM(L39:P39)</f>
        <v>36.799999999999997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17.756893600000001</v>
      </c>
      <c r="C40" s="79">
        <v>64.962597599999995</v>
      </c>
      <c r="D40" s="79">
        <v>84.980136000000016</v>
      </c>
      <c r="E40" s="79">
        <v>67.081275199999993</v>
      </c>
      <c r="F40" s="79">
        <v>90.539571199999997</v>
      </c>
      <c r="G40" s="79">
        <v>74.716868000000005</v>
      </c>
      <c r="H40" s="79"/>
      <c r="I40" s="101">
        <f t="shared" si="13"/>
        <v>400.03734159999999</v>
      </c>
      <c r="J40" s="2"/>
      <c r="K40" s="92" t="s">
        <v>13</v>
      </c>
      <c r="L40" s="79">
        <v>12.4</v>
      </c>
      <c r="M40" s="79">
        <v>7.9</v>
      </c>
      <c r="N40" s="79">
        <v>16.5</v>
      </c>
      <c r="O40" s="79"/>
      <c r="P40" s="79"/>
      <c r="Q40" s="101">
        <f t="shared" si="14"/>
        <v>36.799999999999997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18.613842560000002</v>
      </c>
      <c r="C41" s="23">
        <v>67.315860960000009</v>
      </c>
      <c r="D41" s="23">
        <v>88.156545600000001</v>
      </c>
      <c r="E41" s="23">
        <v>69.511289919999996</v>
      </c>
      <c r="F41" s="23">
        <v>93.721671520000001</v>
      </c>
      <c r="G41" s="23">
        <v>77.353952800000002</v>
      </c>
      <c r="H41" s="23"/>
      <c r="I41" s="101">
        <f t="shared" si="13"/>
        <v>414.67316335999999</v>
      </c>
      <c r="J41" s="2"/>
      <c r="K41" s="91" t="s">
        <v>14</v>
      </c>
      <c r="L41" s="79">
        <v>12.4</v>
      </c>
      <c r="M41" s="79">
        <v>8</v>
      </c>
      <c r="N41" s="79">
        <v>16.600000000000001</v>
      </c>
      <c r="O41" s="79"/>
      <c r="P41" s="23"/>
      <c r="Q41" s="101">
        <f t="shared" si="14"/>
        <v>37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18.613842560000002</v>
      </c>
      <c r="C42" s="79">
        <v>67.315860960000009</v>
      </c>
      <c r="D42" s="79">
        <v>88.156545600000001</v>
      </c>
      <c r="E42" s="79">
        <v>69.511289919999996</v>
      </c>
      <c r="F42" s="79">
        <v>93.721671520000001</v>
      </c>
      <c r="G42" s="79">
        <v>77.353952800000002</v>
      </c>
      <c r="H42" s="79"/>
      <c r="I42" s="101">
        <f t="shared" si="13"/>
        <v>414.67316335999999</v>
      </c>
      <c r="J42" s="2"/>
      <c r="K42" s="92" t="s">
        <v>15</v>
      </c>
      <c r="L42" s="79">
        <v>12.4</v>
      </c>
      <c r="M42" s="79">
        <v>8.1</v>
      </c>
      <c r="N42" s="79">
        <v>16.600000000000001</v>
      </c>
      <c r="O42" s="79"/>
      <c r="P42" s="79"/>
      <c r="Q42" s="101">
        <f t="shared" si="14"/>
        <v>37.1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18.613842560000002</v>
      </c>
      <c r="C43" s="79">
        <v>67.315860960000009</v>
      </c>
      <c r="D43" s="79">
        <v>88.156545600000001</v>
      </c>
      <c r="E43" s="79">
        <v>69.511289919999996</v>
      </c>
      <c r="F43" s="79">
        <v>93.721671520000001</v>
      </c>
      <c r="G43" s="79">
        <v>77.353952800000002</v>
      </c>
      <c r="H43" s="79"/>
      <c r="I43" s="101">
        <f t="shared" si="13"/>
        <v>414.67316335999999</v>
      </c>
      <c r="J43" s="2"/>
      <c r="K43" s="91" t="s">
        <v>16</v>
      </c>
      <c r="L43" s="79">
        <v>12.4</v>
      </c>
      <c r="M43" s="79">
        <v>8.1</v>
      </c>
      <c r="N43" s="79">
        <v>16.600000000000001</v>
      </c>
      <c r="O43" s="79"/>
      <c r="P43" s="79"/>
      <c r="Q43" s="101">
        <f t="shared" si="14"/>
        <v>37.1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18.613842560000002</v>
      </c>
      <c r="C44" s="79">
        <v>67.315860960000009</v>
      </c>
      <c r="D44" s="79">
        <v>88.156545600000001</v>
      </c>
      <c r="E44" s="79">
        <v>69.511289919999996</v>
      </c>
      <c r="F44" s="79">
        <v>93.721671520000001</v>
      </c>
      <c r="G44" s="79">
        <v>77.353952800000002</v>
      </c>
      <c r="H44" s="79"/>
      <c r="I44" s="101">
        <f t="shared" si="13"/>
        <v>414.67316335999999</v>
      </c>
      <c r="J44" s="2"/>
      <c r="K44" s="92" t="s">
        <v>17</v>
      </c>
      <c r="L44" s="79">
        <v>12.4</v>
      </c>
      <c r="M44" s="79">
        <v>8.1</v>
      </c>
      <c r="N44" s="79">
        <v>16.600000000000001</v>
      </c>
      <c r="O44" s="79"/>
      <c r="P44" s="79"/>
      <c r="Q44" s="101">
        <f t="shared" si="14"/>
        <v>37.1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18.613842560000002</v>
      </c>
      <c r="C45" s="79">
        <v>67.315860960000009</v>
      </c>
      <c r="D45" s="79">
        <v>88.156545600000001</v>
      </c>
      <c r="E45" s="79">
        <v>69.511289919999996</v>
      </c>
      <c r="F45" s="79">
        <v>93.721671520000001</v>
      </c>
      <c r="G45" s="79">
        <v>77.353952800000002</v>
      </c>
      <c r="H45" s="79"/>
      <c r="I45" s="101">
        <f t="shared" si="13"/>
        <v>414.67316335999999</v>
      </c>
      <c r="J45" s="2"/>
      <c r="K45" s="91" t="s">
        <v>18</v>
      </c>
      <c r="L45" s="79">
        <v>12.5</v>
      </c>
      <c r="M45" s="79">
        <v>8.1</v>
      </c>
      <c r="N45" s="79">
        <v>16.600000000000001</v>
      </c>
      <c r="O45" s="79"/>
      <c r="P45" s="79"/>
      <c r="Q45" s="101">
        <f t="shared" si="14"/>
        <v>37.200000000000003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128.583</v>
      </c>
      <c r="C46" s="27">
        <f t="shared" si="15"/>
        <v>466.50450000000001</v>
      </c>
      <c r="D46" s="27">
        <f t="shared" si="15"/>
        <v>610.74300000000005</v>
      </c>
      <c r="E46" s="27">
        <f t="shared" si="15"/>
        <v>481.71899999999994</v>
      </c>
      <c r="F46" s="27">
        <f t="shared" si="15"/>
        <v>649.68749999999989</v>
      </c>
      <c r="G46" s="27">
        <f t="shared" si="15"/>
        <v>536.20350000000008</v>
      </c>
      <c r="H46" s="27">
        <f t="shared" si="15"/>
        <v>0</v>
      </c>
      <c r="I46" s="101">
        <f t="shared" si="13"/>
        <v>2873.4405000000002</v>
      </c>
      <c r="K46" s="77" t="s">
        <v>10</v>
      </c>
      <c r="L46" s="81">
        <f>SUM(L39:L45)</f>
        <v>86.9</v>
      </c>
      <c r="M46" s="27">
        <f>SUM(M39:M45)</f>
        <v>56.2</v>
      </c>
      <c r="N46" s="27">
        <f>SUM(N39:N45)</f>
        <v>116</v>
      </c>
      <c r="O46" s="27">
        <f>SUM(O39:O45)</f>
        <v>0</v>
      </c>
      <c r="P46" s="27">
        <f>SUM(P39:P45)</f>
        <v>0</v>
      </c>
      <c r="Q46" s="101">
        <f t="shared" si="14"/>
        <v>259.10000000000002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117</v>
      </c>
      <c r="C47" s="30">
        <v>115.5</v>
      </c>
      <c r="D47" s="30">
        <v>114.5</v>
      </c>
      <c r="E47" s="30">
        <v>113</v>
      </c>
      <c r="F47" s="30">
        <v>112.5</v>
      </c>
      <c r="G47" s="30">
        <v>111.5</v>
      </c>
      <c r="H47" s="30"/>
      <c r="I47" s="102">
        <f>+((I46/I48)/7)*1000</f>
        <v>113.48949405584739</v>
      </c>
      <c r="K47" s="110" t="s">
        <v>19</v>
      </c>
      <c r="L47" s="82">
        <v>123</v>
      </c>
      <c r="M47" s="30">
        <v>121.5</v>
      </c>
      <c r="N47" s="30">
        <v>121</v>
      </c>
      <c r="O47" s="30"/>
      <c r="P47" s="30"/>
      <c r="Q47" s="102">
        <f>+((Q46/Q48)/7)*1000</f>
        <v>121.7575187969925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825</v>
      </c>
      <c r="G48" s="34">
        <v>687</v>
      </c>
      <c r="H48" s="34"/>
      <c r="I48" s="103">
        <f>SUM(B48:H48)</f>
        <v>3617</v>
      </c>
      <c r="J48" s="64"/>
      <c r="K48" s="94" t="s">
        <v>20</v>
      </c>
      <c r="L48" s="106">
        <v>101</v>
      </c>
      <c r="M48" s="65">
        <v>66</v>
      </c>
      <c r="N48" s="65">
        <v>137</v>
      </c>
      <c r="O48" s="65"/>
      <c r="P48" s="65"/>
      <c r="Q48" s="112">
        <f>SUM(L48:P48)</f>
        <v>304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6">((B48*B47)*7/1000-B39-B40)/5</f>
        <v>18.613842560000002</v>
      </c>
      <c r="C49" s="38">
        <f t="shared" si="16"/>
        <v>67.315860960000009</v>
      </c>
      <c r="D49" s="38">
        <f t="shared" si="16"/>
        <v>88.156545600000001</v>
      </c>
      <c r="E49" s="38">
        <f t="shared" si="16"/>
        <v>69.511289919999996</v>
      </c>
      <c r="F49" s="38">
        <f t="shared" si="16"/>
        <v>93.721671520000001</v>
      </c>
      <c r="G49" s="38">
        <f t="shared" si="16"/>
        <v>77.353952800000002</v>
      </c>
      <c r="H49" s="38">
        <f t="shared" si="16"/>
        <v>0</v>
      </c>
      <c r="I49" s="104">
        <f>((I46*1000)/I48)/7</f>
        <v>113.48949405584737</v>
      </c>
      <c r="K49" s="95" t="s">
        <v>21</v>
      </c>
      <c r="L49" s="84">
        <f t="shared" ref="L49:P49" si="17">((L48*L47)*7/1000-L39-L40)/5</f>
        <v>12.432199999999998</v>
      </c>
      <c r="M49" s="38">
        <f t="shared" si="17"/>
        <v>8.0666000000000011</v>
      </c>
      <c r="N49" s="38">
        <f t="shared" si="17"/>
        <v>16.607800000000001</v>
      </c>
      <c r="O49" s="38">
        <f t="shared" si="17"/>
        <v>0</v>
      </c>
      <c r="P49" s="38">
        <f t="shared" si="17"/>
        <v>0</v>
      </c>
      <c r="Q49" s="113">
        <f>((Q46*1000)/Q48)/7</f>
        <v>121.7575187969925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18">((B48*B47)*7)/1000</f>
        <v>128.583</v>
      </c>
      <c r="C50" s="42">
        <f t="shared" si="18"/>
        <v>466.50450000000001</v>
      </c>
      <c r="D50" s="42">
        <f t="shared" si="18"/>
        <v>610.74300000000005</v>
      </c>
      <c r="E50" s="42">
        <f t="shared" si="18"/>
        <v>481.71899999999999</v>
      </c>
      <c r="F50" s="42">
        <f t="shared" si="18"/>
        <v>649.6875</v>
      </c>
      <c r="G50" s="42">
        <f t="shared" si="18"/>
        <v>536.20349999999996</v>
      </c>
      <c r="H50" s="42">
        <f t="shared" si="18"/>
        <v>0</v>
      </c>
      <c r="I50" s="87"/>
      <c r="K50" s="96" t="s">
        <v>22</v>
      </c>
      <c r="L50" s="85">
        <f>((L48*L47)*7)/1000</f>
        <v>86.960999999999999</v>
      </c>
      <c r="M50" s="42">
        <f>((M48*M47)*7)/1000</f>
        <v>56.133000000000003</v>
      </c>
      <c r="N50" s="42">
        <f>((N48*N47)*7)/1000</f>
        <v>116.039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19">+(B46/B48)/7*1000</f>
        <v>117</v>
      </c>
      <c r="C51" s="47">
        <f t="shared" si="19"/>
        <v>115.5</v>
      </c>
      <c r="D51" s="47">
        <f t="shared" si="19"/>
        <v>114.50000000000001</v>
      </c>
      <c r="E51" s="47">
        <f t="shared" si="19"/>
        <v>112.99999999999999</v>
      </c>
      <c r="F51" s="47">
        <f t="shared" si="19"/>
        <v>112.49999999999997</v>
      </c>
      <c r="G51" s="47">
        <f t="shared" si="19"/>
        <v>111.50000000000001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122.91371994342293</v>
      </c>
      <c r="M51" s="47">
        <f>+(M46/M48)/7*1000</f>
        <v>121.64502164502166</v>
      </c>
      <c r="N51" s="47">
        <f>+(N46/N48)/7*1000</f>
        <v>120.95933263816475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7" t="s">
        <v>70</v>
      </c>
      <c r="C55" s="438"/>
      <c r="D55" s="438"/>
      <c r="E55" s="438"/>
      <c r="F55" s="438"/>
      <c r="G55" s="439"/>
      <c r="H55" s="437" t="s">
        <v>71</v>
      </c>
      <c r="I55" s="438"/>
      <c r="J55" s="438"/>
      <c r="K55" s="438"/>
      <c r="L55" s="438"/>
      <c r="M55" s="439"/>
      <c r="N55" s="437" t="s">
        <v>8</v>
      </c>
      <c r="O55" s="438"/>
      <c r="P55" s="438"/>
      <c r="Q55" s="438"/>
      <c r="R55" s="438"/>
      <c r="S55" s="43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</v>
      </c>
      <c r="C58" s="79">
        <v>8</v>
      </c>
      <c r="D58" s="79">
        <v>2.2000000000000002</v>
      </c>
      <c r="E58" s="79">
        <v>8</v>
      </c>
      <c r="F58" s="79">
        <v>8</v>
      </c>
      <c r="G58" s="221">
        <v>8</v>
      </c>
      <c r="H58" s="22">
        <v>8</v>
      </c>
      <c r="I58" s="79">
        <v>8</v>
      </c>
      <c r="J58" s="79">
        <v>2.2000000000000002</v>
      </c>
      <c r="K58" s="79">
        <v>8</v>
      </c>
      <c r="L58" s="79">
        <v>8</v>
      </c>
      <c r="M58" s="221">
        <v>8</v>
      </c>
      <c r="N58" s="22">
        <v>8</v>
      </c>
      <c r="O58" s="79">
        <v>8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0">SUM(B58:S58)</f>
        <v>126.60000000000001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</v>
      </c>
      <c r="C59" s="79">
        <v>8</v>
      </c>
      <c r="D59" s="79">
        <v>2.2000000000000002</v>
      </c>
      <c r="E59" s="79">
        <v>8</v>
      </c>
      <c r="F59" s="79">
        <v>8</v>
      </c>
      <c r="G59" s="221">
        <v>8</v>
      </c>
      <c r="H59" s="22">
        <v>8</v>
      </c>
      <c r="I59" s="79">
        <v>8</v>
      </c>
      <c r="J59" s="79">
        <v>2.2000000000000002</v>
      </c>
      <c r="K59" s="79">
        <v>8</v>
      </c>
      <c r="L59" s="79">
        <v>8</v>
      </c>
      <c r="M59" s="221">
        <v>8</v>
      </c>
      <c r="N59" s="22">
        <v>8</v>
      </c>
      <c r="O59" s="79">
        <v>8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0"/>
        <v>126.60000000000001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23">
        <v>8.3000000000000007</v>
      </c>
      <c r="D60" s="23">
        <v>2.5</v>
      </c>
      <c r="E60" s="23">
        <v>8.3000000000000007</v>
      </c>
      <c r="F60" s="23">
        <v>8.3000000000000007</v>
      </c>
      <c r="G60" s="24">
        <v>8.1999999999999993</v>
      </c>
      <c r="H60" s="22">
        <v>8.1999999999999993</v>
      </c>
      <c r="I60" s="23">
        <v>8.1999999999999993</v>
      </c>
      <c r="J60" s="23">
        <v>2.2999999999999998</v>
      </c>
      <c r="K60" s="23">
        <v>8.1</v>
      </c>
      <c r="L60" s="23">
        <v>8.1</v>
      </c>
      <c r="M60" s="24">
        <v>8.1</v>
      </c>
      <c r="N60" s="22">
        <v>8.1</v>
      </c>
      <c r="O60" s="23">
        <v>8.1</v>
      </c>
      <c r="P60" s="23">
        <v>2.2999999999999998</v>
      </c>
      <c r="Q60" s="23">
        <v>8.1</v>
      </c>
      <c r="R60" s="23">
        <v>8.1</v>
      </c>
      <c r="S60" s="24">
        <v>8.1</v>
      </c>
      <c r="T60" s="101">
        <f t="shared" si="20"/>
        <v>129.69999999999996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23">
        <v>8.3000000000000007</v>
      </c>
      <c r="D61" s="23">
        <v>2.5</v>
      </c>
      <c r="E61" s="23">
        <v>8.3000000000000007</v>
      </c>
      <c r="F61" s="23">
        <v>8.3000000000000007</v>
      </c>
      <c r="G61" s="24">
        <v>8.1999999999999993</v>
      </c>
      <c r="H61" s="22">
        <v>8.1999999999999993</v>
      </c>
      <c r="I61" s="23">
        <v>8.1999999999999993</v>
      </c>
      <c r="J61" s="23">
        <v>2.2999999999999998</v>
      </c>
      <c r="K61" s="23">
        <v>8.1999999999999993</v>
      </c>
      <c r="L61" s="23">
        <v>8.1</v>
      </c>
      <c r="M61" s="24">
        <v>8.1</v>
      </c>
      <c r="N61" s="22">
        <v>8.1999999999999993</v>
      </c>
      <c r="O61" s="23">
        <v>8.1999999999999993</v>
      </c>
      <c r="P61" s="23">
        <v>2.2999999999999998</v>
      </c>
      <c r="Q61" s="23">
        <v>8.1999999999999993</v>
      </c>
      <c r="R61" s="23">
        <v>8.1</v>
      </c>
      <c r="S61" s="24">
        <v>8.1</v>
      </c>
      <c r="T61" s="101">
        <f t="shared" si="20"/>
        <v>130.1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2.5</v>
      </c>
      <c r="E62" s="23">
        <v>8.4</v>
      </c>
      <c r="F62" s="23">
        <v>8.4</v>
      </c>
      <c r="G62" s="24">
        <v>8.1999999999999993</v>
      </c>
      <c r="H62" s="22">
        <v>8.1999999999999993</v>
      </c>
      <c r="I62" s="23">
        <v>8.1999999999999993</v>
      </c>
      <c r="J62" s="23">
        <v>2.2999999999999998</v>
      </c>
      <c r="K62" s="23">
        <v>8.1999999999999993</v>
      </c>
      <c r="L62" s="23">
        <v>8.1</v>
      </c>
      <c r="M62" s="24">
        <v>8.1</v>
      </c>
      <c r="N62" s="22">
        <v>8.1999999999999993</v>
      </c>
      <c r="O62" s="23">
        <v>8.1999999999999993</v>
      </c>
      <c r="P62" s="23">
        <v>2.2999999999999998</v>
      </c>
      <c r="Q62" s="23">
        <v>8.1999999999999993</v>
      </c>
      <c r="R62" s="23">
        <v>8.1</v>
      </c>
      <c r="S62" s="24">
        <v>8.1</v>
      </c>
      <c r="T62" s="101">
        <f t="shared" si="20"/>
        <v>130.5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2.5</v>
      </c>
      <c r="E63" s="23">
        <v>8.4</v>
      </c>
      <c r="F63" s="23">
        <v>8.4</v>
      </c>
      <c r="G63" s="24">
        <v>8.1999999999999993</v>
      </c>
      <c r="H63" s="22">
        <v>8.1999999999999993</v>
      </c>
      <c r="I63" s="23">
        <v>8.1999999999999993</v>
      </c>
      <c r="J63" s="23">
        <v>2.2999999999999998</v>
      </c>
      <c r="K63" s="23">
        <v>8.1999999999999993</v>
      </c>
      <c r="L63" s="23">
        <v>8.1</v>
      </c>
      <c r="M63" s="24">
        <v>8.1</v>
      </c>
      <c r="N63" s="22">
        <v>8.1999999999999993</v>
      </c>
      <c r="O63" s="23">
        <v>8.1999999999999993</v>
      </c>
      <c r="P63" s="23">
        <v>2.2999999999999998</v>
      </c>
      <c r="Q63" s="23">
        <v>8.1999999999999993</v>
      </c>
      <c r="R63" s="23">
        <v>8.1</v>
      </c>
      <c r="S63" s="24">
        <v>8.1</v>
      </c>
      <c r="T63" s="101">
        <f t="shared" si="20"/>
        <v>130.5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23">
        <v>8.4</v>
      </c>
      <c r="D64" s="23">
        <v>2.5</v>
      </c>
      <c r="E64" s="23">
        <v>8.4</v>
      </c>
      <c r="F64" s="23">
        <v>8.4</v>
      </c>
      <c r="G64" s="24">
        <v>8.3000000000000007</v>
      </c>
      <c r="H64" s="22">
        <v>8.3000000000000007</v>
      </c>
      <c r="I64" s="23">
        <v>8.3000000000000007</v>
      </c>
      <c r="J64" s="23">
        <v>2.4</v>
      </c>
      <c r="K64" s="23">
        <v>8.1999999999999993</v>
      </c>
      <c r="L64" s="23">
        <v>8.1999999999999993</v>
      </c>
      <c r="M64" s="24">
        <v>8.1999999999999993</v>
      </c>
      <c r="N64" s="22">
        <v>8.1999999999999993</v>
      </c>
      <c r="O64" s="23">
        <v>8.1999999999999993</v>
      </c>
      <c r="P64" s="23">
        <v>2.4</v>
      </c>
      <c r="Q64" s="23">
        <v>8.1999999999999993</v>
      </c>
      <c r="R64" s="23">
        <v>8.1999999999999993</v>
      </c>
      <c r="S64" s="24">
        <v>8.1999999999999993</v>
      </c>
      <c r="T64" s="101">
        <f t="shared" si="20"/>
        <v>131.4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1">SUM(C58:C64)</f>
        <v>57.8</v>
      </c>
      <c r="D65" s="27">
        <f t="shared" si="21"/>
        <v>16.899999999999999</v>
      </c>
      <c r="E65" s="27">
        <f t="shared" si="21"/>
        <v>57.8</v>
      </c>
      <c r="F65" s="27">
        <f t="shared" si="21"/>
        <v>57.8</v>
      </c>
      <c r="G65" s="28">
        <f t="shared" si="21"/>
        <v>57.099999999999994</v>
      </c>
      <c r="H65" s="26">
        <f t="shared" si="21"/>
        <v>57.099999999999994</v>
      </c>
      <c r="I65" s="27">
        <f t="shared" si="21"/>
        <v>57.099999999999994</v>
      </c>
      <c r="J65" s="27">
        <f t="shared" si="21"/>
        <v>16</v>
      </c>
      <c r="K65" s="27">
        <f t="shared" si="21"/>
        <v>56.900000000000006</v>
      </c>
      <c r="L65" s="27">
        <f t="shared" si="21"/>
        <v>56.600000000000009</v>
      </c>
      <c r="M65" s="28">
        <f t="shared" si="21"/>
        <v>56.600000000000009</v>
      </c>
      <c r="N65" s="26">
        <f t="shared" si="21"/>
        <v>56.900000000000006</v>
      </c>
      <c r="O65" s="27">
        <f t="shared" si="21"/>
        <v>56.900000000000006</v>
      </c>
      <c r="P65" s="27">
        <f t="shared" si="21"/>
        <v>16</v>
      </c>
      <c r="Q65" s="27">
        <f t="shared" si="21"/>
        <v>56.900000000000006</v>
      </c>
      <c r="R65" s="27">
        <f t="shared" si="21"/>
        <v>56.600000000000009</v>
      </c>
      <c r="S65" s="28">
        <f t="shared" si="21"/>
        <v>56.600000000000009</v>
      </c>
      <c r="T65" s="101">
        <f t="shared" si="20"/>
        <v>905.40000000000009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127</v>
      </c>
      <c r="C66" s="30">
        <v>127</v>
      </c>
      <c r="D66" s="30">
        <v>127</v>
      </c>
      <c r="E66" s="30">
        <v>127</v>
      </c>
      <c r="F66" s="30">
        <v>127</v>
      </c>
      <c r="G66" s="31">
        <v>125.5</v>
      </c>
      <c r="H66" s="29">
        <v>125.5</v>
      </c>
      <c r="I66" s="30">
        <v>125.5</v>
      </c>
      <c r="J66" s="30">
        <v>127</v>
      </c>
      <c r="K66" s="30">
        <v>125</v>
      </c>
      <c r="L66" s="30">
        <v>124.5</v>
      </c>
      <c r="M66" s="31">
        <v>124.5</v>
      </c>
      <c r="N66" s="29">
        <v>125</v>
      </c>
      <c r="O66" s="30">
        <v>125</v>
      </c>
      <c r="P66" s="30">
        <v>127</v>
      </c>
      <c r="Q66" s="30">
        <v>125</v>
      </c>
      <c r="R66" s="30">
        <v>124.5</v>
      </c>
      <c r="S66" s="31">
        <v>124.5</v>
      </c>
      <c r="T66" s="102">
        <f>+((T65/T67)/7)*1000</f>
        <v>125.57558945908463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65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2">((B67*B66)*7/1000-B58-B59)/5</f>
        <v>8.3569999999999993</v>
      </c>
      <c r="C68" s="38">
        <f t="shared" si="22"/>
        <v>8.3569999999999993</v>
      </c>
      <c r="D68" s="38">
        <f t="shared" si="22"/>
        <v>2.4981999999999998</v>
      </c>
      <c r="E68" s="38">
        <f t="shared" si="22"/>
        <v>8.3569999999999993</v>
      </c>
      <c r="F68" s="38">
        <f t="shared" si="22"/>
        <v>8.3569999999999993</v>
      </c>
      <c r="G68" s="39">
        <f t="shared" si="22"/>
        <v>8.2204999999999995</v>
      </c>
      <c r="H68" s="37">
        <f t="shared" si="22"/>
        <v>8.2204999999999995</v>
      </c>
      <c r="I68" s="38">
        <f t="shared" si="22"/>
        <v>8.2204999999999995</v>
      </c>
      <c r="J68" s="38">
        <f t="shared" si="22"/>
        <v>2.3204000000000002</v>
      </c>
      <c r="K68" s="38">
        <f t="shared" si="22"/>
        <v>8.1750000000000007</v>
      </c>
      <c r="L68" s="38">
        <f t="shared" si="22"/>
        <v>8.1295000000000002</v>
      </c>
      <c r="M68" s="39">
        <f t="shared" si="22"/>
        <v>8.1295000000000002</v>
      </c>
      <c r="N68" s="37">
        <f t="shared" si="22"/>
        <v>8.1750000000000007</v>
      </c>
      <c r="O68" s="38">
        <f t="shared" si="22"/>
        <v>8.1750000000000007</v>
      </c>
      <c r="P68" s="38">
        <f t="shared" si="22"/>
        <v>2.3204000000000002</v>
      </c>
      <c r="Q68" s="38">
        <f t="shared" si="22"/>
        <v>8.1750000000000007</v>
      </c>
      <c r="R68" s="38">
        <f t="shared" si="22"/>
        <v>8.1295000000000002</v>
      </c>
      <c r="S68" s="39">
        <f t="shared" si="22"/>
        <v>8.1295000000000002</v>
      </c>
      <c r="T68" s="116">
        <f>((T65*1000)/T67)/7</f>
        <v>125.57558945908463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57.784999999999997</v>
      </c>
      <c r="C69" s="42">
        <f>((C67*C66)*7)/1000</f>
        <v>57.784999999999997</v>
      </c>
      <c r="D69" s="42">
        <f>((D67*D66)*7)/1000</f>
        <v>16.890999999999998</v>
      </c>
      <c r="E69" s="42">
        <f t="shared" ref="E69:R69" si="23">((E67*E66)*7)/1000</f>
        <v>57.784999999999997</v>
      </c>
      <c r="F69" s="42">
        <f t="shared" si="23"/>
        <v>57.784999999999997</v>
      </c>
      <c r="G69" s="87">
        <f t="shared" si="23"/>
        <v>57.102499999999999</v>
      </c>
      <c r="H69" s="41">
        <f t="shared" si="23"/>
        <v>57.102499999999999</v>
      </c>
      <c r="I69" s="42">
        <f t="shared" si="23"/>
        <v>57.102499999999999</v>
      </c>
      <c r="J69" s="42">
        <f t="shared" si="23"/>
        <v>16.001999999999999</v>
      </c>
      <c r="K69" s="42">
        <f t="shared" si="23"/>
        <v>56.875</v>
      </c>
      <c r="L69" s="42">
        <f t="shared" si="23"/>
        <v>56.647500000000001</v>
      </c>
      <c r="M69" s="87">
        <f t="shared" si="23"/>
        <v>56.647500000000001</v>
      </c>
      <c r="N69" s="41">
        <f t="shared" si="23"/>
        <v>56.875</v>
      </c>
      <c r="O69" s="42">
        <f t="shared" si="23"/>
        <v>56.875</v>
      </c>
      <c r="P69" s="42">
        <f t="shared" si="23"/>
        <v>16.001999999999999</v>
      </c>
      <c r="Q69" s="42">
        <f t="shared" si="23"/>
        <v>56.875</v>
      </c>
      <c r="R69" s="42">
        <f t="shared" si="23"/>
        <v>56.647500000000001</v>
      </c>
      <c r="S69" s="87">
        <f>((S67*S66)*7)/1000</f>
        <v>56.647500000000001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127.03296703296701</v>
      </c>
      <c r="C70" s="47">
        <f>+(C65/C67)/7*1000</f>
        <v>127.03296703296701</v>
      </c>
      <c r="D70" s="47">
        <f>+(D65/D67)/7*1000</f>
        <v>127.0676691729323</v>
      </c>
      <c r="E70" s="47">
        <f t="shared" ref="E70:R70" si="24">+(E65/E67)/7*1000</f>
        <v>127.03296703296701</v>
      </c>
      <c r="F70" s="47">
        <f t="shared" si="24"/>
        <v>127.03296703296701</v>
      </c>
      <c r="G70" s="48">
        <f t="shared" si="24"/>
        <v>125.4945054945055</v>
      </c>
      <c r="H70" s="46">
        <f t="shared" si="24"/>
        <v>125.4945054945055</v>
      </c>
      <c r="I70" s="47">
        <f t="shared" si="24"/>
        <v>125.4945054945055</v>
      </c>
      <c r="J70" s="47">
        <f t="shared" si="24"/>
        <v>126.98412698412697</v>
      </c>
      <c r="K70" s="47">
        <f t="shared" si="24"/>
        <v>125.05494505494505</v>
      </c>
      <c r="L70" s="47">
        <f t="shared" si="24"/>
        <v>124.39560439560441</v>
      </c>
      <c r="M70" s="48">
        <f t="shared" si="24"/>
        <v>124.39560439560441</v>
      </c>
      <c r="N70" s="46">
        <f t="shared" si="24"/>
        <v>125.05494505494505</v>
      </c>
      <c r="O70" s="47">
        <f t="shared" si="24"/>
        <v>125.05494505494505</v>
      </c>
      <c r="P70" s="47">
        <f t="shared" si="24"/>
        <v>126.98412698412697</v>
      </c>
      <c r="Q70" s="47">
        <f t="shared" si="24"/>
        <v>125.05494505494505</v>
      </c>
      <c r="R70" s="47">
        <f t="shared" si="24"/>
        <v>124.39560439560441</v>
      </c>
      <c r="S70" s="48">
        <f>+(S65/S67)/7*1000</f>
        <v>124.39560439560441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P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6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"/>
      <c r="Z3" s="2"/>
      <c r="AA3" s="2"/>
      <c r="AB3" s="2"/>
      <c r="AC3" s="2"/>
      <c r="AD3" s="2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4" t="s">
        <v>1</v>
      </c>
      <c r="B9" s="234"/>
      <c r="C9" s="234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4"/>
      <c r="B10" s="234"/>
      <c r="C10" s="2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4" t="s">
        <v>4</v>
      </c>
      <c r="B11" s="234"/>
      <c r="C11" s="234"/>
      <c r="D11" s="1"/>
      <c r="E11" s="235">
        <v>2</v>
      </c>
      <c r="F11" s="1"/>
      <c r="G11" s="1"/>
      <c r="H11" s="1"/>
      <c r="I11" s="1"/>
      <c r="J11" s="1"/>
      <c r="K11" s="426" t="s">
        <v>83</v>
      </c>
      <c r="L11" s="426"/>
      <c r="M11" s="236"/>
      <c r="N11" s="2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4"/>
      <c r="B12" s="234"/>
      <c r="C12" s="234"/>
      <c r="D12" s="1"/>
      <c r="E12" s="5"/>
      <c r="F12" s="1"/>
      <c r="G12" s="1"/>
      <c r="H12" s="1"/>
      <c r="I12" s="1"/>
      <c r="J12" s="1"/>
      <c r="K12" s="236"/>
      <c r="L12" s="236"/>
      <c r="M12" s="236"/>
      <c r="N12" s="2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4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1"/>
      <c r="X13" s="1"/>
      <c r="Y13" s="1"/>
    </row>
    <row r="14" spans="1:30" s="3" customFormat="1" ht="27" thickBot="1" x14ac:dyDescent="0.3">
      <c r="A14" s="2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70</v>
      </c>
      <c r="C15" s="432"/>
      <c r="D15" s="432"/>
      <c r="E15" s="432"/>
      <c r="F15" s="432"/>
      <c r="G15" s="433"/>
      <c r="H15" s="431" t="s">
        <v>71</v>
      </c>
      <c r="I15" s="432"/>
      <c r="J15" s="432"/>
      <c r="K15" s="432"/>
      <c r="L15" s="432"/>
      <c r="M15" s="433"/>
      <c r="N15" s="434" t="s">
        <v>8</v>
      </c>
      <c r="O15" s="435"/>
      <c r="P15" s="435"/>
      <c r="Q15" s="435"/>
      <c r="R15" s="435"/>
      <c r="S15" s="43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92.537199999999999</v>
      </c>
      <c r="C18" s="23">
        <v>93.532200000000003</v>
      </c>
      <c r="D18" s="23">
        <v>26.762699999999995</v>
      </c>
      <c r="E18" s="23">
        <v>90.913499999999999</v>
      </c>
      <c r="F18" s="122">
        <v>89.311200000000014</v>
      </c>
      <c r="G18" s="24">
        <v>90.339399999999998</v>
      </c>
      <c r="H18" s="23">
        <v>89.828800000000015</v>
      </c>
      <c r="I18" s="23">
        <v>88.762</v>
      </c>
      <c r="J18" s="23">
        <v>25.619999999999997</v>
      </c>
      <c r="K18" s="23">
        <v>88.1083</v>
      </c>
      <c r="L18" s="23">
        <v>87.161799999999999</v>
      </c>
      <c r="M18" s="23">
        <v>86.095000000000013</v>
      </c>
      <c r="N18" s="22">
        <v>91.562400000000011</v>
      </c>
      <c r="O18" s="23">
        <v>90.045299999999997</v>
      </c>
      <c r="P18" s="23">
        <v>27.193999999999996</v>
      </c>
      <c r="Q18" s="23">
        <v>88.895400000000009</v>
      </c>
      <c r="R18" s="23">
        <v>87.828600000000023</v>
      </c>
      <c r="S18" s="24">
        <v>86.228399999999993</v>
      </c>
      <c r="T18" s="25">
        <f t="shared" ref="T18:T25" si="0">SUM(B18:S18)</f>
        <v>1420.7262000000001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92.537199999999999</v>
      </c>
      <c r="C19" s="23">
        <v>93.532200000000003</v>
      </c>
      <c r="D19" s="23">
        <v>26.762699999999995</v>
      </c>
      <c r="E19" s="23">
        <v>90.913499999999999</v>
      </c>
      <c r="F19" s="122">
        <v>89.311200000000014</v>
      </c>
      <c r="G19" s="24">
        <v>90.339399999999998</v>
      </c>
      <c r="H19" s="23">
        <v>89.828800000000015</v>
      </c>
      <c r="I19" s="23">
        <v>88.762</v>
      </c>
      <c r="J19" s="23">
        <v>25.619999999999997</v>
      </c>
      <c r="K19" s="23">
        <v>88.1083</v>
      </c>
      <c r="L19" s="23">
        <v>87.161799999999999</v>
      </c>
      <c r="M19" s="23">
        <v>86.095000000000013</v>
      </c>
      <c r="N19" s="22">
        <v>91.562400000000011</v>
      </c>
      <c r="O19" s="23">
        <v>90.045299999999997</v>
      </c>
      <c r="P19" s="23">
        <v>27.193999999999996</v>
      </c>
      <c r="Q19" s="23">
        <v>88.895400000000009</v>
      </c>
      <c r="R19" s="23">
        <v>87.828600000000023</v>
      </c>
      <c r="S19" s="24">
        <v>86.228399999999993</v>
      </c>
      <c r="T19" s="25">
        <f t="shared" si="0"/>
        <v>1420.7262000000001</v>
      </c>
      <c r="V19" s="2"/>
      <c r="W19" s="19"/>
    </row>
    <row r="20" spans="1:32" ht="39.75" customHeight="1" x14ac:dyDescent="0.25">
      <c r="A20" s="91" t="s">
        <v>14</v>
      </c>
      <c r="B20" s="76">
        <v>94.562020000000004</v>
      </c>
      <c r="C20" s="23">
        <v>95.578020000000009</v>
      </c>
      <c r="D20" s="23">
        <v>27.81522</v>
      </c>
      <c r="E20" s="23">
        <v>92.886799999999994</v>
      </c>
      <c r="F20" s="122">
        <v>91.925420000000003</v>
      </c>
      <c r="G20" s="24">
        <v>92.582340000000016</v>
      </c>
      <c r="H20" s="23">
        <v>91.551079999999999</v>
      </c>
      <c r="I20" s="23">
        <v>90.212400000000017</v>
      </c>
      <c r="J20" s="23">
        <v>26.095999999999997</v>
      </c>
      <c r="K20" s="23">
        <v>89.941180000000003</v>
      </c>
      <c r="L20" s="23">
        <v>89.417479999999998</v>
      </c>
      <c r="M20" s="23">
        <v>88.777399999999986</v>
      </c>
      <c r="N20" s="22">
        <v>92.991239999999991</v>
      </c>
      <c r="O20" s="23">
        <v>92.165879999999987</v>
      </c>
      <c r="P20" s="23">
        <v>27.314400000000006</v>
      </c>
      <c r="Q20" s="23">
        <v>91.391040000000004</v>
      </c>
      <c r="R20" s="23">
        <v>90.217559999999978</v>
      </c>
      <c r="S20" s="24">
        <v>89.790840000000003</v>
      </c>
      <c r="T20" s="25">
        <f t="shared" si="0"/>
        <v>1455.21632</v>
      </c>
      <c r="V20" s="2"/>
      <c r="W20" s="19"/>
    </row>
    <row r="21" spans="1:32" ht="39.950000000000003" customHeight="1" x14ac:dyDescent="0.25">
      <c r="A21" s="92" t="s">
        <v>15</v>
      </c>
      <c r="B21" s="76">
        <v>94.562020000000004</v>
      </c>
      <c r="C21" s="23">
        <v>95.578020000000009</v>
      </c>
      <c r="D21" s="23">
        <v>27.81522</v>
      </c>
      <c r="E21" s="23">
        <v>92.886799999999994</v>
      </c>
      <c r="F21" s="122">
        <v>91.925420000000003</v>
      </c>
      <c r="G21" s="24">
        <v>92.582340000000016</v>
      </c>
      <c r="H21" s="23">
        <v>91.551079999999999</v>
      </c>
      <c r="I21" s="23">
        <v>90.212400000000017</v>
      </c>
      <c r="J21" s="23">
        <v>26.095999999999997</v>
      </c>
      <c r="K21" s="23">
        <v>89.941180000000003</v>
      </c>
      <c r="L21" s="23">
        <v>89.417479999999998</v>
      </c>
      <c r="M21" s="23">
        <v>88.777399999999986</v>
      </c>
      <c r="N21" s="22">
        <v>92.991239999999991</v>
      </c>
      <c r="O21" s="23">
        <v>92.165879999999987</v>
      </c>
      <c r="P21" s="23">
        <v>27.314400000000006</v>
      </c>
      <c r="Q21" s="23">
        <v>91.391040000000004</v>
      </c>
      <c r="R21" s="23">
        <v>90.217559999999978</v>
      </c>
      <c r="S21" s="24">
        <v>89.790840000000003</v>
      </c>
      <c r="T21" s="25">
        <f t="shared" si="0"/>
        <v>1455.21632</v>
      </c>
      <c r="V21" s="2"/>
      <c r="W21" s="19"/>
    </row>
    <row r="22" spans="1:32" ht="39.950000000000003" customHeight="1" x14ac:dyDescent="0.25">
      <c r="A22" s="91" t="s">
        <v>16</v>
      </c>
      <c r="B22" s="76">
        <v>94.562020000000004</v>
      </c>
      <c r="C22" s="23">
        <v>95.578020000000009</v>
      </c>
      <c r="D22" s="23">
        <v>27.81522</v>
      </c>
      <c r="E22" s="23">
        <v>92.886799999999994</v>
      </c>
      <c r="F22" s="122">
        <v>91.925420000000003</v>
      </c>
      <c r="G22" s="24">
        <v>92.582340000000016</v>
      </c>
      <c r="H22" s="23">
        <v>91.551079999999999</v>
      </c>
      <c r="I22" s="23">
        <v>90.212400000000017</v>
      </c>
      <c r="J22" s="23">
        <v>26.095999999999997</v>
      </c>
      <c r="K22" s="23">
        <v>89.941180000000003</v>
      </c>
      <c r="L22" s="23">
        <v>89.417479999999998</v>
      </c>
      <c r="M22" s="23">
        <v>88.777399999999986</v>
      </c>
      <c r="N22" s="22">
        <v>92.991239999999991</v>
      </c>
      <c r="O22" s="23">
        <v>92.165879999999987</v>
      </c>
      <c r="P22" s="23">
        <v>27.314400000000006</v>
      </c>
      <c r="Q22" s="23">
        <v>91.391040000000004</v>
      </c>
      <c r="R22" s="23">
        <v>90.217559999999978</v>
      </c>
      <c r="S22" s="24">
        <v>89.790840000000003</v>
      </c>
      <c r="T22" s="25">
        <f t="shared" si="0"/>
        <v>1455.21632</v>
      </c>
      <c r="V22" s="2"/>
      <c r="W22" s="19"/>
    </row>
    <row r="23" spans="1:32" ht="39.950000000000003" customHeight="1" x14ac:dyDescent="0.25">
      <c r="A23" s="92" t="s">
        <v>17</v>
      </c>
      <c r="B23" s="76">
        <v>94.562020000000004</v>
      </c>
      <c r="C23" s="23">
        <v>95.578020000000009</v>
      </c>
      <c r="D23" s="23">
        <v>27.81522</v>
      </c>
      <c r="E23" s="23">
        <v>92.886799999999994</v>
      </c>
      <c r="F23" s="122">
        <v>91.925420000000003</v>
      </c>
      <c r="G23" s="24">
        <v>92.582340000000016</v>
      </c>
      <c r="H23" s="23">
        <v>91.551079999999999</v>
      </c>
      <c r="I23" s="23">
        <v>90.212400000000017</v>
      </c>
      <c r="J23" s="23">
        <v>26.095999999999997</v>
      </c>
      <c r="K23" s="23">
        <v>89.941180000000003</v>
      </c>
      <c r="L23" s="23">
        <v>89.417479999999998</v>
      </c>
      <c r="M23" s="23">
        <v>88.777399999999986</v>
      </c>
      <c r="N23" s="22">
        <v>92.991239999999991</v>
      </c>
      <c r="O23" s="23">
        <v>92.165879999999987</v>
      </c>
      <c r="P23" s="23">
        <v>27.314400000000006</v>
      </c>
      <c r="Q23" s="23">
        <v>91.391040000000004</v>
      </c>
      <c r="R23" s="23">
        <v>90.217559999999978</v>
      </c>
      <c r="S23" s="24">
        <v>89.790840000000003</v>
      </c>
      <c r="T23" s="25">
        <f t="shared" si="0"/>
        <v>1455.21632</v>
      </c>
      <c r="V23" s="2"/>
      <c r="W23" s="19"/>
    </row>
    <row r="24" spans="1:32" ht="39.950000000000003" customHeight="1" x14ac:dyDescent="0.25">
      <c r="A24" s="91" t="s">
        <v>18</v>
      </c>
      <c r="B24" s="76">
        <v>94.562020000000004</v>
      </c>
      <c r="C24" s="23">
        <v>95.578020000000009</v>
      </c>
      <c r="D24" s="23">
        <v>27.81522</v>
      </c>
      <c r="E24" s="23">
        <v>92.886799999999994</v>
      </c>
      <c r="F24" s="122">
        <v>91.925420000000003</v>
      </c>
      <c r="G24" s="24">
        <v>92.582340000000016</v>
      </c>
      <c r="H24" s="23">
        <v>91.551079999999999</v>
      </c>
      <c r="I24" s="23">
        <v>90.212400000000017</v>
      </c>
      <c r="J24" s="23">
        <v>26.095999999999997</v>
      </c>
      <c r="K24" s="23">
        <v>89.941180000000003</v>
      </c>
      <c r="L24" s="23">
        <v>89.417479999999998</v>
      </c>
      <c r="M24" s="23">
        <v>88.777399999999986</v>
      </c>
      <c r="N24" s="22">
        <v>92.991239999999991</v>
      </c>
      <c r="O24" s="23">
        <v>92.165879999999987</v>
      </c>
      <c r="P24" s="23">
        <v>27.314400000000006</v>
      </c>
      <c r="Q24" s="23">
        <v>91.391040000000004</v>
      </c>
      <c r="R24" s="23">
        <v>90.217559999999978</v>
      </c>
      <c r="S24" s="24">
        <v>89.790840000000003</v>
      </c>
      <c r="T24" s="25">
        <f t="shared" si="0"/>
        <v>1455.21632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657.8845</v>
      </c>
      <c r="C25" s="27">
        <f t="shared" si="1"/>
        <v>664.95450000000017</v>
      </c>
      <c r="D25" s="27">
        <f t="shared" si="1"/>
        <v>192.60150000000002</v>
      </c>
      <c r="E25" s="27">
        <f t="shared" si="1"/>
        <v>646.26099999999997</v>
      </c>
      <c r="F25" s="27">
        <f t="shared" si="1"/>
        <v>638.24950000000013</v>
      </c>
      <c r="G25" s="228">
        <f t="shared" si="1"/>
        <v>643.59050000000013</v>
      </c>
      <c r="H25" s="27">
        <f t="shared" si="1"/>
        <v>637.41300000000001</v>
      </c>
      <c r="I25" s="27">
        <f t="shared" si="1"/>
        <v>628.58600000000001</v>
      </c>
      <c r="J25" s="27">
        <f t="shared" si="1"/>
        <v>181.72</v>
      </c>
      <c r="K25" s="27">
        <f t="shared" si="1"/>
        <v>625.92250000000013</v>
      </c>
      <c r="L25" s="27">
        <f t="shared" si="1"/>
        <v>621.41099999999994</v>
      </c>
      <c r="M25" s="27">
        <f t="shared" si="1"/>
        <v>616.07699999999988</v>
      </c>
      <c r="N25" s="26">
        <f>SUM(N18:N24)</f>
        <v>648.0809999999999</v>
      </c>
      <c r="O25" s="27">
        <f t="shared" ref="O25:Q25" si="2">SUM(O18:O24)</f>
        <v>640.92000000000007</v>
      </c>
      <c r="P25" s="27">
        <f t="shared" si="2"/>
        <v>190.96000000000004</v>
      </c>
      <c r="Q25" s="27">
        <f t="shared" si="2"/>
        <v>634.74599999999998</v>
      </c>
      <c r="R25" s="27">
        <f>SUM(R18:R24)</f>
        <v>626.74499999999989</v>
      </c>
      <c r="S25" s="28">
        <f t="shared" ref="S25" si="3">SUM(S18:S24)</f>
        <v>621.41099999999994</v>
      </c>
      <c r="T25" s="25">
        <f t="shared" si="0"/>
        <v>10117.534</v>
      </c>
    </row>
    <row r="26" spans="1:32" s="2" customFormat="1" ht="36.75" customHeight="1" x14ac:dyDescent="0.25">
      <c r="A26" s="93" t="s">
        <v>19</v>
      </c>
      <c r="B26" s="208">
        <v>123.5</v>
      </c>
      <c r="C26" s="30">
        <v>124.5</v>
      </c>
      <c r="D26" s="30">
        <v>124.5</v>
      </c>
      <c r="E26" s="30">
        <v>121</v>
      </c>
      <c r="F26" s="30">
        <v>119.5</v>
      </c>
      <c r="G26" s="229">
        <v>120.5</v>
      </c>
      <c r="H26" s="30">
        <v>119.5</v>
      </c>
      <c r="I26" s="30">
        <v>118</v>
      </c>
      <c r="J26" s="30">
        <v>118</v>
      </c>
      <c r="K26" s="30">
        <v>117.5</v>
      </c>
      <c r="L26" s="30">
        <v>116.5</v>
      </c>
      <c r="M26" s="30">
        <v>115.5</v>
      </c>
      <c r="N26" s="29">
        <v>121.5</v>
      </c>
      <c r="O26" s="30">
        <v>120</v>
      </c>
      <c r="P26" s="30">
        <v>124</v>
      </c>
      <c r="Q26" s="30">
        <v>119</v>
      </c>
      <c r="R26" s="30">
        <v>117.5</v>
      </c>
      <c r="S26" s="31">
        <v>116.5</v>
      </c>
      <c r="T26" s="32">
        <f>+((T25/T27)/7)*1000</f>
        <v>119.520549077979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12093</v>
      </c>
      <c r="U27" s="2">
        <f>((T25*1000)/T27)/7</f>
        <v>119.520549077979</v>
      </c>
    </row>
    <row r="28" spans="1:32" s="2" customFormat="1" ht="33" customHeight="1" x14ac:dyDescent="0.25">
      <c r="A28" s="95" t="s">
        <v>21</v>
      </c>
      <c r="B28" s="210">
        <f>((B27*B26)*7/1000-B18-B19)/5</f>
        <v>94.562020000000004</v>
      </c>
      <c r="C28" s="38">
        <f>((C27*C26)*7/1000-C18-C19)/5</f>
        <v>95.578020000000009</v>
      </c>
      <c r="D28" s="38">
        <f t="shared" ref="D28:S28" si="4">((D27*D26)*7/1000-D18-D19)/5</f>
        <v>27.81522</v>
      </c>
      <c r="E28" s="38">
        <f t="shared" si="4"/>
        <v>92.886799999999994</v>
      </c>
      <c r="F28" s="38">
        <f t="shared" si="4"/>
        <v>91.925420000000003</v>
      </c>
      <c r="G28" s="231">
        <f t="shared" si="4"/>
        <v>92.582340000000016</v>
      </c>
      <c r="H28" s="38">
        <f t="shared" si="4"/>
        <v>91.551079999999999</v>
      </c>
      <c r="I28" s="38">
        <f t="shared" si="4"/>
        <v>90.212400000000017</v>
      </c>
      <c r="J28" s="38">
        <f t="shared" si="4"/>
        <v>26.095999999999997</v>
      </c>
      <c r="K28" s="38">
        <f t="shared" si="4"/>
        <v>89.941180000000003</v>
      </c>
      <c r="L28" s="38">
        <f t="shared" si="4"/>
        <v>89.417479999999998</v>
      </c>
      <c r="M28" s="38">
        <f t="shared" si="4"/>
        <v>88.777399999999986</v>
      </c>
      <c r="N28" s="37">
        <f t="shared" si="4"/>
        <v>92.991239999999991</v>
      </c>
      <c r="O28" s="38">
        <f t="shared" si="4"/>
        <v>92.165879999999987</v>
      </c>
      <c r="P28" s="38">
        <f t="shared" si="4"/>
        <v>27.314400000000006</v>
      </c>
      <c r="Q28" s="38">
        <f t="shared" si="4"/>
        <v>91.391040000000004</v>
      </c>
      <c r="R28" s="38">
        <f t="shared" si="4"/>
        <v>90.217559999999978</v>
      </c>
      <c r="S28" s="39">
        <f t="shared" si="4"/>
        <v>89.790840000000003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657.8845</v>
      </c>
      <c r="C29" s="42">
        <f t="shared" si="5"/>
        <v>664.95450000000005</v>
      </c>
      <c r="D29" s="42">
        <f t="shared" si="5"/>
        <v>192.60149999999999</v>
      </c>
      <c r="E29" s="42">
        <f>((E27*E26)*7)/1000</f>
        <v>646.26099999999997</v>
      </c>
      <c r="F29" s="42">
        <f>((F27*F26)*7)/1000</f>
        <v>638.24950000000001</v>
      </c>
      <c r="G29" s="232">
        <f>((G27*G26)*7)/1000</f>
        <v>643.59050000000002</v>
      </c>
      <c r="H29" s="42">
        <f t="shared" ref="H29" si="6">((H27*H26)*7)/1000</f>
        <v>637.41300000000001</v>
      </c>
      <c r="I29" s="42">
        <f>((I27*I26)*7)/1000</f>
        <v>628.58600000000001</v>
      </c>
      <c r="J29" s="42">
        <f t="shared" ref="J29:M29" si="7">((J27*J26)*7)/1000</f>
        <v>181.72</v>
      </c>
      <c r="K29" s="42">
        <f t="shared" si="7"/>
        <v>625.92250000000001</v>
      </c>
      <c r="L29" s="42">
        <f t="shared" si="7"/>
        <v>621.41099999999994</v>
      </c>
      <c r="M29" s="42">
        <f t="shared" si="7"/>
        <v>616.077</v>
      </c>
      <c r="N29" s="41">
        <f>((N27*N26)*7)/1000</f>
        <v>648.08100000000002</v>
      </c>
      <c r="O29" s="42">
        <f>((O27*O26)*7)/1000</f>
        <v>640.91999999999996</v>
      </c>
      <c r="P29" s="42">
        <f t="shared" ref="P29:S29" si="8">((P27*P26)*7)/1000</f>
        <v>190.96</v>
      </c>
      <c r="Q29" s="42">
        <f t="shared" si="8"/>
        <v>634.74599999999998</v>
      </c>
      <c r="R29" s="43">
        <f t="shared" si="8"/>
        <v>626.745</v>
      </c>
      <c r="S29" s="44">
        <f t="shared" si="8"/>
        <v>621.41099999999994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123.50000000000001</v>
      </c>
      <c r="C30" s="47">
        <f t="shared" si="9"/>
        <v>124.50000000000003</v>
      </c>
      <c r="D30" s="47">
        <f t="shared" si="9"/>
        <v>124.50000000000001</v>
      </c>
      <c r="E30" s="47">
        <f>+(E25/E27)/7*1000</f>
        <v>121</v>
      </c>
      <c r="F30" s="47">
        <f t="shared" ref="F30:H30" si="10">+(F25/F27)/7*1000</f>
        <v>119.50000000000003</v>
      </c>
      <c r="G30" s="233">
        <f t="shared" si="10"/>
        <v>120.50000000000003</v>
      </c>
      <c r="H30" s="47">
        <f t="shared" si="10"/>
        <v>119.50000000000001</v>
      </c>
      <c r="I30" s="47">
        <f>+(I25/I27)/7*1000</f>
        <v>118.00000000000001</v>
      </c>
      <c r="J30" s="47">
        <f t="shared" ref="J30:M30" si="11">+(J25/J27)/7*1000</f>
        <v>118</v>
      </c>
      <c r="K30" s="47">
        <f t="shared" si="11"/>
        <v>117.50000000000001</v>
      </c>
      <c r="L30" s="47">
        <f t="shared" si="11"/>
        <v>116.49999999999997</v>
      </c>
      <c r="M30" s="47">
        <f t="shared" si="11"/>
        <v>115.49999999999997</v>
      </c>
      <c r="N30" s="46">
        <f>+(N25/N27)/7*1000</f>
        <v>121.49999999999999</v>
      </c>
      <c r="O30" s="47">
        <f t="shared" ref="O30:S30" si="12">+(O25/O27)/7*1000</f>
        <v>120.00000000000001</v>
      </c>
      <c r="P30" s="47">
        <f t="shared" si="12"/>
        <v>124.00000000000003</v>
      </c>
      <c r="Q30" s="47">
        <f t="shared" si="12"/>
        <v>119</v>
      </c>
      <c r="R30" s="47">
        <f t="shared" si="12"/>
        <v>117.49999999999999</v>
      </c>
      <c r="S30" s="48">
        <f t="shared" si="12"/>
        <v>116.49999999999997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7" t="s">
        <v>8</v>
      </c>
      <c r="M36" s="418"/>
      <c r="N36" s="418"/>
      <c r="O36" s="418"/>
      <c r="P36" s="418"/>
      <c r="Q36" s="419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77.400000000000006</v>
      </c>
      <c r="C39" s="79">
        <v>78.2</v>
      </c>
      <c r="D39" s="79">
        <v>25</v>
      </c>
      <c r="E39" s="79">
        <v>78.099999999999994</v>
      </c>
      <c r="F39" s="79">
        <v>78</v>
      </c>
      <c r="G39" s="79">
        <v>78</v>
      </c>
      <c r="H39" s="79"/>
      <c r="I39" s="101">
        <f t="shared" ref="I39:I46" si="13">SUM(B39:H39)</f>
        <v>414.70000000000005</v>
      </c>
      <c r="J39" s="138"/>
      <c r="K39" s="91" t="s">
        <v>12</v>
      </c>
      <c r="L39" s="79">
        <v>7</v>
      </c>
      <c r="M39" s="79">
        <v>7</v>
      </c>
      <c r="N39" s="79">
        <v>2.2000000000000002</v>
      </c>
      <c r="O39" s="79">
        <v>7</v>
      </c>
      <c r="P39" s="79">
        <v>7</v>
      </c>
      <c r="Q39" s="79">
        <v>7</v>
      </c>
      <c r="R39" s="101">
        <f t="shared" ref="R39:R46" si="14">SUM(L39:Q39)</f>
        <v>37.200000000000003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77.400000000000006</v>
      </c>
      <c r="C40" s="79">
        <v>78.2</v>
      </c>
      <c r="D40" s="79">
        <v>25</v>
      </c>
      <c r="E40" s="79">
        <v>78.099999999999994</v>
      </c>
      <c r="F40" s="79">
        <v>78</v>
      </c>
      <c r="G40" s="79">
        <v>78</v>
      </c>
      <c r="H40" s="79"/>
      <c r="I40" s="101">
        <f t="shared" si="13"/>
        <v>414.70000000000005</v>
      </c>
      <c r="J40" s="2"/>
      <c r="K40" s="92" t="s">
        <v>13</v>
      </c>
      <c r="L40" s="79">
        <v>7</v>
      </c>
      <c r="M40" s="79">
        <v>7</v>
      </c>
      <c r="N40" s="79">
        <v>2.2000000000000002</v>
      </c>
      <c r="O40" s="79">
        <v>7</v>
      </c>
      <c r="P40" s="79">
        <v>7</v>
      </c>
      <c r="Q40" s="79">
        <v>7</v>
      </c>
      <c r="R40" s="101">
        <f t="shared" si="14"/>
        <v>37.200000000000003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80.995199999999997</v>
      </c>
      <c r="C41" s="23">
        <v>80.890800000000013</v>
      </c>
      <c r="D41" s="23">
        <v>26.607900000000001</v>
      </c>
      <c r="E41" s="23">
        <v>78.867199999999983</v>
      </c>
      <c r="F41" s="23">
        <v>78.270900000000012</v>
      </c>
      <c r="G41" s="23">
        <v>77.323099999999997</v>
      </c>
      <c r="H41" s="23"/>
      <c r="I41" s="101">
        <f t="shared" si="13"/>
        <v>422.95510000000007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7.2</v>
      </c>
      <c r="P41" s="79">
        <v>7.1</v>
      </c>
      <c r="Q41" s="79">
        <v>7.1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80.995199999999997</v>
      </c>
      <c r="C42" s="79">
        <v>80.890800000000013</v>
      </c>
      <c r="D42" s="79">
        <v>26.607900000000001</v>
      </c>
      <c r="E42" s="79">
        <v>78.867199999999983</v>
      </c>
      <c r="F42" s="79">
        <v>78.270900000000012</v>
      </c>
      <c r="G42" s="79">
        <v>77.323099999999997</v>
      </c>
      <c r="H42" s="79"/>
      <c r="I42" s="101">
        <f t="shared" si="13"/>
        <v>422.95510000000007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7.2</v>
      </c>
      <c r="P42" s="79">
        <v>7.2</v>
      </c>
      <c r="Q42" s="79">
        <v>7.2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80.995199999999997</v>
      </c>
      <c r="C43" s="79">
        <v>80.890800000000013</v>
      </c>
      <c r="D43" s="79">
        <v>26.607900000000001</v>
      </c>
      <c r="E43" s="79">
        <v>78.867199999999983</v>
      </c>
      <c r="F43" s="79">
        <v>78.270900000000012</v>
      </c>
      <c r="G43" s="79">
        <v>77.323099999999997</v>
      </c>
      <c r="H43" s="79"/>
      <c r="I43" s="101">
        <f t="shared" si="13"/>
        <v>422.95510000000007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7.2</v>
      </c>
      <c r="P43" s="79">
        <v>7.2</v>
      </c>
      <c r="Q43" s="79">
        <v>7.2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80.995199999999997</v>
      </c>
      <c r="C44" s="79">
        <v>80.890800000000013</v>
      </c>
      <c r="D44" s="79">
        <v>26.607900000000001</v>
      </c>
      <c r="E44" s="79">
        <v>78.867199999999983</v>
      </c>
      <c r="F44" s="79">
        <v>78.270900000000012</v>
      </c>
      <c r="G44" s="79">
        <v>77.323099999999997</v>
      </c>
      <c r="H44" s="79"/>
      <c r="I44" s="101">
        <f t="shared" si="13"/>
        <v>422.95510000000007</v>
      </c>
      <c r="J44" s="2"/>
      <c r="K44" s="92" t="s">
        <v>17</v>
      </c>
      <c r="L44" s="79">
        <v>7.4</v>
      </c>
      <c r="M44" s="79">
        <v>7.3</v>
      </c>
      <c r="N44" s="79">
        <v>2.2999999999999998</v>
      </c>
      <c r="O44" s="79">
        <v>7.2</v>
      </c>
      <c r="P44" s="79">
        <v>7.2</v>
      </c>
      <c r="Q44" s="79">
        <v>7.2</v>
      </c>
      <c r="R44" s="101">
        <f t="shared" si="14"/>
        <v>38.6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80.995199999999997</v>
      </c>
      <c r="C45" s="79">
        <v>80.890800000000013</v>
      </c>
      <c r="D45" s="79">
        <v>26.607900000000001</v>
      </c>
      <c r="E45" s="79">
        <v>78.867199999999983</v>
      </c>
      <c r="F45" s="79">
        <v>78.270900000000012</v>
      </c>
      <c r="G45" s="79">
        <v>77.323099999999997</v>
      </c>
      <c r="H45" s="79"/>
      <c r="I45" s="101">
        <f t="shared" si="13"/>
        <v>422.95510000000007</v>
      </c>
      <c r="J45" s="2"/>
      <c r="K45" s="91" t="s">
        <v>18</v>
      </c>
      <c r="L45" s="79">
        <v>7.4</v>
      </c>
      <c r="M45" s="79">
        <v>7.3</v>
      </c>
      <c r="N45" s="79">
        <v>2.4</v>
      </c>
      <c r="O45" s="79">
        <v>7.3</v>
      </c>
      <c r="P45" s="79">
        <v>7.2</v>
      </c>
      <c r="Q45" s="79">
        <v>7.2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559.77600000000007</v>
      </c>
      <c r="C46" s="27">
        <f t="shared" si="15"/>
        <v>560.85400000000004</v>
      </c>
      <c r="D46" s="27">
        <f t="shared" si="15"/>
        <v>183.0395</v>
      </c>
      <c r="E46" s="27">
        <f t="shared" si="15"/>
        <v>550.53599999999983</v>
      </c>
      <c r="F46" s="27">
        <f t="shared" si="15"/>
        <v>547.35450000000003</v>
      </c>
      <c r="G46" s="27">
        <f t="shared" si="15"/>
        <v>542.6155</v>
      </c>
      <c r="H46" s="27">
        <f t="shared" si="15"/>
        <v>0</v>
      </c>
      <c r="I46" s="101">
        <f t="shared" si="13"/>
        <v>2944.1754999999998</v>
      </c>
      <c r="K46" s="77" t="s">
        <v>10</v>
      </c>
      <c r="L46" s="81">
        <f t="shared" ref="L46:Q46" si="16">SUM(L39:L45)</f>
        <v>50.699999999999996</v>
      </c>
      <c r="M46" s="27">
        <f t="shared" si="16"/>
        <v>50.499999999999993</v>
      </c>
      <c r="N46" s="27">
        <f t="shared" si="16"/>
        <v>16</v>
      </c>
      <c r="O46" s="27">
        <f t="shared" si="16"/>
        <v>50.1</v>
      </c>
      <c r="P46" s="27">
        <f t="shared" si="16"/>
        <v>49.900000000000006</v>
      </c>
      <c r="Q46" s="27">
        <f t="shared" si="16"/>
        <v>49.900000000000006</v>
      </c>
      <c r="R46" s="101">
        <f t="shared" si="14"/>
        <v>267.10000000000002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119</v>
      </c>
      <c r="C47" s="30">
        <v>118</v>
      </c>
      <c r="D47" s="30">
        <v>120.5</v>
      </c>
      <c r="E47" s="30">
        <v>116</v>
      </c>
      <c r="F47" s="30">
        <v>115.5</v>
      </c>
      <c r="G47" s="30">
        <v>114.5</v>
      </c>
      <c r="H47" s="30"/>
      <c r="I47" s="102">
        <f>+((I46/I48)/7)*1000</f>
        <v>116.8323611111111</v>
      </c>
      <c r="K47" s="110" t="s">
        <v>19</v>
      </c>
      <c r="L47" s="82">
        <v>127</v>
      </c>
      <c r="M47" s="30">
        <v>126.5</v>
      </c>
      <c r="N47" s="30">
        <v>127</v>
      </c>
      <c r="O47" s="30">
        <v>125.5</v>
      </c>
      <c r="P47" s="30">
        <v>125</v>
      </c>
      <c r="Q47" s="30">
        <v>125</v>
      </c>
      <c r="R47" s="102">
        <f>+((R46/R48)/7)*1000</f>
        <v>125.93116454502592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679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3600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57</v>
      </c>
      <c r="P48" s="65">
        <v>57</v>
      </c>
      <c r="Q48" s="65">
        <v>57</v>
      </c>
      <c r="R48" s="112">
        <f>SUM(L48:Q48)</f>
        <v>303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80.995199999999997</v>
      </c>
      <c r="C49" s="38">
        <f t="shared" si="17"/>
        <v>80.890800000000013</v>
      </c>
      <c r="D49" s="38">
        <f t="shared" si="17"/>
        <v>26.607900000000001</v>
      </c>
      <c r="E49" s="38">
        <f t="shared" si="17"/>
        <v>78.867199999999983</v>
      </c>
      <c r="F49" s="38">
        <f t="shared" si="17"/>
        <v>78.270900000000012</v>
      </c>
      <c r="G49" s="38">
        <f t="shared" si="17"/>
        <v>77.323099999999997</v>
      </c>
      <c r="H49" s="38">
        <f t="shared" si="17"/>
        <v>0</v>
      </c>
      <c r="I49" s="104">
        <f>((I46*1000)/I48)/7</f>
        <v>116.83236111111111</v>
      </c>
      <c r="K49" s="95" t="s">
        <v>21</v>
      </c>
      <c r="L49" s="84">
        <f t="shared" ref="L49:Q49" si="18">((L48*L47)*7/1000-L39-L40)/5</f>
        <v>7.3346</v>
      </c>
      <c r="M49" s="38">
        <f t="shared" si="18"/>
        <v>7.2947000000000006</v>
      </c>
      <c r="N49" s="38">
        <f t="shared" si="18"/>
        <v>2.3204000000000002</v>
      </c>
      <c r="O49" s="38">
        <f t="shared" ref="O49" si="19">((O48*O47)*7/1000-O39-O40)/5</f>
        <v>7.2149000000000001</v>
      </c>
      <c r="P49" s="38">
        <f t="shared" si="18"/>
        <v>7.1749999999999998</v>
      </c>
      <c r="Q49" s="38">
        <f t="shared" si="18"/>
        <v>7.1749999999999998</v>
      </c>
      <c r="R49" s="113">
        <f>((R46*1000)/R48)/7</f>
        <v>125.93116454502594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0">((B48*B47)*7)/1000</f>
        <v>559.77599999999995</v>
      </c>
      <c r="C50" s="42">
        <f t="shared" si="20"/>
        <v>560.85400000000004</v>
      </c>
      <c r="D50" s="42">
        <f t="shared" si="20"/>
        <v>183.0395</v>
      </c>
      <c r="E50" s="42">
        <f t="shared" si="20"/>
        <v>550.53599999999994</v>
      </c>
      <c r="F50" s="42">
        <f t="shared" si="20"/>
        <v>547.35450000000003</v>
      </c>
      <c r="G50" s="42">
        <f t="shared" si="20"/>
        <v>542.6155</v>
      </c>
      <c r="H50" s="42">
        <f t="shared" si="20"/>
        <v>0</v>
      </c>
      <c r="I50" s="87"/>
      <c r="K50" s="96" t="s">
        <v>22</v>
      </c>
      <c r="L50" s="85">
        <f t="shared" ref="L50:Q50" si="21">((L48*L47)*7)/1000</f>
        <v>50.673000000000002</v>
      </c>
      <c r="M50" s="42">
        <f t="shared" si="21"/>
        <v>50.473500000000001</v>
      </c>
      <c r="N50" s="42">
        <f t="shared" si="21"/>
        <v>16.001999999999999</v>
      </c>
      <c r="O50" s="42">
        <f t="shared" si="21"/>
        <v>50.0745</v>
      </c>
      <c r="P50" s="42">
        <f t="shared" si="21"/>
        <v>49.875</v>
      </c>
      <c r="Q50" s="42">
        <f t="shared" si="21"/>
        <v>49.875</v>
      </c>
      <c r="R50" s="114"/>
    </row>
    <row r="51" spans="1:43" ht="33.75" customHeight="1" thickBot="1" x14ac:dyDescent="0.3">
      <c r="A51" s="97" t="s">
        <v>23</v>
      </c>
      <c r="B51" s="86">
        <f t="shared" ref="B51:H51" si="22">+(B46/B48)/7*1000</f>
        <v>119.00000000000001</v>
      </c>
      <c r="C51" s="47">
        <f t="shared" si="22"/>
        <v>118.00000000000001</v>
      </c>
      <c r="D51" s="47">
        <f t="shared" si="22"/>
        <v>120.50000000000001</v>
      </c>
      <c r="E51" s="47">
        <f t="shared" si="22"/>
        <v>115.99999999999996</v>
      </c>
      <c r="F51" s="47">
        <f t="shared" si="22"/>
        <v>115.5</v>
      </c>
      <c r="G51" s="47">
        <f t="shared" si="22"/>
        <v>114.5</v>
      </c>
      <c r="H51" s="47" t="e">
        <f t="shared" si="22"/>
        <v>#DIV/0!</v>
      </c>
      <c r="I51" s="105"/>
      <c r="J51" s="50"/>
      <c r="K51" s="97" t="s">
        <v>23</v>
      </c>
      <c r="L51" s="86">
        <f t="shared" ref="L51:Q51" si="23">+(L46/L48)/7*1000</f>
        <v>127.0676691729323</v>
      </c>
      <c r="M51" s="47">
        <f t="shared" si="23"/>
        <v>126.56641604010025</v>
      </c>
      <c r="N51" s="47">
        <f t="shared" si="23"/>
        <v>126.98412698412697</v>
      </c>
      <c r="O51" s="47">
        <f t="shared" si="23"/>
        <v>125.5639097744361</v>
      </c>
      <c r="P51" s="47">
        <f t="shared" si="23"/>
        <v>125.06265664160401</v>
      </c>
      <c r="Q51" s="47">
        <f t="shared" si="23"/>
        <v>125.06265664160401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7" t="s">
        <v>70</v>
      </c>
      <c r="C55" s="438"/>
      <c r="D55" s="438"/>
      <c r="E55" s="438"/>
      <c r="F55" s="438"/>
      <c r="G55" s="439"/>
      <c r="H55" s="437" t="s">
        <v>71</v>
      </c>
      <c r="I55" s="438"/>
      <c r="J55" s="438"/>
      <c r="K55" s="438"/>
      <c r="L55" s="438"/>
      <c r="M55" s="439"/>
      <c r="N55" s="437" t="s">
        <v>8</v>
      </c>
      <c r="O55" s="438"/>
      <c r="P55" s="438"/>
      <c r="Q55" s="438"/>
      <c r="R55" s="438"/>
      <c r="S55" s="43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2.5</v>
      </c>
      <c r="E58" s="79">
        <v>8.4</v>
      </c>
      <c r="F58" s="79">
        <v>8.4</v>
      </c>
      <c r="G58" s="221">
        <v>8.3000000000000007</v>
      </c>
      <c r="H58" s="22">
        <v>8.3000000000000007</v>
      </c>
      <c r="I58" s="79">
        <v>8.3000000000000007</v>
      </c>
      <c r="J58" s="79">
        <v>2.4</v>
      </c>
      <c r="K58" s="79">
        <v>8.1999999999999993</v>
      </c>
      <c r="L58" s="79">
        <v>8.1999999999999993</v>
      </c>
      <c r="M58" s="221">
        <v>8.1999999999999993</v>
      </c>
      <c r="N58" s="22">
        <v>8.1999999999999993</v>
      </c>
      <c r="O58" s="79">
        <v>8.1999999999999993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4">SUM(B58:S58)</f>
        <v>131.4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2.5</v>
      </c>
      <c r="E59" s="79">
        <v>8.4</v>
      </c>
      <c r="F59" s="79">
        <v>8.4</v>
      </c>
      <c r="G59" s="221">
        <v>8.3000000000000007</v>
      </c>
      <c r="H59" s="22">
        <v>8.3000000000000007</v>
      </c>
      <c r="I59" s="79">
        <v>8.3000000000000007</v>
      </c>
      <c r="J59" s="79">
        <v>2.4</v>
      </c>
      <c r="K59" s="79">
        <v>8.1999999999999993</v>
      </c>
      <c r="L59" s="79">
        <v>8.1999999999999993</v>
      </c>
      <c r="M59" s="221">
        <v>8.1999999999999993</v>
      </c>
      <c r="N59" s="22">
        <v>8.1999999999999993</v>
      </c>
      <c r="O59" s="79">
        <v>8.1999999999999993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4"/>
        <v>131.4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23">
        <v>8.4</v>
      </c>
      <c r="D60" s="23">
        <v>2.4</v>
      </c>
      <c r="E60" s="23">
        <v>8.4</v>
      </c>
      <c r="F60" s="23">
        <v>8.4</v>
      </c>
      <c r="G60" s="24">
        <v>8.1</v>
      </c>
      <c r="H60" s="22">
        <v>8.3000000000000007</v>
      </c>
      <c r="I60" s="23">
        <v>8.3000000000000007</v>
      </c>
      <c r="J60" s="23">
        <v>2.2999999999999998</v>
      </c>
      <c r="K60" s="23">
        <v>8.3000000000000007</v>
      </c>
      <c r="L60" s="23">
        <v>8.1999999999999993</v>
      </c>
      <c r="M60" s="24">
        <v>8.1999999999999993</v>
      </c>
      <c r="N60" s="22">
        <v>8.3000000000000007</v>
      </c>
      <c r="O60" s="23">
        <v>8.3000000000000007</v>
      </c>
      <c r="P60" s="23">
        <v>2.2999999999999998</v>
      </c>
      <c r="Q60" s="23">
        <v>8.3000000000000007</v>
      </c>
      <c r="R60" s="23">
        <v>8.1999999999999993</v>
      </c>
      <c r="S60" s="24">
        <v>8.1999999999999993</v>
      </c>
      <c r="T60" s="101">
        <f t="shared" si="24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23">
        <v>8.4</v>
      </c>
      <c r="D61" s="23">
        <v>2.4</v>
      </c>
      <c r="E61" s="23">
        <v>8.4</v>
      </c>
      <c r="F61" s="23">
        <v>8.4</v>
      </c>
      <c r="G61" s="24">
        <v>8.1</v>
      </c>
      <c r="H61" s="22">
        <v>8.3000000000000007</v>
      </c>
      <c r="I61" s="23">
        <v>8.3000000000000007</v>
      </c>
      <c r="J61" s="23">
        <v>2.2999999999999998</v>
      </c>
      <c r="K61" s="23">
        <v>8.3000000000000007</v>
      </c>
      <c r="L61" s="23">
        <v>8.3000000000000007</v>
      </c>
      <c r="M61" s="24">
        <v>8.3000000000000007</v>
      </c>
      <c r="N61" s="22">
        <v>8.3000000000000007</v>
      </c>
      <c r="O61" s="23">
        <v>8.3000000000000007</v>
      </c>
      <c r="P61" s="23">
        <v>2.2999999999999998</v>
      </c>
      <c r="Q61" s="23">
        <v>8.3000000000000007</v>
      </c>
      <c r="R61" s="23">
        <v>8.3000000000000007</v>
      </c>
      <c r="S61" s="24">
        <v>8.3000000000000007</v>
      </c>
      <c r="T61" s="101">
        <f t="shared" si="24"/>
        <v>131.69999999999999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2.4</v>
      </c>
      <c r="E62" s="23">
        <v>8.4</v>
      </c>
      <c r="F62" s="23">
        <v>8.4</v>
      </c>
      <c r="G62" s="24">
        <v>8.1</v>
      </c>
      <c r="H62" s="22">
        <v>8.3000000000000007</v>
      </c>
      <c r="I62" s="23">
        <v>8.3000000000000007</v>
      </c>
      <c r="J62" s="23">
        <v>2.2999999999999998</v>
      </c>
      <c r="K62" s="23">
        <v>8.3000000000000007</v>
      </c>
      <c r="L62" s="23">
        <v>8.3000000000000007</v>
      </c>
      <c r="M62" s="24">
        <v>8.3000000000000007</v>
      </c>
      <c r="N62" s="22">
        <v>8.3000000000000007</v>
      </c>
      <c r="O62" s="23">
        <v>8.3000000000000007</v>
      </c>
      <c r="P62" s="23">
        <v>2.2999999999999998</v>
      </c>
      <c r="Q62" s="23">
        <v>8.3000000000000007</v>
      </c>
      <c r="R62" s="23">
        <v>8.3000000000000007</v>
      </c>
      <c r="S62" s="24">
        <v>8.3000000000000007</v>
      </c>
      <c r="T62" s="101">
        <f t="shared" si="24"/>
        <v>131.69999999999999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2.4</v>
      </c>
      <c r="E63" s="23">
        <v>8.4</v>
      </c>
      <c r="F63" s="23">
        <v>8.4</v>
      </c>
      <c r="G63" s="24">
        <v>8.1999999999999993</v>
      </c>
      <c r="H63" s="22">
        <v>8.3000000000000007</v>
      </c>
      <c r="I63" s="23">
        <v>8.3000000000000007</v>
      </c>
      <c r="J63" s="23">
        <v>2.2999999999999998</v>
      </c>
      <c r="K63" s="23">
        <v>8.3000000000000007</v>
      </c>
      <c r="L63" s="23">
        <v>8.3000000000000007</v>
      </c>
      <c r="M63" s="24">
        <v>8.3000000000000007</v>
      </c>
      <c r="N63" s="22">
        <v>8.3000000000000007</v>
      </c>
      <c r="O63" s="23">
        <v>8.3000000000000007</v>
      </c>
      <c r="P63" s="23">
        <v>2.2999999999999998</v>
      </c>
      <c r="Q63" s="23">
        <v>8.3000000000000007</v>
      </c>
      <c r="R63" s="23">
        <v>8.3000000000000007</v>
      </c>
      <c r="S63" s="24">
        <v>8.3000000000000007</v>
      </c>
      <c r="T63" s="101">
        <f t="shared" si="24"/>
        <v>131.79999999999998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23">
        <v>8.5</v>
      </c>
      <c r="D64" s="23">
        <v>2.4</v>
      </c>
      <c r="E64" s="23">
        <v>8.5</v>
      </c>
      <c r="F64" s="23">
        <v>8.5</v>
      </c>
      <c r="G64" s="24">
        <v>8.1999999999999993</v>
      </c>
      <c r="H64" s="22">
        <v>8.4</v>
      </c>
      <c r="I64" s="23">
        <v>8.4</v>
      </c>
      <c r="J64" s="23">
        <v>2.2999999999999998</v>
      </c>
      <c r="K64" s="23">
        <v>8.4</v>
      </c>
      <c r="L64" s="23">
        <v>8.3000000000000007</v>
      </c>
      <c r="M64" s="24">
        <v>8.3000000000000007</v>
      </c>
      <c r="N64" s="22">
        <v>8.4</v>
      </c>
      <c r="O64" s="23">
        <v>8.4</v>
      </c>
      <c r="P64" s="23">
        <v>2.2999999999999998</v>
      </c>
      <c r="Q64" s="23">
        <v>8.4</v>
      </c>
      <c r="R64" s="23">
        <v>8.3000000000000007</v>
      </c>
      <c r="S64" s="24">
        <v>8.3000000000000007</v>
      </c>
      <c r="T64" s="101">
        <f t="shared" si="24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5">SUM(C58:C64)</f>
        <v>58.9</v>
      </c>
      <c r="D65" s="27">
        <f t="shared" si="25"/>
        <v>17</v>
      </c>
      <c r="E65" s="27">
        <f t="shared" si="25"/>
        <v>58.9</v>
      </c>
      <c r="F65" s="27">
        <f t="shared" si="25"/>
        <v>58.9</v>
      </c>
      <c r="G65" s="28">
        <f t="shared" si="25"/>
        <v>57.300000000000011</v>
      </c>
      <c r="H65" s="26">
        <f t="shared" si="25"/>
        <v>58.199999999999996</v>
      </c>
      <c r="I65" s="27">
        <f t="shared" si="25"/>
        <v>58.199999999999996</v>
      </c>
      <c r="J65" s="27">
        <f t="shared" si="25"/>
        <v>16.3</v>
      </c>
      <c r="K65" s="27">
        <f t="shared" si="25"/>
        <v>57.999999999999993</v>
      </c>
      <c r="L65" s="27">
        <f t="shared" si="25"/>
        <v>57.8</v>
      </c>
      <c r="M65" s="28">
        <f t="shared" si="25"/>
        <v>57.8</v>
      </c>
      <c r="N65" s="26">
        <f t="shared" si="25"/>
        <v>57.999999999999993</v>
      </c>
      <c r="O65" s="27">
        <f t="shared" si="25"/>
        <v>57.999999999999993</v>
      </c>
      <c r="P65" s="27">
        <f t="shared" si="25"/>
        <v>16.3</v>
      </c>
      <c r="Q65" s="27">
        <f t="shared" si="25"/>
        <v>57.999999999999993</v>
      </c>
      <c r="R65" s="27">
        <f t="shared" si="25"/>
        <v>57.8</v>
      </c>
      <c r="S65" s="28">
        <f t="shared" si="25"/>
        <v>57.8</v>
      </c>
      <c r="T65" s="101">
        <f t="shared" si="24"/>
        <v>922.0999999999998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129.5</v>
      </c>
      <c r="C66" s="30">
        <v>129.5</v>
      </c>
      <c r="D66" s="30">
        <v>128</v>
      </c>
      <c r="E66" s="30">
        <v>129.5</v>
      </c>
      <c r="F66" s="30">
        <v>129.5</v>
      </c>
      <c r="G66" s="31">
        <v>128</v>
      </c>
      <c r="H66" s="29">
        <v>128</v>
      </c>
      <c r="I66" s="30">
        <v>128</v>
      </c>
      <c r="J66" s="30">
        <v>129.5</v>
      </c>
      <c r="K66" s="30">
        <v>127.5</v>
      </c>
      <c r="L66" s="30">
        <v>127</v>
      </c>
      <c r="M66" s="31">
        <v>127</v>
      </c>
      <c r="N66" s="29">
        <v>127.5</v>
      </c>
      <c r="O66" s="30">
        <v>127.5</v>
      </c>
      <c r="P66" s="30">
        <v>129.5</v>
      </c>
      <c r="Q66" s="30">
        <v>127.5</v>
      </c>
      <c r="R66" s="30">
        <v>127</v>
      </c>
      <c r="S66" s="31">
        <v>127</v>
      </c>
      <c r="T66" s="102">
        <f>+((T65/T67)/7)*1000</f>
        <v>128.01610440094402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6">((B67*B66)*7/1000-B58-B59)/5</f>
        <v>8.4245000000000001</v>
      </c>
      <c r="C68" s="38">
        <f t="shared" si="26"/>
        <v>8.4245000000000001</v>
      </c>
      <c r="D68" s="38">
        <f t="shared" si="26"/>
        <v>2.4048000000000003</v>
      </c>
      <c r="E68" s="38">
        <f t="shared" si="26"/>
        <v>8.4245000000000001</v>
      </c>
      <c r="F68" s="38">
        <f t="shared" si="26"/>
        <v>8.4245000000000001</v>
      </c>
      <c r="G68" s="39">
        <f t="shared" si="26"/>
        <v>8.1487999999999996</v>
      </c>
      <c r="H68" s="37">
        <f t="shared" si="26"/>
        <v>8.3279999999999994</v>
      </c>
      <c r="I68" s="38">
        <f t="shared" si="26"/>
        <v>8.3279999999999994</v>
      </c>
      <c r="J68" s="38">
        <f t="shared" si="26"/>
        <v>2.3033999999999999</v>
      </c>
      <c r="K68" s="38">
        <f t="shared" si="26"/>
        <v>8.3224999999999998</v>
      </c>
      <c r="L68" s="38">
        <f t="shared" si="26"/>
        <v>8.2769999999999975</v>
      </c>
      <c r="M68" s="39">
        <f t="shared" si="26"/>
        <v>8.2769999999999975</v>
      </c>
      <c r="N68" s="37">
        <f t="shared" si="26"/>
        <v>8.3224999999999998</v>
      </c>
      <c r="O68" s="38">
        <f t="shared" si="26"/>
        <v>8.3224999999999998</v>
      </c>
      <c r="P68" s="38">
        <f t="shared" si="26"/>
        <v>2.3033999999999999</v>
      </c>
      <c r="Q68" s="38">
        <f t="shared" si="26"/>
        <v>8.3224999999999998</v>
      </c>
      <c r="R68" s="38">
        <f t="shared" si="26"/>
        <v>8.2769999999999975</v>
      </c>
      <c r="S68" s="39">
        <f t="shared" si="26"/>
        <v>8.2769999999999975</v>
      </c>
      <c r="T68" s="116">
        <f>((T65*1000)/T67)/7</f>
        <v>128.01610440094402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58.922499999999999</v>
      </c>
      <c r="C69" s="42">
        <f>((C67*C66)*7)/1000</f>
        <v>58.922499999999999</v>
      </c>
      <c r="D69" s="42">
        <f>((D67*D66)*7)/1000</f>
        <v>17.024000000000001</v>
      </c>
      <c r="E69" s="42">
        <f t="shared" ref="E69:R69" si="27">((E67*E66)*7)/1000</f>
        <v>58.922499999999999</v>
      </c>
      <c r="F69" s="42">
        <f t="shared" si="27"/>
        <v>58.922499999999999</v>
      </c>
      <c r="G69" s="87">
        <f t="shared" si="27"/>
        <v>57.344000000000001</v>
      </c>
      <c r="H69" s="41">
        <f t="shared" si="27"/>
        <v>58.24</v>
      </c>
      <c r="I69" s="42">
        <f t="shared" si="27"/>
        <v>58.24</v>
      </c>
      <c r="J69" s="42">
        <f t="shared" si="27"/>
        <v>16.317</v>
      </c>
      <c r="K69" s="42">
        <f t="shared" si="27"/>
        <v>58.012500000000003</v>
      </c>
      <c r="L69" s="42">
        <f t="shared" si="27"/>
        <v>57.784999999999997</v>
      </c>
      <c r="M69" s="87">
        <f t="shared" si="27"/>
        <v>57.784999999999997</v>
      </c>
      <c r="N69" s="41">
        <f t="shared" si="27"/>
        <v>58.012500000000003</v>
      </c>
      <c r="O69" s="42">
        <f t="shared" si="27"/>
        <v>58.012500000000003</v>
      </c>
      <c r="P69" s="42">
        <f t="shared" si="27"/>
        <v>16.317</v>
      </c>
      <c r="Q69" s="42">
        <f t="shared" si="27"/>
        <v>58.012500000000003</v>
      </c>
      <c r="R69" s="42">
        <f t="shared" si="27"/>
        <v>57.784999999999997</v>
      </c>
      <c r="S69" s="87">
        <f>((S67*S66)*7)/1000</f>
        <v>57.784999999999997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129.45054945054943</v>
      </c>
      <c r="C70" s="47">
        <f>+(C65/C67)/7*1000</f>
        <v>129.45054945054943</v>
      </c>
      <c r="D70" s="47">
        <f>+(D65/D67)/7*1000</f>
        <v>127.81954887218045</v>
      </c>
      <c r="E70" s="47">
        <f t="shared" ref="E70:R70" si="28">+(E65/E67)/7*1000</f>
        <v>129.45054945054943</v>
      </c>
      <c r="F70" s="47">
        <f t="shared" si="28"/>
        <v>129.45054945054943</v>
      </c>
      <c r="G70" s="48">
        <f t="shared" si="28"/>
        <v>127.90178571428574</v>
      </c>
      <c r="H70" s="46">
        <f t="shared" si="28"/>
        <v>127.91208791208791</v>
      </c>
      <c r="I70" s="47">
        <f t="shared" si="28"/>
        <v>127.91208791208791</v>
      </c>
      <c r="J70" s="47">
        <f t="shared" si="28"/>
        <v>129.36507936507937</v>
      </c>
      <c r="K70" s="47">
        <f t="shared" si="28"/>
        <v>127.47252747252746</v>
      </c>
      <c r="L70" s="47">
        <f t="shared" si="28"/>
        <v>127.03296703296701</v>
      </c>
      <c r="M70" s="48">
        <f t="shared" si="28"/>
        <v>127.03296703296701</v>
      </c>
      <c r="N70" s="46">
        <f t="shared" si="28"/>
        <v>127.47252747252746</v>
      </c>
      <c r="O70" s="47">
        <f t="shared" si="28"/>
        <v>127.47252747252746</v>
      </c>
      <c r="P70" s="47">
        <f t="shared" si="28"/>
        <v>129.36507936507937</v>
      </c>
      <c r="Q70" s="47">
        <f t="shared" si="28"/>
        <v>127.47252747252746</v>
      </c>
      <c r="R70" s="47">
        <f t="shared" si="28"/>
        <v>127.03296703296701</v>
      </c>
      <c r="S70" s="48">
        <f>+(S65/S67)/7*1000</f>
        <v>127.03296703296701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J54:K54"/>
    <mergeCell ref="B55:G55"/>
    <mergeCell ref="H55:M55"/>
    <mergeCell ref="N55:S55"/>
    <mergeCell ref="L36:Q36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1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"/>
      <c r="Z3" s="2"/>
      <c r="AA3" s="2"/>
      <c r="AB3" s="2"/>
      <c r="AC3" s="2"/>
      <c r="AD3" s="2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7" t="s">
        <v>1</v>
      </c>
      <c r="B9" s="237"/>
      <c r="C9" s="237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7"/>
      <c r="B10" s="237"/>
      <c r="C10" s="2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7" t="s">
        <v>4</v>
      </c>
      <c r="B11" s="237"/>
      <c r="C11" s="237"/>
      <c r="D11" s="1"/>
      <c r="E11" s="238">
        <v>2</v>
      </c>
      <c r="F11" s="1"/>
      <c r="G11" s="1"/>
      <c r="H11" s="1"/>
      <c r="I11" s="1"/>
      <c r="J11" s="1"/>
      <c r="K11" s="426" t="s">
        <v>84</v>
      </c>
      <c r="L11" s="426"/>
      <c r="M11" s="239"/>
      <c r="N11" s="2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7"/>
      <c r="B12" s="237"/>
      <c r="C12" s="237"/>
      <c r="D12" s="1"/>
      <c r="E12" s="5"/>
      <c r="F12" s="1"/>
      <c r="G12" s="1"/>
      <c r="H12" s="1"/>
      <c r="I12" s="1"/>
      <c r="J12" s="1"/>
      <c r="K12" s="239"/>
      <c r="L12" s="239"/>
      <c r="M12" s="239"/>
      <c r="N12" s="2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1"/>
      <c r="X13" s="1"/>
      <c r="Y13" s="1"/>
    </row>
    <row r="14" spans="1:30" s="3" customFormat="1" ht="27" thickBot="1" x14ac:dyDescent="0.3">
      <c r="A14" s="2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70</v>
      </c>
      <c r="C15" s="432"/>
      <c r="D15" s="432"/>
      <c r="E15" s="432"/>
      <c r="F15" s="432"/>
      <c r="G15" s="433"/>
      <c r="H15" s="431" t="s">
        <v>71</v>
      </c>
      <c r="I15" s="432"/>
      <c r="J15" s="432"/>
      <c r="K15" s="432"/>
      <c r="L15" s="432"/>
      <c r="M15" s="433"/>
      <c r="N15" s="434" t="s">
        <v>8</v>
      </c>
      <c r="O15" s="435"/>
      <c r="P15" s="435"/>
      <c r="Q15" s="435"/>
      <c r="R15" s="435"/>
      <c r="S15" s="43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94.562020000000004</v>
      </c>
      <c r="C18" s="23">
        <v>95.578020000000009</v>
      </c>
      <c r="D18" s="23">
        <v>27.81522</v>
      </c>
      <c r="E18" s="23">
        <v>92.886799999999994</v>
      </c>
      <c r="F18" s="122">
        <v>91.925420000000003</v>
      </c>
      <c r="G18" s="24">
        <v>92.582340000000016</v>
      </c>
      <c r="H18" s="23">
        <v>91.551079999999999</v>
      </c>
      <c r="I18" s="23">
        <v>90.212400000000017</v>
      </c>
      <c r="J18" s="23">
        <v>26.095999999999997</v>
      </c>
      <c r="K18" s="23">
        <v>89.941180000000003</v>
      </c>
      <c r="L18" s="23">
        <v>89.417479999999998</v>
      </c>
      <c r="M18" s="23">
        <v>88.777399999999986</v>
      </c>
      <c r="N18" s="22">
        <v>92.991239999999991</v>
      </c>
      <c r="O18" s="23">
        <v>92.165879999999987</v>
      </c>
      <c r="P18" s="23">
        <v>27.314400000000006</v>
      </c>
      <c r="Q18" s="23">
        <v>91.391040000000004</v>
      </c>
      <c r="R18" s="23">
        <v>90.217559999999978</v>
      </c>
      <c r="S18" s="24">
        <v>89.790840000000003</v>
      </c>
      <c r="T18" s="25">
        <f t="shared" ref="T18:T25" si="0">SUM(B18:S18)</f>
        <v>1455.21632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94.562020000000004</v>
      </c>
      <c r="C19" s="23">
        <v>95.578020000000009</v>
      </c>
      <c r="D19" s="23">
        <v>27.81522</v>
      </c>
      <c r="E19" s="23">
        <v>92.886799999999994</v>
      </c>
      <c r="F19" s="122">
        <v>91.925420000000003</v>
      </c>
      <c r="G19" s="24">
        <v>92.582340000000016</v>
      </c>
      <c r="H19" s="23">
        <v>91.551079999999999</v>
      </c>
      <c r="I19" s="23">
        <v>90.212400000000017</v>
      </c>
      <c r="J19" s="23">
        <v>26.095999999999997</v>
      </c>
      <c r="K19" s="23">
        <v>89.941180000000003</v>
      </c>
      <c r="L19" s="23">
        <v>89.417479999999998</v>
      </c>
      <c r="M19" s="23">
        <v>88.777399999999986</v>
      </c>
      <c r="N19" s="22">
        <v>92.991239999999991</v>
      </c>
      <c r="O19" s="23">
        <v>92.165879999999987</v>
      </c>
      <c r="P19" s="23">
        <v>27.314400000000006</v>
      </c>
      <c r="Q19" s="23">
        <v>91.391040000000004</v>
      </c>
      <c r="R19" s="23">
        <v>90.217559999999978</v>
      </c>
      <c r="S19" s="24">
        <v>89.790840000000003</v>
      </c>
      <c r="T19" s="25">
        <f t="shared" si="0"/>
        <v>1455.21632</v>
      </c>
      <c r="V19" s="2"/>
      <c r="W19" s="19"/>
    </row>
    <row r="20" spans="1:32" ht="39.75" customHeight="1" x14ac:dyDescent="0.25">
      <c r="A20" s="91" t="s">
        <v>14</v>
      </c>
      <c r="B20" s="76">
        <v>96.415592000000004</v>
      </c>
      <c r="C20" s="23">
        <v>97.964291999999972</v>
      </c>
      <c r="D20" s="23">
        <v>27.278711999999995</v>
      </c>
      <c r="E20" s="23">
        <v>95.836180000000013</v>
      </c>
      <c r="F20" s="122">
        <v>94.084331999999989</v>
      </c>
      <c r="G20" s="24">
        <v>94.889763999999985</v>
      </c>
      <c r="H20" s="23">
        <v>94.062567999999999</v>
      </c>
      <c r="I20" s="23">
        <v>93.361140000000006</v>
      </c>
      <c r="J20" s="23">
        <v>26.966799999999999</v>
      </c>
      <c r="K20" s="23">
        <v>92.936927999999995</v>
      </c>
      <c r="L20" s="23">
        <v>92.249008000000018</v>
      </c>
      <c r="M20" s="23">
        <v>90.904840000000007</v>
      </c>
      <c r="N20" s="22">
        <v>96.153504000000012</v>
      </c>
      <c r="O20" s="23">
        <v>94.52224799999999</v>
      </c>
      <c r="P20" s="23">
        <v>27.327839999999998</v>
      </c>
      <c r="Q20" s="23">
        <v>93.593184000000022</v>
      </c>
      <c r="R20" s="23">
        <v>92.995776000000006</v>
      </c>
      <c r="S20" s="24">
        <v>92.099664000000004</v>
      </c>
      <c r="T20" s="25">
        <f t="shared" si="0"/>
        <v>1493.642372</v>
      </c>
      <c r="V20" s="2"/>
      <c r="W20" s="19"/>
    </row>
    <row r="21" spans="1:32" ht="39.950000000000003" customHeight="1" x14ac:dyDescent="0.25">
      <c r="A21" s="92" t="s">
        <v>15</v>
      </c>
      <c r="B21" s="76">
        <v>96.415592000000004</v>
      </c>
      <c r="C21" s="23">
        <v>97.964291999999972</v>
      </c>
      <c r="D21" s="23">
        <v>27.278711999999995</v>
      </c>
      <c r="E21" s="23">
        <v>95.836180000000013</v>
      </c>
      <c r="F21" s="122">
        <v>94.084331999999989</v>
      </c>
      <c r="G21" s="24">
        <v>94.889763999999985</v>
      </c>
      <c r="H21" s="23">
        <v>94.062567999999999</v>
      </c>
      <c r="I21" s="23">
        <v>93.361140000000006</v>
      </c>
      <c r="J21" s="23">
        <v>26.966799999999999</v>
      </c>
      <c r="K21" s="23">
        <v>92.936927999999995</v>
      </c>
      <c r="L21" s="23">
        <v>92.249008000000018</v>
      </c>
      <c r="M21" s="23">
        <v>90.904840000000007</v>
      </c>
      <c r="N21" s="22">
        <v>96.153504000000012</v>
      </c>
      <c r="O21" s="23">
        <v>94.52224799999999</v>
      </c>
      <c r="P21" s="23">
        <v>27.327839999999998</v>
      </c>
      <c r="Q21" s="23">
        <v>93.593184000000022</v>
      </c>
      <c r="R21" s="23">
        <v>92.995776000000006</v>
      </c>
      <c r="S21" s="24">
        <v>92.099664000000004</v>
      </c>
      <c r="T21" s="25">
        <f t="shared" si="0"/>
        <v>1493.642372</v>
      </c>
      <c r="V21" s="2"/>
      <c r="W21" s="19"/>
    </row>
    <row r="22" spans="1:32" ht="39.950000000000003" customHeight="1" x14ac:dyDescent="0.25">
      <c r="A22" s="91" t="s">
        <v>16</v>
      </c>
      <c r="B22" s="76">
        <v>96.415592000000004</v>
      </c>
      <c r="C22" s="23">
        <v>97.964291999999972</v>
      </c>
      <c r="D22" s="23">
        <v>27.278711999999995</v>
      </c>
      <c r="E22" s="23">
        <v>95.836180000000013</v>
      </c>
      <c r="F22" s="122">
        <v>94.084331999999989</v>
      </c>
      <c r="G22" s="24">
        <v>94.889763999999985</v>
      </c>
      <c r="H22" s="23">
        <v>94.062567999999999</v>
      </c>
      <c r="I22" s="23">
        <v>93.361140000000006</v>
      </c>
      <c r="J22" s="23">
        <v>26.966799999999999</v>
      </c>
      <c r="K22" s="23">
        <v>92.936927999999995</v>
      </c>
      <c r="L22" s="23">
        <v>92.249008000000018</v>
      </c>
      <c r="M22" s="23">
        <v>90.904840000000007</v>
      </c>
      <c r="N22" s="22">
        <v>96.153504000000012</v>
      </c>
      <c r="O22" s="23">
        <v>94.52224799999999</v>
      </c>
      <c r="P22" s="23">
        <v>27.327839999999998</v>
      </c>
      <c r="Q22" s="23">
        <v>93.593184000000022</v>
      </c>
      <c r="R22" s="23">
        <v>92.995776000000006</v>
      </c>
      <c r="S22" s="24">
        <v>92.099664000000004</v>
      </c>
      <c r="T22" s="25">
        <f t="shared" si="0"/>
        <v>1493.642372</v>
      </c>
      <c r="V22" s="2"/>
      <c r="W22" s="19"/>
    </row>
    <row r="23" spans="1:32" ht="39.950000000000003" customHeight="1" x14ac:dyDescent="0.25">
      <c r="A23" s="92" t="s">
        <v>17</v>
      </c>
      <c r="B23" s="76">
        <v>96.415592000000004</v>
      </c>
      <c r="C23" s="23">
        <v>97.964291999999972</v>
      </c>
      <c r="D23" s="23">
        <v>27.278711999999995</v>
      </c>
      <c r="E23" s="23">
        <v>95.836180000000013</v>
      </c>
      <c r="F23" s="122">
        <v>94.084331999999989</v>
      </c>
      <c r="G23" s="24">
        <v>94.889763999999985</v>
      </c>
      <c r="H23" s="23">
        <v>94.062567999999999</v>
      </c>
      <c r="I23" s="23">
        <v>93.361140000000006</v>
      </c>
      <c r="J23" s="23">
        <v>26.966799999999999</v>
      </c>
      <c r="K23" s="23">
        <v>92.936927999999995</v>
      </c>
      <c r="L23" s="23">
        <v>92.249008000000018</v>
      </c>
      <c r="M23" s="23">
        <v>90.904840000000007</v>
      </c>
      <c r="N23" s="22">
        <v>96.153504000000012</v>
      </c>
      <c r="O23" s="23">
        <v>94.52224799999999</v>
      </c>
      <c r="P23" s="23">
        <v>27.327839999999998</v>
      </c>
      <c r="Q23" s="23">
        <v>93.593184000000022</v>
      </c>
      <c r="R23" s="23">
        <v>92.995776000000006</v>
      </c>
      <c r="S23" s="24">
        <v>92.099664000000004</v>
      </c>
      <c r="T23" s="25">
        <f t="shared" si="0"/>
        <v>1493.642372</v>
      </c>
      <c r="V23" s="2"/>
      <c r="W23" s="19"/>
    </row>
    <row r="24" spans="1:32" ht="39.950000000000003" customHeight="1" x14ac:dyDescent="0.25">
      <c r="A24" s="91" t="s">
        <v>18</v>
      </c>
      <c r="B24" s="76">
        <v>96.415592000000004</v>
      </c>
      <c r="C24" s="23">
        <v>97.964291999999972</v>
      </c>
      <c r="D24" s="23">
        <v>27.278711999999995</v>
      </c>
      <c r="E24" s="23">
        <v>95.836180000000013</v>
      </c>
      <c r="F24" s="122">
        <v>94.084331999999989</v>
      </c>
      <c r="G24" s="24">
        <v>94.889763999999985</v>
      </c>
      <c r="H24" s="23">
        <v>94.062567999999999</v>
      </c>
      <c r="I24" s="23">
        <v>93.361140000000006</v>
      </c>
      <c r="J24" s="23">
        <v>26.966799999999999</v>
      </c>
      <c r="K24" s="23">
        <v>92.936927999999995</v>
      </c>
      <c r="L24" s="23">
        <v>92.249008000000018</v>
      </c>
      <c r="M24" s="23">
        <v>90.904840000000007</v>
      </c>
      <c r="N24" s="22">
        <v>96.153504000000012</v>
      </c>
      <c r="O24" s="23">
        <v>94.52224799999999</v>
      </c>
      <c r="P24" s="23">
        <v>27.327839999999998</v>
      </c>
      <c r="Q24" s="23">
        <v>93.593184000000022</v>
      </c>
      <c r="R24" s="23">
        <v>92.995776000000006</v>
      </c>
      <c r="S24" s="24">
        <v>92.099664000000004</v>
      </c>
      <c r="T24" s="25">
        <f t="shared" si="0"/>
        <v>1493.642372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671.202</v>
      </c>
      <c r="C25" s="27">
        <f t="shared" si="1"/>
        <v>680.97749999999996</v>
      </c>
      <c r="D25" s="27">
        <f t="shared" si="1"/>
        <v>192.02399999999994</v>
      </c>
      <c r="E25" s="27">
        <f t="shared" si="1"/>
        <v>664.95450000000005</v>
      </c>
      <c r="F25" s="27">
        <f t="shared" si="1"/>
        <v>654.27250000000004</v>
      </c>
      <c r="G25" s="228">
        <f t="shared" si="1"/>
        <v>659.61350000000004</v>
      </c>
      <c r="H25" s="27">
        <f t="shared" si="1"/>
        <v>653.41499999999996</v>
      </c>
      <c r="I25" s="27">
        <f t="shared" si="1"/>
        <v>647.23050000000001</v>
      </c>
      <c r="J25" s="27">
        <f t="shared" si="1"/>
        <v>187.02600000000001</v>
      </c>
      <c r="K25" s="27">
        <f t="shared" si="1"/>
        <v>644.56699999999989</v>
      </c>
      <c r="L25" s="27">
        <f t="shared" si="1"/>
        <v>640.08000000000004</v>
      </c>
      <c r="M25" s="27">
        <f t="shared" si="1"/>
        <v>632.07900000000006</v>
      </c>
      <c r="N25" s="26">
        <f>SUM(N18:N24)</f>
        <v>666.75</v>
      </c>
      <c r="O25" s="27">
        <f t="shared" ref="O25:Q25" si="2">SUM(O18:O24)</f>
        <v>656.94299999999998</v>
      </c>
      <c r="P25" s="27">
        <f t="shared" si="2"/>
        <v>191.26800000000003</v>
      </c>
      <c r="Q25" s="27">
        <f t="shared" si="2"/>
        <v>650.74800000000016</v>
      </c>
      <c r="R25" s="27">
        <f>SUM(R18:R24)</f>
        <v>645.41399999999987</v>
      </c>
      <c r="S25" s="28">
        <f t="shared" ref="S25" si="3">SUM(S18:S24)</f>
        <v>640.08000000000004</v>
      </c>
      <c r="T25" s="25">
        <f t="shared" si="0"/>
        <v>10378.644499999999</v>
      </c>
    </row>
    <row r="26" spans="1:32" s="2" customFormat="1" ht="36.75" customHeight="1" x14ac:dyDescent="0.25">
      <c r="A26" s="93" t="s">
        <v>19</v>
      </c>
      <c r="B26" s="208">
        <v>126</v>
      </c>
      <c r="C26" s="30">
        <v>127.5</v>
      </c>
      <c r="D26" s="30">
        <v>127</v>
      </c>
      <c r="E26" s="30">
        <v>124.5</v>
      </c>
      <c r="F26" s="30">
        <v>122.5</v>
      </c>
      <c r="G26" s="229">
        <v>123.5</v>
      </c>
      <c r="H26" s="30">
        <v>122.5</v>
      </c>
      <c r="I26" s="30">
        <v>121.5</v>
      </c>
      <c r="J26" s="30">
        <v>122</v>
      </c>
      <c r="K26" s="30">
        <v>121</v>
      </c>
      <c r="L26" s="30">
        <v>120</v>
      </c>
      <c r="M26" s="30">
        <v>118.5</v>
      </c>
      <c r="N26" s="29">
        <v>125</v>
      </c>
      <c r="O26" s="30">
        <v>123</v>
      </c>
      <c r="P26" s="30">
        <v>126.5</v>
      </c>
      <c r="Q26" s="30">
        <v>122</v>
      </c>
      <c r="R26" s="30">
        <v>121</v>
      </c>
      <c r="S26" s="31">
        <v>120</v>
      </c>
      <c r="T26" s="32">
        <f>+((T25/T27)/7)*1000</f>
        <v>122.70657121575766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122.70657121575765</v>
      </c>
    </row>
    <row r="28" spans="1:32" s="2" customFormat="1" ht="33" customHeight="1" x14ac:dyDescent="0.25">
      <c r="A28" s="95" t="s">
        <v>21</v>
      </c>
      <c r="B28" s="210">
        <f>((B27*B26)*7/1000-B18-B19)/5</f>
        <v>96.415592000000004</v>
      </c>
      <c r="C28" s="38">
        <f>((C27*C26)*7/1000-C18-C19)/5</f>
        <v>97.964291999999972</v>
      </c>
      <c r="D28" s="38">
        <f t="shared" ref="D28:S28" si="4">((D27*D26)*7/1000-D18-D19)/5</f>
        <v>27.278711999999995</v>
      </c>
      <c r="E28" s="38">
        <f t="shared" si="4"/>
        <v>95.836180000000013</v>
      </c>
      <c r="F28" s="38">
        <f t="shared" si="4"/>
        <v>94.084331999999989</v>
      </c>
      <c r="G28" s="231">
        <f t="shared" si="4"/>
        <v>94.889763999999985</v>
      </c>
      <c r="H28" s="38">
        <f t="shared" si="4"/>
        <v>94.062567999999999</v>
      </c>
      <c r="I28" s="38">
        <f t="shared" si="4"/>
        <v>93.361140000000006</v>
      </c>
      <c r="J28" s="38">
        <f t="shared" si="4"/>
        <v>26.966799999999999</v>
      </c>
      <c r="K28" s="38">
        <f t="shared" si="4"/>
        <v>92.936927999999995</v>
      </c>
      <c r="L28" s="38">
        <f t="shared" si="4"/>
        <v>92.249008000000018</v>
      </c>
      <c r="M28" s="38">
        <f t="shared" si="4"/>
        <v>90.904840000000007</v>
      </c>
      <c r="N28" s="37">
        <f t="shared" si="4"/>
        <v>96.153504000000012</v>
      </c>
      <c r="O28" s="38">
        <f t="shared" si="4"/>
        <v>94.52224799999999</v>
      </c>
      <c r="P28" s="38">
        <f t="shared" si="4"/>
        <v>27.327839999999998</v>
      </c>
      <c r="Q28" s="38">
        <f t="shared" si="4"/>
        <v>93.593184000000022</v>
      </c>
      <c r="R28" s="38">
        <f t="shared" si="4"/>
        <v>92.995776000000006</v>
      </c>
      <c r="S28" s="39">
        <f t="shared" si="4"/>
        <v>92.099664000000004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671.202</v>
      </c>
      <c r="C29" s="42">
        <f t="shared" si="5"/>
        <v>680.97749999999996</v>
      </c>
      <c r="D29" s="42">
        <f t="shared" si="5"/>
        <v>192.024</v>
      </c>
      <c r="E29" s="42">
        <f>((E27*E26)*7)/1000</f>
        <v>664.95450000000005</v>
      </c>
      <c r="F29" s="42">
        <f>((F27*F26)*7)/1000</f>
        <v>654.27250000000004</v>
      </c>
      <c r="G29" s="232">
        <f>((G27*G26)*7)/1000</f>
        <v>659.61350000000004</v>
      </c>
      <c r="H29" s="42">
        <f t="shared" ref="H29" si="6">((H27*H26)*7)/1000</f>
        <v>653.41499999999996</v>
      </c>
      <c r="I29" s="42">
        <f>((I27*I26)*7)/1000</f>
        <v>647.23050000000001</v>
      </c>
      <c r="J29" s="42">
        <f t="shared" ref="J29:M29" si="7">((J27*J26)*7)/1000</f>
        <v>187.02600000000001</v>
      </c>
      <c r="K29" s="42">
        <f t="shared" si="7"/>
        <v>644.56700000000001</v>
      </c>
      <c r="L29" s="42">
        <f t="shared" si="7"/>
        <v>640.08000000000004</v>
      </c>
      <c r="M29" s="42">
        <f t="shared" si="7"/>
        <v>632.07899999999995</v>
      </c>
      <c r="N29" s="41">
        <f>((N27*N26)*7)/1000</f>
        <v>666.75</v>
      </c>
      <c r="O29" s="42">
        <f>((O27*O26)*7)/1000</f>
        <v>656.94299999999998</v>
      </c>
      <c r="P29" s="42">
        <f t="shared" ref="P29:S29" si="8">((P27*P26)*7)/1000</f>
        <v>191.268</v>
      </c>
      <c r="Q29" s="42">
        <f t="shared" si="8"/>
        <v>650.74800000000005</v>
      </c>
      <c r="R29" s="43">
        <f t="shared" si="8"/>
        <v>645.41399999999999</v>
      </c>
      <c r="S29" s="44">
        <f t="shared" si="8"/>
        <v>640.08000000000004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126</v>
      </c>
      <c r="C30" s="47">
        <f t="shared" si="9"/>
        <v>127.5</v>
      </c>
      <c r="D30" s="47">
        <f t="shared" si="9"/>
        <v>126.99999999999997</v>
      </c>
      <c r="E30" s="47">
        <f>+(E25/E27)/7*1000</f>
        <v>124.50000000000001</v>
      </c>
      <c r="F30" s="47">
        <f t="shared" ref="F30:H30" si="10">+(F25/F27)/7*1000</f>
        <v>122.50000000000001</v>
      </c>
      <c r="G30" s="233">
        <f t="shared" si="10"/>
        <v>123.50000000000001</v>
      </c>
      <c r="H30" s="47">
        <f t="shared" si="10"/>
        <v>122.49999999999999</v>
      </c>
      <c r="I30" s="47">
        <f>+(I25/I27)/7*1000</f>
        <v>121.50000000000001</v>
      </c>
      <c r="J30" s="47">
        <f t="shared" ref="J30:M30" si="11">+(J25/J27)/7*1000</f>
        <v>122.00000000000001</v>
      </c>
      <c r="K30" s="47">
        <f t="shared" si="11"/>
        <v>120.99999999999999</v>
      </c>
      <c r="L30" s="47">
        <f t="shared" si="11"/>
        <v>120.00000000000001</v>
      </c>
      <c r="M30" s="47">
        <f t="shared" si="11"/>
        <v>118.50000000000003</v>
      </c>
      <c r="N30" s="46">
        <f>+(N25/N27)/7*1000</f>
        <v>125</v>
      </c>
      <c r="O30" s="47">
        <f t="shared" ref="O30:S30" si="12">+(O25/O27)/7*1000</f>
        <v>123</v>
      </c>
      <c r="P30" s="47">
        <f t="shared" si="12"/>
        <v>126.50000000000003</v>
      </c>
      <c r="Q30" s="47">
        <f t="shared" si="12"/>
        <v>122.00000000000003</v>
      </c>
      <c r="R30" s="47">
        <f t="shared" si="12"/>
        <v>120.99999999999999</v>
      </c>
      <c r="S30" s="48">
        <f t="shared" si="12"/>
        <v>120.00000000000001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7" t="s">
        <v>8</v>
      </c>
      <c r="M36" s="418"/>
      <c r="N36" s="418"/>
      <c r="O36" s="418"/>
      <c r="P36" s="418"/>
      <c r="Q36" s="419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80.995199999999997</v>
      </c>
      <c r="C39" s="79">
        <v>80.890800000000013</v>
      </c>
      <c r="D39" s="79">
        <v>26.607900000000001</v>
      </c>
      <c r="E39" s="79">
        <v>78.867199999999983</v>
      </c>
      <c r="F39" s="79">
        <v>78.270900000000012</v>
      </c>
      <c r="G39" s="79">
        <v>77.323099999999997</v>
      </c>
      <c r="H39" s="79"/>
      <c r="I39" s="101">
        <f t="shared" ref="I39:I46" si="13">SUM(B39:H39)</f>
        <v>422.95510000000007</v>
      </c>
      <c r="J39" s="138"/>
      <c r="K39" s="91" t="s">
        <v>12</v>
      </c>
      <c r="L39" s="79">
        <v>7.4</v>
      </c>
      <c r="M39" s="79">
        <v>7.3</v>
      </c>
      <c r="N39" s="79">
        <v>2.4</v>
      </c>
      <c r="O39" s="79">
        <v>7.3</v>
      </c>
      <c r="P39" s="79">
        <v>7.2</v>
      </c>
      <c r="Q39" s="79">
        <v>7.2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80.995199999999997</v>
      </c>
      <c r="C40" s="79">
        <v>80.890800000000013</v>
      </c>
      <c r="D40" s="79">
        <v>26.607900000000001</v>
      </c>
      <c r="E40" s="79">
        <v>78.867199999999983</v>
      </c>
      <c r="F40" s="79">
        <v>78.270900000000012</v>
      </c>
      <c r="G40" s="79">
        <v>77.323099999999997</v>
      </c>
      <c r="H40" s="79"/>
      <c r="I40" s="101">
        <f t="shared" si="13"/>
        <v>422.95510000000007</v>
      </c>
      <c r="J40" s="2"/>
      <c r="K40" s="92" t="s">
        <v>13</v>
      </c>
      <c r="L40" s="79">
        <v>7.4</v>
      </c>
      <c r="M40" s="79">
        <v>7.3</v>
      </c>
      <c r="N40" s="79">
        <v>2.4</v>
      </c>
      <c r="O40" s="79">
        <v>7.3</v>
      </c>
      <c r="P40" s="79">
        <v>7.2</v>
      </c>
      <c r="Q40" s="79">
        <v>7.2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82.379519999999999</v>
      </c>
      <c r="C41" s="23">
        <v>82.49687999999999</v>
      </c>
      <c r="D41" s="23">
        <v>26.876139999999999</v>
      </c>
      <c r="E41" s="23">
        <v>81.407920000000018</v>
      </c>
      <c r="F41" s="23">
        <v>81.00594000000001</v>
      </c>
      <c r="G41" s="23">
        <v>80.437259999999995</v>
      </c>
      <c r="H41" s="23"/>
      <c r="I41" s="101">
        <f t="shared" si="13"/>
        <v>434.60365999999999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</v>
      </c>
      <c r="P41" s="79">
        <v>7.2</v>
      </c>
      <c r="Q41" s="79">
        <v>7.2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82.379519999999999</v>
      </c>
      <c r="C42" s="79">
        <v>82.49687999999999</v>
      </c>
      <c r="D42" s="79">
        <v>26.876139999999999</v>
      </c>
      <c r="E42" s="79">
        <v>81.407920000000018</v>
      </c>
      <c r="F42" s="79">
        <v>81.00594000000001</v>
      </c>
      <c r="G42" s="79">
        <v>80.437259999999995</v>
      </c>
      <c r="H42" s="79"/>
      <c r="I42" s="101">
        <f t="shared" si="13"/>
        <v>434.60365999999999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7.1</v>
      </c>
      <c r="P42" s="79">
        <v>7.2</v>
      </c>
      <c r="Q42" s="79">
        <v>7.2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82.379519999999999</v>
      </c>
      <c r="C43" s="79">
        <v>82.49687999999999</v>
      </c>
      <c r="D43" s="79">
        <v>26.876139999999999</v>
      </c>
      <c r="E43" s="79">
        <v>81.407920000000018</v>
      </c>
      <c r="F43" s="79">
        <v>81.00594000000001</v>
      </c>
      <c r="G43" s="79">
        <v>80.437259999999995</v>
      </c>
      <c r="H43" s="79"/>
      <c r="I43" s="101">
        <f t="shared" si="13"/>
        <v>434.60365999999999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7.1</v>
      </c>
      <c r="P43" s="79">
        <v>7.3</v>
      </c>
      <c r="Q43" s="79">
        <v>7.3</v>
      </c>
      <c r="R43" s="101">
        <f t="shared" si="14"/>
        <v>38.6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82.379519999999999</v>
      </c>
      <c r="C44" s="79">
        <v>82.49687999999999</v>
      </c>
      <c r="D44" s="79">
        <v>26.876139999999999</v>
      </c>
      <c r="E44" s="79">
        <v>81.407920000000018</v>
      </c>
      <c r="F44" s="79">
        <v>81.00594000000001</v>
      </c>
      <c r="G44" s="79">
        <v>80.437259999999995</v>
      </c>
      <c r="H44" s="79"/>
      <c r="I44" s="101">
        <f t="shared" si="13"/>
        <v>434.60365999999999</v>
      </c>
      <c r="J44" s="2"/>
      <c r="K44" s="92" t="s">
        <v>17</v>
      </c>
      <c r="L44" s="79">
        <v>7.4</v>
      </c>
      <c r="M44" s="79">
        <v>7.4</v>
      </c>
      <c r="N44" s="79">
        <v>2.2999999999999998</v>
      </c>
      <c r="O44" s="79">
        <v>7.1</v>
      </c>
      <c r="P44" s="79">
        <v>7.3</v>
      </c>
      <c r="Q44" s="79">
        <v>7.3</v>
      </c>
      <c r="R44" s="101">
        <f t="shared" si="14"/>
        <v>38.800000000000004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82.379519999999999</v>
      </c>
      <c r="C45" s="79">
        <v>82.49687999999999</v>
      </c>
      <c r="D45" s="79">
        <v>26.876139999999999</v>
      </c>
      <c r="E45" s="79">
        <v>81.407920000000018</v>
      </c>
      <c r="F45" s="79">
        <v>81.00594000000001</v>
      </c>
      <c r="G45" s="79">
        <v>80.437259999999995</v>
      </c>
      <c r="H45" s="79"/>
      <c r="I45" s="101">
        <f t="shared" si="13"/>
        <v>434.60365999999999</v>
      </c>
      <c r="J45" s="2"/>
      <c r="K45" s="91" t="s">
        <v>18</v>
      </c>
      <c r="L45" s="79">
        <v>7.4</v>
      </c>
      <c r="M45" s="79">
        <v>7.4</v>
      </c>
      <c r="N45" s="79">
        <v>2.2999999999999998</v>
      </c>
      <c r="O45" s="79">
        <v>7.1</v>
      </c>
      <c r="P45" s="79">
        <v>7.3</v>
      </c>
      <c r="Q45" s="79">
        <v>7.3</v>
      </c>
      <c r="R45" s="101">
        <f t="shared" si="14"/>
        <v>38.800000000000004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573.88800000000003</v>
      </c>
      <c r="C46" s="27">
        <f t="shared" si="15"/>
        <v>574.26599999999996</v>
      </c>
      <c r="D46" s="27">
        <f t="shared" si="15"/>
        <v>187.59649999999996</v>
      </c>
      <c r="E46" s="27">
        <f t="shared" si="15"/>
        <v>564.774</v>
      </c>
      <c r="F46" s="27">
        <f t="shared" si="15"/>
        <v>561.57150000000001</v>
      </c>
      <c r="G46" s="27">
        <f t="shared" si="15"/>
        <v>556.83249999999998</v>
      </c>
      <c r="H46" s="27">
        <f t="shared" si="15"/>
        <v>0</v>
      </c>
      <c r="I46" s="101">
        <f t="shared" si="13"/>
        <v>3018.9285</v>
      </c>
      <c r="K46" s="77" t="s">
        <v>10</v>
      </c>
      <c r="L46" s="81">
        <f t="shared" ref="L46:Q46" si="16">SUM(L39:L45)</f>
        <v>51.5</v>
      </c>
      <c r="M46" s="27">
        <f t="shared" si="16"/>
        <v>51.3</v>
      </c>
      <c r="N46" s="27">
        <f t="shared" si="16"/>
        <v>16.3</v>
      </c>
      <c r="O46" s="27">
        <f t="shared" si="16"/>
        <v>50.000000000000007</v>
      </c>
      <c r="P46" s="27">
        <f t="shared" si="16"/>
        <v>50.699999999999996</v>
      </c>
      <c r="Q46" s="27">
        <f t="shared" si="16"/>
        <v>50.699999999999996</v>
      </c>
      <c r="R46" s="101">
        <f t="shared" si="14"/>
        <v>270.5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122</v>
      </c>
      <c r="C47" s="30">
        <v>121</v>
      </c>
      <c r="D47" s="30">
        <v>123.5</v>
      </c>
      <c r="E47" s="30">
        <v>119</v>
      </c>
      <c r="F47" s="30">
        <v>118.5</v>
      </c>
      <c r="G47" s="30">
        <v>117.5</v>
      </c>
      <c r="H47" s="30"/>
      <c r="I47" s="102">
        <f>+((I46/I48)/7)*1000</f>
        <v>119.83203667685468</v>
      </c>
      <c r="K47" s="110" t="s">
        <v>19</v>
      </c>
      <c r="L47" s="82">
        <v>129</v>
      </c>
      <c r="M47" s="30">
        <v>128.5</v>
      </c>
      <c r="N47" s="30">
        <v>129</v>
      </c>
      <c r="O47" s="30">
        <v>127.5</v>
      </c>
      <c r="P47" s="30">
        <v>127</v>
      </c>
      <c r="Q47" s="30">
        <v>127</v>
      </c>
      <c r="R47" s="102">
        <f>+((R46/R48)/7)*1000</f>
        <v>127.95648060548723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678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3599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82.379519999999999</v>
      </c>
      <c r="C49" s="38">
        <f t="shared" si="17"/>
        <v>82.49687999999999</v>
      </c>
      <c r="D49" s="38">
        <f t="shared" si="17"/>
        <v>26.876139999999999</v>
      </c>
      <c r="E49" s="38">
        <f t="shared" si="17"/>
        <v>81.407920000000018</v>
      </c>
      <c r="F49" s="38">
        <f t="shared" si="17"/>
        <v>81.00594000000001</v>
      </c>
      <c r="G49" s="38">
        <f t="shared" si="17"/>
        <v>80.437259999999995</v>
      </c>
      <c r="H49" s="38">
        <f t="shared" si="17"/>
        <v>0</v>
      </c>
      <c r="I49" s="104">
        <f>((I46*1000)/I48)/7</f>
        <v>119.83203667685468</v>
      </c>
      <c r="K49" s="95" t="s">
        <v>21</v>
      </c>
      <c r="L49" s="84">
        <f t="shared" ref="L49:Q49" si="18">((L48*L47)*7/1000-L39-L40)/5</f>
        <v>7.3342000000000001</v>
      </c>
      <c r="M49" s="38">
        <f t="shared" si="18"/>
        <v>7.3343000000000016</v>
      </c>
      <c r="N49" s="38">
        <f t="shared" si="18"/>
        <v>2.2907999999999999</v>
      </c>
      <c r="O49" s="38">
        <f t="shared" si="18"/>
        <v>7.0760000000000005</v>
      </c>
      <c r="P49" s="38">
        <f t="shared" si="18"/>
        <v>7.254599999999999</v>
      </c>
      <c r="Q49" s="38">
        <f t="shared" si="18"/>
        <v>7.254599999999999</v>
      </c>
      <c r="R49" s="113">
        <f>((R46*1000)/R48)/7</f>
        <v>127.95648060548722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573.88800000000003</v>
      </c>
      <c r="C50" s="42">
        <f t="shared" si="19"/>
        <v>574.26599999999996</v>
      </c>
      <c r="D50" s="42">
        <f t="shared" si="19"/>
        <v>187.59649999999999</v>
      </c>
      <c r="E50" s="42">
        <f t="shared" si="19"/>
        <v>564.774</v>
      </c>
      <c r="F50" s="42">
        <f t="shared" si="19"/>
        <v>561.57150000000001</v>
      </c>
      <c r="G50" s="42">
        <f t="shared" si="19"/>
        <v>556.83249999999998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51.470999999999997</v>
      </c>
      <c r="M50" s="42">
        <f t="shared" si="20"/>
        <v>51.271500000000003</v>
      </c>
      <c r="N50" s="42">
        <f t="shared" si="20"/>
        <v>16.254000000000001</v>
      </c>
      <c r="O50" s="42">
        <f t="shared" si="20"/>
        <v>49.98</v>
      </c>
      <c r="P50" s="42">
        <f t="shared" si="20"/>
        <v>50.673000000000002</v>
      </c>
      <c r="Q50" s="42">
        <f t="shared" si="20"/>
        <v>50.673000000000002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122.00000000000001</v>
      </c>
      <c r="C51" s="47">
        <f t="shared" si="21"/>
        <v>121</v>
      </c>
      <c r="D51" s="47">
        <f t="shared" si="21"/>
        <v>123.49999999999997</v>
      </c>
      <c r="E51" s="47">
        <f t="shared" si="21"/>
        <v>119</v>
      </c>
      <c r="F51" s="47">
        <f t="shared" si="21"/>
        <v>118.50000000000001</v>
      </c>
      <c r="G51" s="47">
        <f t="shared" si="21"/>
        <v>117.50000000000001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129.07268170426065</v>
      </c>
      <c r="M51" s="47">
        <f t="shared" si="22"/>
        <v>128.57142857142856</v>
      </c>
      <c r="N51" s="47">
        <f t="shared" si="22"/>
        <v>129.36507936507937</v>
      </c>
      <c r="O51" s="47">
        <f t="shared" si="22"/>
        <v>127.5510204081633</v>
      </c>
      <c r="P51" s="47">
        <f t="shared" si="22"/>
        <v>127.0676691729323</v>
      </c>
      <c r="Q51" s="47">
        <f t="shared" si="22"/>
        <v>127.0676691729323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7" t="s">
        <v>70</v>
      </c>
      <c r="C55" s="438"/>
      <c r="D55" s="438"/>
      <c r="E55" s="438"/>
      <c r="F55" s="438"/>
      <c r="G55" s="439"/>
      <c r="H55" s="437" t="s">
        <v>71</v>
      </c>
      <c r="I55" s="438"/>
      <c r="J55" s="438"/>
      <c r="K55" s="438"/>
      <c r="L55" s="438"/>
      <c r="M55" s="439"/>
      <c r="N55" s="437" t="s">
        <v>8</v>
      </c>
      <c r="O55" s="438"/>
      <c r="P55" s="438"/>
      <c r="Q55" s="438"/>
      <c r="R55" s="438"/>
      <c r="S55" s="43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8.5</v>
      </c>
      <c r="D58" s="79">
        <v>2.4</v>
      </c>
      <c r="E58" s="79">
        <v>8.5</v>
      </c>
      <c r="F58" s="79">
        <v>8.5</v>
      </c>
      <c r="G58" s="221">
        <v>8.1999999999999993</v>
      </c>
      <c r="H58" s="22">
        <v>8.4</v>
      </c>
      <c r="I58" s="79">
        <v>8.4</v>
      </c>
      <c r="J58" s="79">
        <v>2.2999999999999998</v>
      </c>
      <c r="K58" s="79">
        <v>8.4</v>
      </c>
      <c r="L58" s="79">
        <v>8.3000000000000007</v>
      </c>
      <c r="M58" s="221">
        <v>8.3000000000000007</v>
      </c>
      <c r="N58" s="22">
        <v>8.4</v>
      </c>
      <c r="O58" s="79">
        <v>8.4</v>
      </c>
      <c r="P58" s="79">
        <v>2.2999999999999998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8.5</v>
      </c>
      <c r="D59" s="79">
        <v>2.4</v>
      </c>
      <c r="E59" s="79">
        <v>8.5</v>
      </c>
      <c r="F59" s="79">
        <v>8.5</v>
      </c>
      <c r="G59" s="221">
        <v>8.1999999999999993</v>
      </c>
      <c r="H59" s="22">
        <v>8.4</v>
      </c>
      <c r="I59" s="79">
        <v>8.4</v>
      </c>
      <c r="J59" s="79">
        <v>2.2999999999999998</v>
      </c>
      <c r="K59" s="79">
        <v>8.4</v>
      </c>
      <c r="L59" s="79">
        <v>8.3000000000000007</v>
      </c>
      <c r="M59" s="221">
        <v>8.3000000000000007</v>
      </c>
      <c r="N59" s="22">
        <v>8.4</v>
      </c>
      <c r="O59" s="79">
        <v>8.4</v>
      </c>
      <c r="P59" s="79">
        <v>2.2999999999999998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8.5</v>
      </c>
      <c r="D60" s="23">
        <v>2.5</v>
      </c>
      <c r="E60" s="79">
        <v>8.5</v>
      </c>
      <c r="F60" s="79">
        <v>8.5</v>
      </c>
      <c r="G60" s="221">
        <v>8.1999999999999993</v>
      </c>
      <c r="H60" s="22">
        <v>8.5</v>
      </c>
      <c r="I60" s="79">
        <v>8.4</v>
      </c>
      <c r="J60" s="23">
        <v>2.4</v>
      </c>
      <c r="K60" s="23">
        <v>8.4</v>
      </c>
      <c r="L60" s="23">
        <v>8.4</v>
      </c>
      <c r="M60" s="24">
        <v>8.4</v>
      </c>
      <c r="N60" s="22">
        <v>8.4</v>
      </c>
      <c r="O60" s="23">
        <v>8.4</v>
      </c>
      <c r="P60" s="23">
        <v>2.4</v>
      </c>
      <c r="Q60" s="23">
        <v>8.3000000000000007</v>
      </c>
      <c r="R60" s="23">
        <v>8.4</v>
      </c>
      <c r="S60" s="24">
        <v>8.3000000000000007</v>
      </c>
      <c r="T60" s="101">
        <f t="shared" si="23"/>
        <v>133.40000000000003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8.5</v>
      </c>
      <c r="C61" s="79">
        <v>8.5</v>
      </c>
      <c r="D61" s="23">
        <v>2.5</v>
      </c>
      <c r="E61" s="79">
        <v>8.5</v>
      </c>
      <c r="F61" s="79">
        <v>8.5</v>
      </c>
      <c r="G61" s="24">
        <v>8.4</v>
      </c>
      <c r="H61" s="22">
        <v>8.5</v>
      </c>
      <c r="I61" s="23">
        <v>8.5</v>
      </c>
      <c r="J61" s="23">
        <v>2.4</v>
      </c>
      <c r="K61" s="23">
        <v>8.4</v>
      </c>
      <c r="L61" s="23">
        <v>8.4</v>
      </c>
      <c r="M61" s="24">
        <v>8.4</v>
      </c>
      <c r="N61" s="22">
        <v>8.4</v>
      </c>
      <c r="O61" s="23">
        <v>8.4</v>
      </c>
      <c r="P61" s="23">
        <v>2.4</v>
      </c>
      <c r="Q61" s="23">
        <v>8.4</v>
      </c>
      <c r="R61" s="23">
        <v>8.4</v>
      </c>
      <c r="S61" s="24">
        <v>8.4</v>
      </c>
      <c r="T61" s="101">
        <f t="shared" si="23"/>
        <v>133.90000000000003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</v>
      </c>
      <c r="C62" s="23">
        <v>8.6</v>
      </c>
      <c r="D62" s="23">
        <v>2.5</v>
      </c>
      <c r="E62" s="23">
        <v>8.6</v>
      </c>
      <c r="F62" s="23">
        <v>8.6</v>
      </c>
      <c r="G62" s="24">
        <v>8.4</v>
      </c>
      <c r="H62" s="22">
        <v>8.5</v>
      </c>
      <c r="I62" s="23">
        <v>8.5</v>
      </c>
      <c r="J62" s="23">
        <v>2.4</v>
      </c>
      <c r="K62" s="23">
        <v>8.4</v>
      </c>
      <c r="L62" s="23">
        <v>8.4</v>
      </c>
      <c r="M62" s="24">
        <v>8.4</v>
      </c>
      <c r="N62" s="22">
        <v>8.4</v>
      </c>
      <c r="O62" s="23">
        <v>8.4</v>
      </c>
      <c r="P62" s="23">
        <v>2.4</v>
      </c>
      <c r="Q62" s="23">
        <v>8.4</v>
      </c>
      <c r="R62" s="23">
        <v>8.4</v>
      </c>
      <c r="S62" s="24">
        <v>8.4</v>
      </c>
      <c r="T62" s="101">
        <f t="shared" si="23"/>
        <v>134.30000000000004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</v>
      </c>
      <c r="C63" s="23">
        <v>8.6</v>
      </c>
      <c r="D63" s="23">
        <v>2.5</v>
      </c>
      <c r="E63" s="23">
        <v>8.6</v>
      </c>
      <c r="F63" s="23">
        <v>8.6</v>
      </c>
      <c r="G63" s="24">
        <v>8.4</v>
      </c>
      <c r="H63" s="22">
        <v>8.5</v>
      </c>
      <c r="I63" s="23">
        <v>8.5</v>
      </c>
      <c r="J63" s="23">
        <v>2.4</v>
      </c>
      <c r="K63" s="23">
        <v>8.4</v>
      </c>
      <c r="L63" s="23">
        <v>8.4</v>
      </c>
      <c r="M63" s="24">
        <v>8.4</v>
      </c>
      <c r="N63" s="22">
        <v>8.4</v>
      </c>
      <c r="O63" s="23">
        <v>8.4</v>
      </c>
      <c r="P63" s="23">
        <v>2.4</v>
      </c>
      <c r="Q63" s="23">
        <v>8.4</v>
      </c>
      <c r="R63" s="23">
        <v>8.4</v>
      </c>
      <c r="S63" s="24">
        <v>8.4</v>
      </c>
      <c r="T63" s="101">
        <f t="shared" si="23"/>
        <v>134.30000000000004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</v>
      </c>
      <c r="C64" s="23">
        <v>8.6</v>
      </c>
      <c r="D64" s="23">
        <v>2.5</v>
      </c>
      <c r="E64" s="23">
        <v>8.6</v>
      </c>
      <c r="F64" s="23">
        <v>8.6</v>
      </c>
      <c r="G64" s="24">
        <v>8.4</v>
      </c>
      <c r="H64" s="22">
        <v>8.6</v>
      </c>
      <c r="I64" s="23">
        <v>8.5</v>
      </c>
      <c r="J64" s="23">
        <v>2.4</v>
      </c>
      <c r="K64" s="23">
        <v>8.5</v>
      </c>
      <c r="L64" s="23">
        <v>8.5</v>
      </c>
      <c r="M64" s="24">
        <v>8.5</v>
      </c>
      <c r="N64" s="22">
        <v>8.5</v>
      </c>
      <c r="O64" s="23">
        <v>8.5</v>
      </c>
      <c r="P64" s="23">
        <v>2.4</v>
      </c>
      <c r="Q64" s="23">
        <v>8.4</v>
      </c>
      <c r="R64" s="23">
        <v>8.5</v>
      </c>
      <c r="S64" s="24">
        <v>8.4</v>
      </c>
      <c r="T64" s="101">
        <f t="shared" si="23"/>
        <v>135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59.800000000000004</v>
      </c>
      <c r="C65" s="27">
        <f t="shared" ref="C65:S65" si="24">SUM(C58:C64)</f>
        <v>59.800000000000004</v>
      </c>
      <c r="D65" s="27">
        <f t="shared" si="24"/>
        <v>17.3</v>
      </c>
      <c r="E65" s="27">
        <f t="shared" si="24"/>
        <v>59.800000000000004</v>
      </c>
      <c r="F65" s="27">
        <f t="shared" si="24"/>
        <v>59.800000000000004</v>
      </c>
      <c r="G65" s="28">
        <f t="shared" si="24"/>
        <v>58.199999999999996</v>
      </c>
      <c r="H65" s="26">
        <f t="shared" si="24"/>
        <v>59.4</v>
      </c>
      <c r="I65" s="27">
        <f t="shared" si="24"/>
        <v>59.2</v>
      </c>
      <c r="J65" s="27">
        <f t="shared" si="24"/>
        <v>16.600000000000001</v>
      </c>
      <c r="K65" s="27">
        <f t="shared" si="24"/>
        <v>58.9</v>
      </c>
      <c r="L65" s="27">
        <f t="shared" si="24"/>
        <v>58.699999999999996</v>
      </c>
      <c r="M65" s="28">
        <f t="shared" si="24"/>
        <v>58.699999999999996</v>
      </c>
      <c r="N65" s="26">
        <f t="shared" si="24"/>
        <v>58.9</v>
      </c>
      <c r="O65" s="27">
        <f t="shared" si="24"/>
        <v>58.9</v>
      </c>
      <c r="P65" s="27">
        <f t="shared" si="24"/>
        <v>16.600000000000001</v>
      </c>
      <c r="Q65" s="27">
        <f t="shared" si="24"/>
        <v>58.699999999999996</v>
      </c>
      <c r="R65" s="27">
        <f t="shared" si="24"/>
        <v>58.699999999999996</v>
      </c>
      <c r="S65" s="28">
        <f t="shared" si="24"/>
        <v>58.5</v>
      </c>
      <c r="T65" s="101">
        <f t="shared" si="23"/>
        <v>936.50000000000011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131.5</v>
      </c>
      <c r="C66" s="30">
        <v>131.5</v>
      </c>
      <c r="D66" s="30">
        <v>130</v>
      </c>
      <c r="E66" s="30">
        <v>131.5</v>
      </c>
      <c r="F66" s="30">
        <v>131.5</v>
      </c>
      <c r="G66" s="31">
        <v>130</v>
      </c>
      <c r="H66" s="29">
        <v>130.5</v>
      </c>
      <c r="I66" s="30">
        <v>130</v>
      </c>
      <c r="J66" s="30">
        <v>131.5</v>
      </c>
      <c r="K66" s="30">
        <v>129.5</v>
      </c>
      <c r="L66" s="30">
        <v>129</v>
      </c>
      <c r="M66" s="31">
        <v>129</v>
      </c>
      <c r="N66" s="29">
        <v>129.5</v>
      </c>
      <c r="O66" s="30">
        <v>129.5</v>
      </c>
      <c r="P66" s="30">
        <v>131.5</v>
      </c>
      <c r="Q66" s="30">
        <v>129</v>
      </c>
      <c r="R66" s="30">
        <v>129</v>
      </c>
      <c r="S66" s="31">
        <v>128.5</v>
      </c>
      <c r="T66" s="102">
        <f>+((T65/T67)/7)*1000</f>
        <v>130.01527141468833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8.5665000000000013</v>
      </c>
      <c r="C68" s="38">
        <f t="shared" si="25"/>
        <v>8.5665000000000013</v>
      </c>
      <c r="D68" s="38">
        <f t="shared" si="25"/>
        <v>2.4979999999999998</v>
      </c>
      <c r="E68" s="38">
        <f t="shared" si="25"/>
        <v>8.5665000000000013</v>
      </c>
      <c r="F68" s="38">
        <f t="shared" si="25"/>
        <v>8.5665000000000013</v>
      </c>
      <c r="G68" s="39">
        <f t="shared" si="25"/>
        <v>8.3680000000000003</v>
      </c>
      <c r="H68" s="37">
        <f t="shared" si="25"/>
        <v>8.5154999999999994</v>
      </c>
      <c r="I68" s="38">
        <f t="shared" si="25"/>
        <v>8.4700000000000006</v>
      </c>
      <c r="J68" s="38">
        <f t="shared" si="25"/>
        <v>2.3937999999999997</v>
      </c>
      <c r="K68" s="38">
        <f t="shared" si="25"/>
        <v>8.4245000000000001</v>
      </c>
      <c r="L68" s="38">
        <f t="shared" si="25"/>
        <v>8.4190000000000005</v>
      </c>
      <c r="M68" s="39">
        <f t="shared" si="25"/>
        <v>8.4190000000000005</v>
      </c>
      <c r="N68" s="37">
        <f t="shared" si="25"/>
        <v>8.4245000000000001</v>
      </c>
      <c r="O68" s="38">
        <f t="shared" si="25"/>
        <v>8.4245000000000001</v>
      </c>
      <c r="P68" s="38">
        <f t="shared" si="25"/>
        <v>2.3937999999999997</v>
      </c>
      <c r="Q68" s="38">
        <f t="shared" si="25"/>
        <v>8.3790000000000013</v>
      </c>
      <c r="R68" s="38">
        <f t="shared" si="25"/>
        <v>8.4190000000000005</v>
      </c>
      <c r="S68" s="39">
        <f t="shared" si="25"/>
        <v>8.3735000000000017</v>
      </c>
      <c r="T68" s="116">
        <f>((T65*1000)/T67)/7</f>
        <v>130.01527141468833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59.832500000000003</v>
      </c>
      <c r="C69" s="42">
        <f>((C67*C66)*7)/1000</f>
        <v>59.832500000000003</v>
      </c>
      <c r="D69" s="42">
        <f>((D67*D66)*7)/1000</f>
        <v>17.29</v>
      </c>
      <c r="E69" s="42">
        <f t="shared" ref="E69:R69" si="26">((E67*E66)*7)/1000</f>
        <v>59.832500000000003</v>
      </c>
      <c r="F69" s="42">
        <f t="shared" si="26"/>
        <v>59.832500000000003</v>
      </c>
      <c r="G69" s="87">
        <f t="shared" si="26"/>
        <v>58.24</v>
      </c>
      <c r="H69" s="41">
        <f t="shared" si="26"/>
        <v>59.377499999999998</v>
      </c>
      <c r="I69" s="42">
        <f t="shared" si="26"/>
        <v>59.15</v>
      </c>
      <c r="J69" s="42">
        <f t="shared" si="26"/>
        <v>16.568999999999999</v>
      </c>
      <c r="K69" s="42">
        <f t="shared" si="26"/>
        <v>58.922499999999999</v>
      </c>
      <c r="L69" s="42">
        <f t="shared" si="26"/>
        <v>58.695</v>
      </c>
      <c r="M69" s="87">
        <f t="shared" si="26"/>
        <v>58.695</v>
      </c>
      <c r="N69" s="41">
        <f t="shared" si="26"/>
        <v>58.922499999999999</v>
      </c>
      <c r="O69" s="42">
        <f t="shared" si="26"/>
        <v>58.922499999999999</v>
      </c>
      <c r="P69" s="42">
        <f t="shared" si="26"/>
        <v>16.568999999999999</v>
      </c>
      <c r="Q69" s="42">
        <f t="shared" si="26"/>
        <v>58.695</v>
      </c>
      <c r="R69" s="42">
        <f t="shared" si="26"/>
        <v>58.695</v>
      </c>
      <c r="S69" s="87">
        <f>((S67*S66)*7)/1000</f>
        <v>58.467500000000001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131.42857142857142</v>
      </c>
      <c r="C70" s="47">
        <f>+(C65/C67)/7*1000</f>
        <v>131.42857142857142</v>
      </c>
      <c r="D70" s="47">
        <f>+(D65/D67)/7*1000</f>
        <v>130.07518796992483</v>
      </c>
      <c r="E70" s="47">
        <f t="shared" ref="E70:R70" si="27">+(E65/E67)/7*1000</f>
        <v>131.42857142857142</v>
      </c>
      <c r="F70" s="47">
        <f t="shared" si="27"/>
        <v>131.42857142857142</v>
      </c>
      <c r="G70" s="48">
        <f t="shared" si="27"/>
        <v>129.91071428571428</v>
      </c>
      <c r="H70" s="46">
        <f t="shared" si="27"/>
        <v>130.54945054945054</v>
      </c>
      <c r="I70" s="47">
        <f t="shared" si="27"/>
        <v>130.1098901098901</v>
      </c>
      <c r="J70" s="47">
        <f t="shared" si="27"/>
        <v>131.74603174603175</v>
      </c>
      <c r="K70" s="47">
        <f t="shared" si="27"/>
        <v>129.45054945054943</v>
      </c>
      <c r="L70" s="47">
        <f t="shared" si="27"/>
        <v>129.01098901098902</v>
      </c>
      <c r="M70" s="48">
        <f t="shared" si="27"/>
        <v>129.01098901098902</v>
      </c>
      <c r="N70" s="46">
        <f t="shared" si="27"/>
        <v>129.45054945054943</v>
      </c>
      <c r="O70" s="47">
        <f t="shared" si="27"/>
        <v>129.45054945054943</v>
      </c>
      <c r="P70" s="47">
        <f t="shared" si="27"/>
        <v>131.74603174603175</v>
      </c>
      <c r="Q70" s="47">
        <f t="shared" si="27"/>
        <v>129.01098901098902</v>
      </c>
      <c r="R70" s="47">
        <f t="shared" si="27"/>
        <v>129.01098901098902</v>
      </c>
      <c r="S70" s="48">
        <f>+(S65/S67)/7*1000</f>
        <v>128.57142857142858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4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"/>
      <c r="Z3" s="2"/>
      <c r="AA3" s="2"/>
      <c r="AB3" s="2"/>
      <c r="AC3" s="2"/>
      <c r="AD3" s="2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2" t="s">
        <v>1</v>
      </c>
      <c r="B9" s="242"/>
      <c r="C9" s="242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2"/>
      <c r="B10" s="242"/>
      <c r="C10" s="2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2" t="s">
        <v>4</v>
      </c>
      <c r="B11" s="242"/>
      <c r="C11" s="242"/>
      <c r="D11" s="1"/>
      <c r="E11" s="240">
        <v>2</v>
      </c>
      <c r="F11" s="1"/>
      <c r="G11" s="1"/>
      <c r="H11" s="1"/>
      <c r="I11" s="1"/>
      <c r="J11" s="1"/>
      <c r="K11" s="426" t="s">
        <v>84</v>
      </c>
      <c r="L11" s="426"/>
      <c r="M11" s="241"/>
      <c r="N11" s="2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2"/>
      <c r="B12" s="242"/>
      <c r="C12" s="242"/>
      <c r="D12" s="1"/>
      <c r="E12" s="5"/>
      <c r="F12" s="1"/>
      <c r="G12" s="1"/>
      <c r="H12" s="1"/>
      <c r="I12" s="1"/>
      <c r="J12" s="1"/>
      <c r="K12" s="241"/>
      <c r="L12" s="241"/>
      <c r="M12" s="241"/>
      <c r="N12" s="2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2"/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1"/>
      <c r="X13" s="1"/>
      <c r="Y13" s="1"/>
    </row>
    <row r="14" spans="1:30" s="3" customFormat="1" ht="27" thickBot="1" x14ac:dyDescent="0.3">
      <c r="A14" s="2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70</v>
      </c>
      <c r="C15" s="432"/>
      <c r="D15" s="432"/>
      <c r="E15" s="432"/>
      <c r="F15" s="432"/>
      <c r="G15" s="433"/>
      <c r="H15" s="431" t="s">
        <v>71</v>
      </c>
      <c r="I15" s="432"/>
      <c r="J15" s="432"/>
      <c r="K15" s="432"/>
      <c r="L15" s="432"/>
      <c r="M15" s="433"/>
      <c r="N15" s="434" t="s">
        <v>8</v>
      </c>
      <c r="O15" s="435"/>
      <c r="P15" s="435"/>
      <c r="Q15" s="435"/>
      <c r="R15" s="435"/>
      <c r="S15" s="43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96.415592000000004</v>
      </c>
      <c r="C18" s="23">
        <v>99</v>
      </c>
      <c r="D18" s="23">
        <v>27.4</v>
      </c>
      <c r="E18" s="23">
        <v>96.8</v>
      </c>
      <c r="F18" s="122">
        <v>95.4</v>
      </c>
      <c r="G18" s="24">
        <v>96.1</v>
      </c>
      <c r="H18" s="23">
        <v>95.3</v>
      </c>
      <c r="I18" s="23">
        <v>94.4</v>
      </c>
      <c r="J18" s="23">
        <v>26.966799999999999</v>
      </c>
      <c r="K18" s="23">
        <v>94.1</v>
      </c>
      <c r="L18" s="23">
        <v>93.5</v>
      </c>
      <c r="M18" s="23">
        <v>90.904840000000007</v>
      </c>
      <c r="N18" s="22">
        <v>96.153504000000012</v>
      </c>
      <c r="O18" s="23">
        <v>94.52224799999999</v>
      </c>
      <c r="P18" s="23">
        <v>27.327839999999998</v>
      </c>
      <c r="Q18" s="23">
        <v>94.9</v>
      </c>
      <c r="R18" s="23">
        <v>94.2</v>
      </c>
      <c r="S18" s="24">
        <v>92.099664000000004</v>
      </c>
      <c r="T18" s="25">
        <f t="shared" ref="T18:T25" si="0">SUM(B18:S18)</f>
        <v>1505.4904880000001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97.636299999999991</v>
      </c>
      <c r="C19" s="23">
        <v>98.961099999999988</v>
      </c>
      <c r="D19" s="23">
        <v>27.907199999999996</v>
      </c>
      <c r="E19" s="23">
        <v>96.824700000000007</v>
      </c>
      <c r="F19" s="122">
        <v>95.375</v>
      </c>
      <c r="G19" s="24">
        <v>96.138000000000005</v>
      </c>
      <c r="H19" s="23">
        <v>95.25</v>
      </c>
      <c r="I19" s="23">
        <v>96.723100000000002</v>
      </c>
      <c r="J19" s="23">
        <v>27.287399999999998</v>
      </c>
      <c r="K19" s="23">
        <v>96.418700000000015</v>
      </c>
      <c r="L19" s="23">
        <v>93.497399999999999</v>
      </c>
      <c r="M19" s="23">
        <v>92.430599999999998</v>
      </c>
      <c r="N19" s="22">
        <v>97.078800000000001</v>
      </c>
      <c r="O19" s="23">
        <v>95.756499999999988</v>
      </c>
      <c r="P19" s="23">
        <v>27.820800000000002</v>
      </c>
      <c r="Q19" s="23">
        <v>97.231200000000015</v>
      </c>
      <c r="R19" s="23">
        <v>94.183200000000014</v>
      </c>
      <c r="S19" s="24">
        <v>93.497399999999999</v>
      </c>
      <c r="T19" s="25">
        <f t="shared" si="0"/>
        <v>1520.0174</v>
      </c>
      <c r="V19" s="2"/>
      <c r="W19" s="19"/>
    </row>
    <row r="20" spans="1:32" ht="39.75" customHeight="1" x14ac:dyDescent="0.25">
      <c r="A20" s="91" t="s">
        <v>14</v>
      </c>
      <c r="B20" s="76">
        <v>99.691000000000003</v>
      </c>
      <c r="C20" s="23">
        <v>100.9449</v>
      </c>
      <c r="D20" s="23">
        <v>27.907199999999996</v>
      </c>
      <c r="E20" s="23">
        <v>98.961099999999988</v>
      </c>
      <c r="F20" s="122">
        <v>97.664000000000001</v>
      </c>
      <c r="G20" s="24">
        <v>98.350700000000003</v>
      </c>
      <c r="H20" s="23">
        <v>97.535999999999987</v>
      </c>
      <c r="I20" s="23">
        <v>96.723100000000002</v>
      </c>
      <c r="J20" s="23">
        <v>27.287399999999998</v>
      </c>
      <c r="K20" s="23">
        <v>96.418700000000015</v>
      </c>
      <c r="L20" s="23">
        <v>95.9358</v>
      </c>
      <c r="M20" s="23">
        <v>94.9452</v>
      </c>
      <c r="N20" s="22">
        <v>99.212399999999988</v>
      </c>
      <c r="O20" s="23">
        <v>97.969200000000001</v>
      </c>
      <c r="P20" s="23">
        <v>27.820800000000002</v>
      </c>
      <c r="Q20" s="23">
        <v>97.231200000000015</v>
      </c>
      <c r="R20" s="23">
        <v>96.545400000000001</v>
      </c>
      <c r="S20" s="24">
        <v>93.497399999999999</v>
      </c>
      <c r="T20" s="25">
        <f t="shared" si="0"/>
        <v>1544.6414999999997</v>
      </c>
      <c r="V20" s="2"/>
      <c r="W20" s="19"/>
    </row>
    <row r="21" spans="1:32" ht="39.950000000000003" customHeight="1" x14ac:dyDescent="0.25">
      <c r="A21" s="92" t="s">
        <v>15</v>
      </c>
      <c r="B21" s="76">
        <v>99.691000000000003</v>
      </c>
      <c r="C21" s="23">
        <v>100.9449</v>
      </c>
      <c r="D21" s="23">
        <v>27.907199999999996</v>
      </c>
      <c r="E21" s="23">
        <v>98.961099999999988</v>
      </c>
      <c r="F21" s="122">
        <v>97.664000000000001</v>
      </c>
      <c r="G21" s="24">
        <v>98.350700000000003</v>
      </c>
      <c r="H21" s="23">
        <v>97.535999999999987</v>
      </c>
      <c r="I21" s="23">
        <v>96.723100000000002</v>
      </c>
      <c r="J21" s="23">
        <v>27.287399999999998</v>
      </c>
      <c r="K21" s="23">
        <v>96.418700000000015</v>
      </c>
      <c r="L21" s="23">
        <v>95.9358</v>
      </c>
      <c r="M21" s="23">
        <v>94.9452</v>
      </c>
      <c r="N21" s="22">
        <v>99.212399999999988</v>
      </c>
      <c r="O21" s="23">
        <v>97.969200000000001</v>
      </c>
      <c r="P21" s="23">
        <v>27.820800000000002</v>
      </c>
      <c r="Q21" s="23">
        <v>97.231200000000015</v>
      </c>
      <c r="R21" s="23">
        <v>96.545400000000001</v>
      </c>
      <c r="S21" s="24">
        <v>93.497399999999999</v>
      </c>
      <c r="T21" s="25">
        <f t="shared" si="0"/>
        <v>1544.6414999999997</v>
      </c>
      <c r="V21" s="2"/>
      <c r="W21" s="19"/>
    </row>
    <row r="22" spans="1:32" ht="39.950000000000003" customHeight="1" x14ac:dyDescent="0.25">
      <c r="A22" s="91" t="s">
        <v>16</v>
      </c>
      <c r="B22" s="76">
        <v>99.691000000000003</v>
      </c>
      <c r="C22" s="23">
        <v>103.23390000000002</v>
      </c>
      <c r="D22" s="23">
        <v>27.907199999999996</v>
      </c>
      <c r="E22" s="23">
        <v>98.961099999999988</v>
      </c>
      <c r="F22" s="122">
        <v>100.33450000000001</v>
      </c>
      <c r="G22" s="24">
        <v>100.8686</v>
      </c>
      <c r="H22" s="23">
        <v>100.203</v>
      </c>
      <c r="I22" s="23">
        <v>99.691000000000003</v>
      </c>
      <c r="J22" s="23">
        <v>27.944399999999998</v>
      </c>
      <c r="K22" s="23">
        <v>99.158299999999983</v>
      </c>
      <c r="L22" s="23">
        <v>99.059999999999988</v>
      </c>
      <c r="M22" s="23">
        <v>94.9452</v>
      </c>
      <c r="N22" s="22">
        <v>99.212399999999988</v>
      </c>
      <c r="O22" s="23">
        <v>100.5634</v>
      </c>
      <c r="P22" s="23">
        <v>28.382400000000001</v>
      </c>
      <c r="Q22" s="23">
        <v>99.898200000000003</v>
      </c>
      <c r="R22" s="23">
        <v>99.288600000000002</v>
      </c>
      <c r="S22" s="24">
        <v>93.497399999999999</v>
      </c>
      <c r="T22" s="25">
        <f t="shared" si="0"/>
        <v>1572.8406</v>
      </c>
      <c r="V22" s="2"/>
      <c r="W22" s="19"/>
    </row>
    <row r="23" spans="1:32" ht="39.950000000000003" customHeight="1" x14ac:dyDescent="0.25">
      <c r="A23" s="92" t="s">
        <v>17</v>
      </c>
      <c r="B23" s="76">
        <v>102.12620000000001</v>
      </c>
      <c r="C23" s="23">
        <v>103.23390000000002</v>
      </c>
      <c r="D23" s="23">
        <v>27.907199999999996</v>
      </c>
      <c r="E23" s="23">
        <v>101.479</v>
      </c>
      <c r="F23" s="122">
        <v>100.33450000000001</v>
      </c>
      <c r="G23" s="24">
        <v>100.8686</v>
      </c>
      <c r="H23" s="23">
        <v>100.203</v>
      </c>
      <c r="I23" s="23">
        <v>99.691000000000003</v>
      </c>
      <c r="J23" s="23">
        <v>27.944399999999998</v>
      </c>
      <c r="K23" s="23">
        <v>102.20230000000001</v>
      </c>
      <c r="L23" s="23">
        <v>99.059999999999988</v>
      </c>
      <c r="M23" s="23">
        <v>94.9452</v>
      </c>
      <c r="N23" s="22">
        <v>101.6508</v>
      </c>
      <c r="O23" s="23">
        <v>103.53909999999999</v>
      </c>
      <c r="P23" s="23">
        <v>28.382400000000001</v>
      </c>
      <c r="Q23" s="23">
        <v>102.87</v>
      </c>
      <c r="R23" s="23">
        <v>102.41279999999999</v>
      </c>
      <c r="S23" s="24">
        <v>95.9358</v>
      </c>
      <c r="T23" s="25">
        <f t="shared" si="0"/>
        <v>1594.7861999999998</v>
      </c>
      <c r="V23" s="2"/>
      <c r="W23" s="19"/>
    </row>
    <row r="24" spans="1:32" ht="39.950000000000003" customHeight="1" x14ac:dyDescent="0.25">
      <c r="A24" s="91" t="s">
        <v>18</v>
      </c>
      <c r="B24" s="76">
        <v>102.12620000000001</v>
      </c>
      <c r="C24" s="23">
        <v>105.82809999999999</v>
      </c>
      <c r="D24" s="23">
        <v>28.490400000000001</v>
      </c>
      <c r="E24" s="23">
        <v>101.479</v>
      </c>
      <c r="F24" s="122">
        <v>103.31020000000001</v>
      </c>
      <c r="G24" s="24">
        <v>103.768</v>
      </c>
      <c r="H24" s="23">
        <v>100.203</v>
      </c>
      <c r="I24" s="23">
        <v>102.50670000000001</v>
      </c>
      <c r="J24" s="23">
        <v>28.710899999999999</v>
      </c>
      <c r="K24" s="23">
        <v>102.2784</v>
      </c>
      <c r="L24" s="23">
        <v>101.87939999999999</v>
      </c>
      <c r="M24" s="23">
        <v>94.9452</v>
      </c>
      <c r="N24" s="22">
        <v>101.6508</v>
      </c>
      <c r="O24" s="23">
        <v>103.53909999999999</v>
      </c>
      <c r="P24" s="23">
        <v>29.052</v>
      </c>
      <c r="Q24" s="23">
        <v>102.87</v>
      </c>
      <c r="R24" s="23">
        <v>102.41279999999999</v>
      </c>
      <c r="S24" s="24">
        <v>95.9358</v>
      </c>
      <c r="T24" s="25">
        <f t="shared" si="0"/>
        <v>1610.9860000000001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697.37729200000012</v>
      </c>
      <c r="C25" s="27">
        <f t="shared" si="1"/>
        <v>712.14679999999998</v>
      </c>
      <c r="D25" s="27">
        <f t="shared" si="1"/>
        <v>195.42639999999994</v>
      </c>
      <c r="E25" s="27">
        <f t="shared" si="1"/>
        <v>693.46600000000001</v>
      </c>
      <c r="F25" s="27">
        <f t="shared" si="1"/>
        <v>690.08220000000006</v>
      </c>
      <c r="G25" s="228">
        <f t="shared" si="1"/>
        <v>694.44460000000004</v>
      </c>
      <c r="H25" s="27">
        <f t="shared" si="1"/>
        <v>686.23099999999999</v>
      </c>
      <c r="I25" s="27">
        <f t="shared" si="1"/>
        <v>686.45800000000008</v>
      </c>
      <c r="J25" s="27">
        <f t="shared" si="1"/>
        <v>193.42869999999999</v>
      </c>
      <c r="K25" s="27">
        <f t="shared" si="1"/>
        <v>686.99510000000009</v>
      </c>
      <c r="L25" s="27">
        <f t="shared" si="1"/>
        <v>678.86840000000007</v>
      </c>
      <c r="M25" s="27">
        <f t="shared" si="1"/>
        <v>658.06144000000006</v>
      </c>
      <c r="N25" s="26">
        <f>SUM(N18:N24)</f>
        <v>694.17110400000001</v>
      </c>
      <c r="O25" s="27">
        <f t="shared" ref="O25:Q25" si="2">SUM(O18:O24)</f>
        <v>693.85874799999988</v>
      </c>
      <c r="P25" s="27">
        <f t="shared" si="2"/>
        <v>196.60703999999998</v>
      </c>
      <c r="Q25" s="27">
        <f t="shared" si="2"/>
        <v>692.23180000000002</v>
      </c>
      <c r="R25" s="27">
        <f>SUM(R18:R24)</f>
        <v>685.58819999999992</v>
      </c>
      <c r="S25" s="28">
        <f t="shared" ref="S25" si="3">SUM(S18:S24)</f>
        <v>657.9608639999999</v>
      </c>
      <c r="T25" s="25">
        <f t="shared" si="0"/>
        <v>10893.403688000002</v>
      </c>
    </row>
    <row r="26" spans="1:32" s="2" customFormat="1" ht="36.75" customHeight="1" x14ac:dyDescent="0.25">
      <c r="A26" s="93" t="s">
        <v>19</v>
      </c>
      <c r="B26" s="208">
        <v>134.19999999999999</v>
      </c>
      <c r="C26" s="30">
        <v>138.69999999999999</v>
      </c>
      <c r="D26" s="30">
        <v>131.9</v>
      </c>
      <c r="E26" s="30">
        <v>133</v>
      </c>
      <c r="F26" s="30">
        <v>135.4</v>
      </c>
      <c r="G26" s="229">
        <v>136</v>
      </c>
      <c r="H26" s="30">
        <v>131.5</v>
      </c>
      <c r="I26" s="30">
        <v>134.69999999999999</v>
      </c>
      <c r="J26" s="30">
        <v>131.1</v>
      </c>
      <c r="K26" s="30">
        <v>134.4</v>
      </c>
      <c r="L26" s="30">
        <v>133.69999999999999</v>
      </c>
      <c r="M26" s="30">
        <v>124.6</v>
      </c>
      <c r="N26" s="29">
        <v>133.4</v>
      </c>
      <c r="O26" s="30">
        <v>135.69999999999999</v>
      </c>
      <c r="P26" s="30">
        <v>134.5</v>
      </c>
      <c r="Q26" s="30">
        <v>135</v>
      </c>
      <c r="R26" s="30">
        <v>134.4</v>
      </c>
      <c r="S26" s="31">
        <v>125.9</v>
      </c>
      <c r="T26" s="32">
        <f>+((T25/T27)/7)*1000</f>
        <v>128.79256201747441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128.79256201747441</v>
      </c>
    </row>
    <row r="28" spans="1:32" s="2" customFormat="1" ht="33" customHeight="1" x14ac:dyDescent="0.25">
      <c r="A28" s="95" t="s">
        <v>21</v>
      </c>
      <c r="B28" s="210">
        <f>((B27*B26)*7/1000/7)</f>
        <v>102.12620000000001</v>
      </c>
      <c r="C28" s="38">
        <f t="shared" ref="C28:S28" si="4">((C27*C26)*7/1000/7)</f>
        <v>105.82809999999999</v>
      </c>
      <c r="D28" s="38">
        <f t="shared" si="4"/>
        <v>28.490400000000001</v>
      </c>
      <c r="E28" s="38">
        <f t="shared" si="4"/>
        <v>101.479</v>
      </c>
      <c r="F28" s="38">
        <f t="shared" si="4"/>
        <v>103.31020000000001</v>
      </c>
      <c r="G28" s="231">
        <f t="shared" si="4"/>
        <v>103.768</v>
      </c>
      <c r="H28" s="38">
        <f t="shared" si="4"/>
        <v>100.203</v>
      </c>
      <c r="I28" s="38">
        <f t="shared" si="4"/>
        <v>102.50670000000001</v>
      </c>
      <c r="J28" s="38">
        <f t="shared" si="4"/>
        <v>28.710899999999999</v>
      </c>
      <c r="K28" s="38">
        <f t="shared" si="4"/>
        <v>102.2784</v>
      </c>
      <c r="L28" s="38">
        <f t="shared" si="4"/>
        <v>101.87939999999999</v>
      </c>
      <c r="M28" s="38">
        <f t="shared" si="4"/>
        <v>94.9452</v>
      </c>
      <c r="N28" s="37">
        <f t="shared" si="4"/>
        <v>101.6508</v>
      </c>
      <c r="O28" s="38">
        <f t="shared" si="4"/>
        <v>103.53909999999999</v>
      </c>
      <c r="P28" s="38">
        <f t="shared" si="4"/>
        <v>29.052</v>
      </c>
      <c r="Q28" s="38">
        <f t="shared" si="4"/>
        <v>102.87</v>
      </c>
      <c r="R28" s="38">
        <f t="shared" si="4"/>
        <v>102.41279999999999</v>
      </c>
      <c r="S28" s="39">
        <f t="shared" si="4"/>
        <v>95.9358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714.88340000000005</v>
      </c>
      <c r="C29" s="42">
        <f t="shared" si="5"/>
        <v>740.79669999999999</v>
      </c>
      <c r="D29" s="42">
        <f t="shared" si="5"/>
        <v>199.43280000000001</v>
      </c>
      <c r="E29" s="42">
        <f>((E27*E26)*7)/1000</f>
        <v>710.35299999999995</v>
      </c>
      <c r="F29" s="42">
        <f>((F27*F26)*7)/1000</f>
        <v>723.17140000000006</v>
      </c>
      <c r="G29" s="232">
        <f>((G27*G26)*7)/1000</f>
        <v>726.37599999999998</v>
      </c>
      <c r="H29" s="42">
        <f t="shared" ref="H29" si="6">((H27*H26)*7)/1000</f>
        <v>701.42100000000005</v>
      </c>
      <c r="I29" s="42">
        <f>((I27*I26)*7)/1000</f>
        <v>717.54690000000005</v>
      </c>
      <c r="J29" s="42">
        <f t="shared" ref="J29:M29" si="7">((J27*J26)*7)/1000</f>
        <v>200.97629999999998</v>
      </c>
      <c r="K29" s="42">
        <f t="shared" si="7"/>
        <v>715.94880000000001</v>
      </c>
      <c r="L29" s="42">
        <f t="shared" si="7"/>
        <v>713.15579999999989</v>
      </c>
      <c r="M29" s="42">
        <f t="shared" si="7"/>
        <v>664.6164</v>
      </c>
      <c r="N29" s="41">
        <f>((N27*N26)*7)/1000</f>
        <v>711.55560000000003</v>
      </c>
      <c r="O29" s="42">
        <f>((O27*O26)*7)/1000</f>
        <v>724.77369999999996</v>
      </c>
      <c r="P29" s="42">
        <f t="shared" ref="P29:S29" si="8">((P27*P26)*7)/1000</f>
        <v>203.364</v>
      </c>
      <c r="Q29" s="42">
        <f t="shared" si="8"/>
        <v>720.09</v>
      </c>
      <c r="R29" s="43">
        <f t="shared" si="8"/>
        <v>716.88959999999997</v>
      </c>
      <c r="S29" s="44">
        <f t="shared" si="8"/>
        <v>671.55060000000003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130.91370227144736</v>
      </c>
      <c r="C30" s="47">
        <f t="shared" si="9"/>
        <v>133.33585470885603</v>
      </c>
      <c r="D30" s="47">
        <f t="shared" si="9"/>
        <v>129.25026455026452</v>
      </c>
      <c r="E30" s="47">
        <f>+(E25/E27)/7*1000</f>
        <v>129.83823254072271</v>
      </c>
      <c r="F30" s="47">
        <f t="shared" ref="F30:H30" si="10">+(F25/F27)/7*1000</f>
        <v>129.20468077139114</v>
      </c>
      <c r="G30" s="233">
        <f t="shared" si="10"/>
        <v>130.02145665605693</v>
      </c>
      <c r="H30" s="47">
        <f t="shared" si="10"/>
        <v>128.6522309711286</v>
      </c>
      <c r="I30" s="47">
        <f>+(I25/I27)/7*1000</f>
        <v>128.86390088229774</v>
      </c>
      <c r="J30" s="47">
        <f t="shared" ref="J30:M30" si="11">+(J25/J27)/7*1000</f>
        <v>126.17658186562295</v>
      </c>
      <c r="K30" s="47">
        <f t="shared" si="11"/>
        <v>128.96472686314999</v>
      </c>
      <c r="L30" s="47">
        <f t="shared" si="11"/>
        <v>127.2719160104987</v>
      </c>
      <c r="M30" s="47">
        <f t="shared" si="11"/>
        <v>123.37109861267344</v>
      </c>
      <c r="N30" s="46">
        <f>+(N25/N27)/7*1000</f>
        <v>130.14081439820021</v>
      </c>
      <c r="O30" s="47">
        <f t="shared" ref="O30:S30" si="12">+(O25/O27)/7*1000</f>
        <v>129.91176708481555</v>
      </c>
      <c r="P30" s="47">
        <f t="shared" si="12"/>
        <v>130.0311111111111</v>
      </c>
      <c r="Q30" s="47">
        <f t="shared" si="12"/>
        <v>129.77724034495688</v>
      </c>
      <c r="R30" s="47">
        <f t="shared" si="12"/>
        <v>128.53172103487063</v>
      </c>
      <c r="S30" s="48">
        <f t="shared" si="12"/>
        <v>123.35224296962878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7" t="s">
        <v>8</v>
      </c>
      <c r="M36" s="418"/>
      <c r="N36" s="418"/>
      <c r="O36" s="418"/>
      <c r="P36" s="418"/>
      <c r="Q36" s="419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82.379519999999999</v>
      </c>
      <c r="C39" s="79">
        <v>82.49687999999999</v>
      </c>
      <c r="D39" s="79">
        <v>26.876139999999999</v>
      </c>
      <c r="E39" s="79">
        <v>81.407920000000018</v>
      </c>
      <c r="F39" s="79">
        <v>81.00594000000001</v>
      </c>
      <c r="G39" s="79">
        <v>80.437259999999995</v>
      </c>
      <c r="H39" s="79"/>
      <c r="I39" s="101">
        <f t="shared" ref="I39:I46" si="13">SUM(B39:H39)</f>
        <v>434.60365999999999</v>
      </c>
      <c r="J39" s="138"/>
      <c r="K39" s="91" t="s">
        <v>12</v>
      </c>
      <c r="L39" s="79">
        <v>7.4</v>
      </c>
      <c r="M39" s="79">
        <v>7.4</v>
      </c>
      <c r="N39" s="79">
        <v>2.2999999999999998</v>
      </c>
      <c r="O39" s="79">
        <v>7.1</v>
      </c>
      <c r="P39" s="79">
        <v>7.3</v>
      </c>
      <c r="Q39" s="79">
        <v>7.3</v>
      </c>
      <c r="R39" s="101">
        <f t="shared" ref="R39:R46" si="14">SUM(L39:Q39)</f>
        <v>38.800000000000004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82.379519999999999</v>
      </c>
      <c r="C40" s="79">
        <v>82.49687999999999</v>
      </c>
      <c r="D40" s="79">
        <v>26.876139999999999</v>
      </c>
      <c r="E40" s="79">
        <v>81.407920000000018</v>
      </c>
      <c r="F40" s="79">
        <v>81.00594000000001</v>
      </c>
      <c r="G40" s="79">
        <v>80.437259999999995</v>
      </c>
      <c r="H40" s="79"/>
      <c r="I40" s="101">
        <f t="shared" si="13"/>
        <v>434.60365999999999</v>
      </c>
      <c r="J40" s="2"/>
      <c r="K40" s="92" t="s">
        <v>13</v>
      </c>
      <c r="L40" s="79">
        <v>7.4</v>
      </c>
      <c r="M40" s="79">
        <v>7.4</v>
      </c>
      <c r="N40" s="79">
        <v>2.2999999999999998</v>
      </c>
      <c r="O40" s="79">
        <v>7.1</v>
      </c>
      <c r="P40" s="79">
        <v>7.3</v>
      </c>
      <c r="Q40" s="79">
        <v>7.3</v>
      </c>
      <c r="R40" s="101">
        <f t="shared" si="14"/>
        <v>38.800000000000004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84.473191999999997</v>
      </c>
      <c r="C41" s="23">
        <v>84.702048000000019</v>
      </c>
      <c r="D41" s="23">
        <v>27.326044000000003</v>
      </c>
      <c r="E41" s="23">
        <v>83.239231999999987</v>
      </c>
      <c r="F41" s="23">
        <v>82.281423999999987</v>
      </c>
      <c r="G41" s="23">
        <v>81.393096000000014</v>
      </c>
      <c r="H41" s="23"/>
      <c r="I41" s="101">
        <f t="shared" si="13"/>
        <v>443.41503599999999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7.3</v>
      </c>
      <c r="P41" s="79">
        <v>7.3</v>
      </c>
      <c r="Q41" s="79">
        <v>7.3</v>
      </c>
      <c r="R41" s="101">
        <f t="shared" si="14"/>
        <v>39.200000000000003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84.473191999999997</v>
      </c>
      <c r="C42" s="79">
        <v>84.702048000000019</v>
      </c>
      <c r="D42" s="79">
        <v>27.326044000000003</v>
      </c>
      <c r="E42" s="79">
        <v>83.239231999999987</v>
      </c>
      <c r="F42" s="79">
        <v>82.281423999999987</v>
      </c>
      <c r="G42" s="79">
        <v>81.393096000000014</v>
      </c>
      <c r="H42" s="79"/>
      <c r="I42" s="101">
        <f t="shared" si="13"/>
        <v>443.41503599999999</v>
      </c>
      <c r="J42" s="2"/>
      <c r="K42" s="92" t="s">
        <v>15</v>
      </c>
      <c r="L42" s="79">
        <v>7.5</v>
      </c>
      <c r="M42" s="79">
        <v>7.5</v>
      </c>
      <c r="N42" s="79">
        <v>2.4</v>
      </c>
      <c r="O42" s="79">
        <v>7.3</v>
      </c>
      <c r="P42" s="79">
        <v>7.4</v>
      </c>
      <c r="Q42" s="79">
        <v>7.4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84.473191999999997</v>
      </c>
      <c r="C43" s="79">
        <v>84.702048000000019</v>
      </c>
      <c r="D43" s="79">
        <v>27.326044000000003</v>
      </c>
      <c r="E43" s="79">
        <v>83.239231999999987</v>
      </c>
      <c r="F43" s="79">
        <v>82.281423999999987</v>
      </c>
      <c r="G43" s="79">
        <v>81.393096000000014</v>
      </c>
      <c r="H43" s="79"/>
      <c r="I43" s="101">
        <f t="shared" si="13"/>
        <v>443.41503599999999</v>
      </c>
      <c r="J43" s="2"/>
      <c r="K43" s="91" t="s">
        <v>16</v>
      </c>
      <c r="L43" s="79">
        <v>7.5</v>
      </c>
      <c r="M43" s="79">
        <v>7.5</v>
      </c>
      <c r="N43" s="79">
        <v>2.4</v>
      </c>
      <c r="O43" s="79">
        <v>7.3</v>
      </c>
      <c r="P43" s="79">
        <v>7.4</v>
      </c>
      <c r="Q43" s="79">
        <v>7.4</v>
      </c>
      <c r="R43" s="101">
        <f t="shared" si="14"/>
        <v>39.5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85.686700000000002</v>
      </c>
      <c r="C44" s="79">
        <v>84.702048000000019</v>
      </c>
      <c r="D44" s="79">
        <v>27.735000000000003</v>
      </c>
      <c r="E44" s="79">
        <v>84.614400000000003</v>
      </c>
      <c r="F44" s="79">
        <v>82.281423999999987</v>
      </c>
      <c r="G44" s="79">
        <v>81.393096000000014</v>
      </c>
      <c r="H44" s="79"/>
      <c r="I44" s="101">
        <f t="shared" si="13"/>
        <v>446.41266800000005</v>
      </c>
      <c r="J44" s="2"/>
      <c r="K44" s="92" t="s">
        <v>17</v>
      </c>
      <c r="L44" s="79">
        <v>7.5</v>
      </c>
      <c r="M44" s="79">
        <v>7.5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39.5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85.686700000000002</v>
      </c>
      <c r="C45" s="79">
        <v>85.902600000000007</v>
      </c>
      <c r="D45" s="79">
        <v>27.735000000000003</v>
      </c>
      <c r="E45" s="79">
        <v>84.614400000000003</v>
      </c>
      <c r="F45" s="79">
        <v>81.917000000000002</v>
      </c>
      <c r="G45" s="79">
        <v>81.12</v>
      </c>
      <c r="H45" s="79"/>
      <c r="I45" s="101">
        <f t="shared" si="13"/>
        <v>446.97570000000007</v>
      </c>
      <c r="J45" s="2"/>
      <c r="K45" s="91" t="s">
        <v>18</v>
      </c>
      <c r="L45" s="79">
        <v>7.5</v>
      </c>
      <c r="M45" s="79">
        <v>7.5</v>
      </c>
      <c r="N45" s="79">
        <v>2.4</v>
      </c>
      <c r="O45" s="79">
        <v>7.4</v>
      </c>
      <c r="P45" s="79">
        <v>7.4</v>
      </c>
      <c r="Q45" s="79">
        <v>7.4</v>
      </c>
      <c r="R45" s="101">
        <f t="shared" si="14"/>
        <v>39.599999999999994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589.55201599999998</v>
      </c>
      <c r="C46" s="27">
        <f t="shared" si="15"/>
        <v>589.70455200000004</v>
      </c>
      <c r="D46" s="27">
        <f t="shared" si="15"/>
        <v>191.20041200000003</v>
      </c>
      <c r="E46" s="27">
        <f t="shared" si="15"/>
        <v>581.762336</v>
      </c>
      <c r="F46" s="27">
        <f t="shared" si="15"/>
        <v>573.054576</v>
      </c>
      <c r="G46" s="27">
        <f t="shared" si="15"/>
        <v>567.56690400000002</v>
      </c>
      <c r="H46" s="27">
        <f t="shared" si="15"/>
        <v>0</v>
      </c>
      <c r="I46" s="101">
        <f t="shared" si="13"/>
        <v>3092.8407960000004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16.5</v>
      </c>
      <c r="O46" s="27">
        <f t="shared" si="16"/>
        <v>50.8</v>
      </c>
      <c r="P46" s="27">
        <f t="shared" si="16"/>
        <v>51.499999999999993</v>
      </c>
      <c r="Q46" s="27">
        <f t="shared" si="16"/>
        <v>51.499999999999993</v>
      </c>
      <c r="R46" s="101">
        <f t="shared" si="14"/>
        <v>274.89999999999998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127.7</v>
      </c>
      <c r="C47" s="30">
        <v>126.7</v>
      </c>
      <c r="D47" s="30">
        <v>129</v>
      </c>
      <c r="E47" s="30">
        <v>124.8</v>
      </c>
      <c r="F47" s="30">
        <v>121</v>
      </c>
      <c r="G47" s="30">
        <v>120</v>
      </c>
      <c r="H47" s="30"/>
      <c r="I47" s="102">
        <f>+((I46/I48)/7)*1000</f>
        <v>122.90247550168887</v>
      </c>
      <c r="K47" s="110" t="s">
        <v>19</v>
      </c>
      <c r="L47" s="82">
        <v>131</v>
      </c>
      <c r="M47" s="30">
        <v>131</v>
      </c>
      <c r="N47" s="30">
        <v>131</v>
      </c>
      <c r="O47" s="30">
        <v>129.5</v>
      </c>
      <c r="P47" s="30">
        <v>129</v>
      </c>
      <c r="Q47" s="30">
        <v>129</v>
      </c>
      <c r="R47" s="102">
        <f>+((R46/R48)/7)*1000</f>
        <v>130.03784295175021</v>
      </c>
      <c r="S47" s="63"/>
      <c r="T47" s="63"/>
    </row>
    <row r="48" spans="1:30" ht="33.75" customHeight="1" x14ac:dyDescent="0.25">
      <c r="A48" s="94" t="s">
        <v>20</v>
      </c>
      <c r="B48" s="83">
        <v>671</v>
      </c>
      <c r="C48" s="34">
        <v>678</v>
      </c>
      <c r="D48" s="34">
        <v>215</v>
      </c>
      <c r="E48" s="34">
        <v>678</v>
      </c>
      <c r="F48" s="34">
        <v>677</v>
      </c>
      <c r="G48" s="34">
        <v>676</v>
      </c>
      <c r="H48" s="34"/>
      <c r="I48" s="103">
        <f>SUM(B48:H48)</f>
        <v>3595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85.686700000000002</v>
      </c>
      <c r="C49" s="38">
        <f t="shared" si="17"/>
        <v>85.902600000000007</v>
      </c>
      <c r="D49" s="38">
        <f t="shared" si="17"/>
        <v>27.735000000000003</v>
      </c>
      <c r="E49" s="38">
        <f t="shared" si="17"/>
        <v>84.614400000000003</v>
      </c>
      <c r="F49" s="38">
        <f t="shared" si="17"/>
        <v>81.917000000000002</v>
      </c>
      <c r="G49" s="38">
        <f t="shared" si="17"/>
        <v>81.12</v>
      </c>
      <c r="H49" s="38">
        <f t="shared" si="17"/>
        <v>0</v>
      </c>
      <c r="I49" s="104">
        <f>((I46*1000)/I48)/7</f>
        <v>122.90247550168887</v>
      </c>
      <c r="K49" s="95" t="s">
        <v>21</v>
      </c>
      <c r="L49" s="84">
        <f t="shared" ref="L49:Q49" si="18">((L48*L47)*7/1000-L39-L40)/5</f>
        <v>7.4938000000000002</v>
      </c>
      <c r="M49" s="38">
        <f t="shared" si="18"/>
        <v>7.4938000000000002</v>
      </c>
      <c r="N49" s="38">
        <f t="shared" si="18"/>
        <v>2.3811999999999998</v>
      </c>
      <c r="O49" s="38">
        <f t="shared" si="18"/>
        <v>7.3128000000000002</v>
      </c>
      <c r="P49" s="38">
        <f t="shared" si="18"/>
        <v>7.3742000000000001</v>
      </c>
      <c r="Q49" s="38">
        <f t="shared" si="18"/>
        <v>7.3742000000000001</v>
      </c>
      <c r="R49" s="113">
        <f>((R46*1000)/R48)/7</f>
        <v>130.03784295175024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599.80690000000004</v>
      </c>
      <c r="C50" s="42">
        <f t="shared" si="19"/>
        <v>601.31820000000005</v>
      </c>
      <c r="D50" s="42">
        <f t="shared" si="19"/>
        <v>194.14500000000001</v>
      </c>
      <c r="E50" s="42">
        <f t="shared" si="19"/>
        <v>592.30079999999998</v>
      </c>
      <c r="F50" s="42">
        <f t="shared" si="19"/>
        <v>573.41899999999998</v>
      </c>
      <c r="G50" s="42">
        <f t="shared" si="19"/>
        <v>567.84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52.268999999999998</v>
      </c>
      <c r="M50" s="42">
        <f t="shared" si="20"/>
        <v>52.268999999999998</v>
      </c>
      <c r="N50" s="42">
        <f t="shared" si="20"/>
        <v>16.506</v>
      </c>
      <c r="O50" s="42">
        <f t="shared" si="20"/>
        <v>50.764000000000003</v>
      </c>
      <c r="P50" s="42">
        <f t="shared" si="20"/>
        <v>51.470999999999997</v>
      </c>
      <c r="Q50" s="42">
        <f t="shared" si="20"/>
        <v>51.470999999999997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125.51671620183095</v>
      </c>
      <c r="C51" s="47">
        <f t="shared" si="21"/>
        <v>124.2529608091024</v>
      </c>
      <c r="D51" s="47">
        <f t="shared" si="21"/>
        <v>127.04346312292361</v>
      </c>
      <c r="E51" s="47">
        <f t="shared" si="21"/>
        <v>122.57950611040877</v>
      </c>
      <c r="F51" s="47">
        <f t="shared" si="21"/>
        <v>120.92310107617642</v>
      </c>
      <c r="G51" s="47">
        <f t="shared" si="21"/>
        <v>119.94228740490279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131.07769423558895</v>
      </c>
      <c r="M51" s="47">
        <f t="shared" si="22"/>
        <v>131.07769423558895</v>
      </c>
      <c r="N51" s="47">
        <f t="shared" si="22"/>
        <v>130.95238095238096</v>
      </c>
      <c r="O51" s="47">
        <f t="shared" si="22"/>
        <v>129.59183673469389</v>
      </c>
      <c r="P51" s="47">
        <f t="shared" si="22"/>
        <v>129.07268170426065</v>
      </c>
      <c r="Q51" s="47">
        <f t="shared" si="22"/>
        <v>129.07268170426065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7" t="s">
        <v>70</v>
      </c>
      <c r="C55" s="438"/>
      <c r="D55" s="438"/>
      <c r="E55" s="438"/>
      <c r="F55" s="438"/>
      <c r="G55" s="439"/>
      <c r="H55" s="437" t="s">
        <v>71</v>
      </c>
      <c r="I55" s="438"/>
      <c r="J55" s="438"/>
      <c r="K55" s="438"/>
      <c r="L55" s="438"/>
      <c r="M55" s="439"/>
      <c r="N55" s="437" t="s">
        <v>8</v>
      </c>
      <c r="O55" s="438"/>
      <c r="P55" s="438"/>
      <c r="Q55" s="438"/>
      <c r="R55" s="438"/>
      <c r="S55" s="43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</v>
      </c>
      <c r="C58" s="79">
        <v>8.6</v>
      </c>
      <c r="D58" s="79">
        <v>2.5</v>
      </c>
      <c r="E58" s="79">
        <v>8.6</v>
      </c>
      <c r="F58" s="79">
        <v>8.6</v>
      </c>
      <c r="G58" s="221">
        <v>8.4</v>
      </c>
      <c r="H58" s="22">
        <v>8.6</v>
      </c>
      <c r="I58" s="79">
        <v>8.5</v>
      </c>
      <c r="J58" s="79">
        <v>2.4</v>
      </c>
      <c r="K58" s="79">
        <v>8.5</v>
      </c>
      <c r="L58" s="79">
        <v>8.5</v>
      </c>
      <c r="M58" s="221">
        <v>8.5</v>
      </c>
      <c r="N58" s="22">
        <v>8.5</v>
      </c>
      <c r="O58" s="79">
        <v>8.5</v>
      </c>
      <c r="P58" s="79">
        <v>2.4</v>
      </c>
      <c r="Q58" s="79">
        <v>8.4</v>
      </c>
      <c r="R58" s="79">
        <v>8.5</v>
      </c>
      <c r="S58" s="221">
        <v>8.4</v>
      </c>
      <c r="T58" s="101">
        <f t="shared" ref="T58:T65" si="23">SUM(B58:S58)</f>
        <v>135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</v>
      </c>
      <c r="C59" s="79">
        <v>8.6</v>
      </c>
      <c r="D59" s="79">
        <v>2.5</v>
      </c>
      <c r="E59" s="79">
        <v>8.6</v>
      </c>
      <c r="F59" s="79">
        <v>8.6</v>
      </c>
      <c r="G59" s="221">
        <v>8.4</v>
      </c>
      <c r="H59" s="22">
        <v>8.6</v>
      </c>
      <c r="I59" s="79">
        <v>8.5</v>
      </c>
      <c r="J59" s="79">
        <v>2.4</v>
      </c>
      <c r="K59" s="79">
        <v>8.5</v>
      </c>
      <c r="L59" s="79">
        <v>8.5</v>
      </c>
      <c r="M59" s="221">
        <v>8.5</v>
      </c>
      <c r="N59" s="22">
        <v>8.5</v>
      </c>
      <c r="O59" s="79">
        <v>8.5</v>
      </c>
      <c r="P59" s="79">
        <v>2.4</v>
      </c>
      <c r="Q59" s="79">
        <v>8.4</v>
      </c>
      <c r="R59" s="79">
        <v>8.5</v>
      </c>
      <c r="S59" s="221">
        <v>8.4</v>
      </c>
      <c r="T59" s="101">
        <f t="shared" si="23"/>
        <v>135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23">
        <v>2.2999999999999998</v>
      </c>
      <c r="E60" s="79">
        <v>8.6999999999999993</v>
      </c>
      <c r="F60" s="79">
        <v>8.6999999999999993</v>
      </c>
      <c r="G60" s="221">
        <v>8.4</v>
      </c>
      <c r="H60" s="22">
        <v>8.6</v>
      </c>
      <c r="I60" s="79">
        <v>8.5</v>
      </c>
      <c r="J60" s="23">
        <v>2.2999999999999998</v>
      </c>
      <c r="K60" s="23">
        <v>8.5</v>
      </c>
      <c r="L60" s="23">
        <v>8.4</v>
      </c>
      <c r="M60" s="24">
        <v>8.4</v>
      </c>
      <c r="N60" s="22">
        <v>8.5</v>
      </c>
      <c r="O60" s="23">
        <v>8.4</v>
      </c>
      <c r="P60" s="23">
        <v>2.4</v>
      </c>
      <c r="Q60" s="23">
        <v>8.5</v>
      </c>
      <c r="R60" s="23">
        <v>8.5</v>
      </c>
      <c r="S60" s="24">
        <v>8.5</v>
      </c>
      <c r="T60" s="101">
        <f t="shared" si="23"/>
        <v>135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8.5</v>
      </c>
      <c r="H61" s="22">
        <v>8.6</v>
      </c>
      <c r="I61" s="79">
        <v>8.5</v>
      </c>
      <c r="J61" s="23">
        <v>2.4</v>
      </c>
      <c r="K61" s="23">
        <v>8.5</v>
      </c>
      <c r="L61" s="23">
        <v>8.5</v>
      </c>
      <c r="M61" s="24">
        <v>8.5</v>
      </c>
      <c r="N61" s="22">
        <v>8.5</v>
      </c>
      <c r="O61" s="23">
        <v>8.5</v>
      </c>
      <c r="P61" s="23">
        <v>2.4</v>
      </c>
      <c r="Q61" s="23">
        <v>8.5</v>
      </c>
      <c r="R61" s="23">
        <v>8.5</v>
      </c>
      <c r="S61" s="24">
        <v>8.5</v>
      </c>
      <c r="T61" s="101">
        <f t="shared" si="23"/>
        <v>135.5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8.6999999999999993</v>
      </c>
      <c r="D62" s="23">
        <v>2.2999999999999998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8.5</v>
      </c>
      <c r="P62" s="23">
        <v>2.4</v>
      </c>
      <c r="Q62" s="23">
        <v>8.6</v>
      </c>
      <c r="R62" s="23">
        <v>8.5</v>
      </c>
      <c r="S62" s="24">
        <v>8.5</v>
      </c>
      <c r="T62" s="101">
        <f t="shared" si="23"/>
        <v>135.80000000000001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8.6999999999999993</v>
      </c>
      <c r="D63" s="23">
        <v>2.2999999999999998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8.5</v>
      </c>
      <c r="P63" s="23">
        <v>2.4</v>
      </c>
      <c r="Q63" s="23">
        <v>8.6</v>
      </c>
      <c r="R63" s="23">
        <v>8.5</v>
      </c>
      <c r="S63" s="24">
        <v>8.5</v>
      </c>
      <c r="T63" s="101">
        <f t="shared" si="23"/>
        <v>135.80000000000001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8.6999999999999993</v>
      </c>
      <c r="C64" s="79">
        <v>8.6999999999999993</v>
      </c>
      <c r="D64" s="23">
        <v>2.4</v>
      </c>
      <c r="E64" s="79">
        <v>8.6999999999999993</v>
      </c>
      <c r="F64" s="79">
        <v>8.6999999999999993</v>
      </c>
      <c r="G64" s="221">
        <v>8.5</v>
      </c>
      <c r="H64" s="22">
        <v>8.6999999999999993</v>
      </c>
      <c r="I64" s="79">
        <v>8.6</v>
      </c>
      <c r="J64" s="23">
        <v>2.4</v>
      </c>
      <c r="K64" s="23">
        <v>8.6</v>
      </c>
      <c r="L64" s="23">
        <v>8.5</v>
      </c>
      <c r="M64" s="24">
        <v>8.5</v>
      </c>
      <c r="N64" s="22">
        <v>8.6</v>
      </c>
      <c r="O64" s="23">
        <v>8.5</v>
      </c>
      <c r="P64" s="23">
        <v>2.4</v>
      </c>
      <c r="Q64" s="23">
        <v>8.6</v>
      </c>
      <c r="R64" s="23">
        <v>8.6</v>
      </c>
      <c r="S64" s="24">
        <v>8.6</v>
      </c>
      <c r="T64" s="101">
        <f t="shared" si="23"/>
        <v>136.29999999999998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60.7</v>
      </c>
      <c r="C65" s="27">
        <f t="shared" ref="C65:S65" si="24">SUM(C58:C64)</f>
        <v>60.7</v>
      </c>
      <c r="D65" s="27">
        <f t="shared" si="24"/>
        <v>16.599999999999998</v>
      </c>
      <c r="E65" s="27">
        <f t="shared" si="24"/>
        <v>60.7</v>
      </c>
      <c r="F65" s="27">
        <f t="shared" si="24"/>
        <v>60.7</v>
      </c>
      <c r="G65" s="28">
        <f t="shared" si="24"/>
        <v>59.2</v>
      </c>
      <c r="H65" s="26">
        <f t="shared" si="24"/>
        <v>60.3</v>
      </c>
      <c r="I65" s="27">
        <f t="shared" si="24"/>
        <v>59.800000000000004</v>
      </c>
      <c r="J65" s="27">
        <f t="shared" si="24"/>
        <v>16.7</v>
      </c>
      <c r="K65" s="27">
        <f t="shared" si="24"/>
        <v>59.6</v>
      </c>
      <c r="L65" s="27">
        <f t="shared" si="24"/>
        <v>59.4</v>
      </c>
      <c r="M65" s="28">
        <f t="shared" si="24"/>
        <v>59.4</v>
      </c>
      <c r="N65" s="26">
        <f t="shared" si="24"/>
        <v>59.800000000000004</v>
      </c>
      <c r="O65" s="27">
        <f t="shared" si="24"/>
        <v>59.4</v>
      </c>
      <c r="P65" s="27">
        <f t="shared" si="24"/>
        <v>16.8</v>
      </c>
      <c r="Q65" s="27">
        <f t="shared" si="24"/>
        <v>59.6</v>
      </c>
      <c r="R65" s="27">
        <f t="shared" si="24"/>
        <v>59.6</v>
      </c>
      <c r="S65" s="28">
        <f t="shared" si="24"/>
        <v>59.4</v>
      </c>
      <c r="T65" s="101">
        <f t="shared" si="23"/>
        <v>948.39999999999986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133.5</v>
      </c>
      <c r="C66" s="30">
        <v>133.5</v>
      </c>
      <c r="D66" s="30">
        <v>132</v>
      </c>
      <c r="E66" s="30">
        <v>133.5</v>
      </c>
      <c r="F66" s="30">
        <v>133.5</v>
      </c>
      <c r="G66" s="31">
        <v>132</v>
      </c>
      <c r="H66" s="29">
        <v>132.5</v>
      </c>
      <c r="I66" s="30">
        <v>131.5</v>
      </c>
      <c r="J66" s="30">
        <v>133</v>
      </c>
      <c r="K66" s="30">
        <v>131</v>
      </c>
      <c r="L66" s="30">
        <v>130.5</v>
      </c>
      <c r="M66" s="31">
        <v>130.5</v>
      </c>
      <c r="N66" s="29">
        <v>131.5</v>
      </c>
      <c r="O66" s="30">
        <v>131</v>
      </c>
      <c r="P66" s="30">
        <v>133.5</v>
      </c>
      <c r="Q66" s="30">
        <v>131</v>
      </c>
      <c r="R66" s="30">
        <v>131</v>
      </c>
      <c r="S66" s="31">
        <v>130.5</v>
      </c>
      <c r="T66" s="102">
        <f>+((T65/T67)/7)*1000</f>
        <v>131.7954419121734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1028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8.708499999999999</v>
      </c>
      <c r="C68" s="38">
        <f t="shared" si="25"/>
        <v>8.708499999999999</v>
      </c>
      <c r="D68" s="38">
        <f t="shared" si="25"/>
        <v>2.3264000000000005</v>
      </c>
      <c r="E68" s="38">
        <f t="shared" si="25"/>
        <v>8.708499999999999</v>
      </c>
      <c r="F68" s="38">
        <f t="shared" si="25"/>
        <v>8.708499999999999</v>
      </c>
      <c r="G68" s="39">
        <f t="shared" si="25"/>
        <v>8.4672000000000018</v>
      </c>
      <c r="H68" s="37">
        <f t="shared" si="25"/>
        <v>8.6174999999999997</v>
      </c>
      <c r="I68" s="38">
        <f t="shared" si="25"/>
        <v>8.5665000000000013</v>
      </c>
      <c r="J68" s="38">
        <f t="shared" si="25"/>
        <v>2.3915999999999995</v>
      </c>
      <c r="K68" s="38">
        <f t="shared" si="25"/>
        <v>8.520999999999999</v>
      </c>
      <c r="L68" s="38">
        <f t="shared" si="25"/>
        <v>8.4755000000000003</v>
      </c>
      <c r="M68" s="39">
        <f t="shared" si="25"/>
        <v>8.4755000000000003</v>
      </c>
      <c r="N68" s="37">
        <f t="shared" si="25"/>
        <v>8.5665000000000013</v>
      </c>
      <c r="O68" s="38">
        <f t="shared" si="25"/>
        <v>8.520999999999999</v>
      </c>
      <c r="P68" s="38">
        <f t="shared" si="25"/>
        <v>2.4042000000000003</v>
      </c>
      <c r="Q68" s="38">
        <f t="shared" si="25"/>
        <v>8.5609999999999999</v>
      </c>
      <c r="R68" s="38">
        <f t="shared" si="25"/>
        <v>8.520999999999999</v>
      </c>
      <c r="S68" s="39">
        <f t="shared" si="25"/>
        <v>8.5154999999999994</v>
      </c>
      <c r="T68" s="116">
        <f>((T65*1000)/T67)/7</f>
        <v>131.7954419121734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60.7425</v>
      </c>
      <c r="C69" s="42">
        <f>((C67*C66)*7)/1000</f>
        <v>60.7425</v>
      </c>
      <c r="D69" s="42">
        <f>((D67*D66)*7)/1000</f>
        <v>16.632000000000001</v>
      </c>
      <c r="E69" s="42">
        <f t="shared" ref="E69:R69" si="26">((E67*E66)*7)/1000</f>
        <v>60.7425</v>
      </c>
      <c r="F69" s="42">
        <f t="shared" si="26"/>
        <v>60.7425</v>
      </c>
      <c r="G69" s="87">
        <f t="shared" si="26"/>
        <v>59.136000000000003</v>
      </c>
      <c r="H69" s="41">
        <f t="shared" si="26"/>
        <v>60.287500000000001</v>
      </c>
      <c r="I69" s="42">
        <f t="shared" si="26"/>
        <v>59.832500000000003</v>
      </c>
      <c r="J69" s="42">
        <f t="shared" si="26"/>
        <v>16.757999999999999</v>
      </c>
      <c r="K69" s="42">
        <f t="shared" si="26"/>
        <v>59.604999999999997</v>
      </c>
      <c r="L69" s="42">
        <f t="shared" si="26"/>
        <v>59.377499999999998</v>
      </c>
      <c r="M69" s="87">
        <f t="shared" si="26"/>
        <v>59.377499999999998</v>
      </c>
      <c r="N69" s="41">
        <f t="shared" si="26"/>
        <v>59.832500000000003</v>
      </c>
      <c r="O69" s="42">
        <f t="shared" si="26"/>
        <v>59.604999999999997</v>
      </c>
      <c r="P69" s="42">
        <f t="shared" si="26"/>
        <v>16.821000000000002</v>
      </c>
      <c r="Q69" s="42">
        <f t="shared" si="26"/>
        <v>59.604999999999997</v>
      </c>
      <c r="R69" s="42">
        <f t="shared" si="26"/>
        <v>59.604999999999997</v>
      </c>
      <c r="S69" s="87">
        <f>((S67*S66)*7)/1000</f>
        <v>59.377499999999998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133.4065934065934</v>
      </c>
      <c r="C70" s="47">
        <f>+(C65/C67)/7*1000</f>
        <v>133.4065934065934</v>
      </c>
      <c r="D70" s="47">
        <f>+(D65/D67)/7*1000</f>
        <v>131.74603174603172</v>
      </c>
      <c r="E70" s="47">
        <f t="shared" ref="E70:R70" si="27">+(E65/E67)/7*1000</f>
        <v>133.4065934065934</v>
      </c>
      <c r="F70" s="47">
        <f t="shared" si="27"/>
        <v>133.4065934065934</v>
      </c>
      <c r="G70" s="48">
        <f t="shared" si="27"/>
        <v>132.14285714285714</v>
      </c>
      <c r="H70" s="46">
        <f t="shared" si="27"/>
        <v>132.52747252747253</v>
      </c>
      <c r="I70" s="47">
        <f t="shared" si="27"/>
        <v>131.42857142857142</v>
      </c>
      <c r="J70" s="47">
        <f t="shared" si="27"/>
        <v>132.53968253968253</v>
      </c>
      <c r="K70" s="47">
        <f t="shared" si="27"/>
        <v>130.98901098901101</v>
      </c>
      <c r="L70" s="47">
        <f t="shared" si="27"/>
        <v>130.54945054945054</v>
      </c>
      <c r="M70" s="48">
        <f t="shared" si="27"/>
        <v>130.54945054945054</v>
      </c>
      <c r="N70" s="46">
        <f t="shared" si="27"/>
        <v>131.42857142857142</v>
      </c>
      <c r="O70" s="47">
        <f t="shared" si="27"/>
        <v>130.54945054945054</v>
      </c>
      <c r="P70" s="47">
        <f t="shared" si="27"/>
        <v>133.33333333333334</v>
      </c>
      <c r="Q70" s="47">
        <f t="shared" si="27"/>
        <v>130.98901098901101</v>
      </c>
      <c r="R70" s="47">
        <f t="shared" si="27"/>
        <v>130.98901098901101</v>
      </c>
      <c r="S70" s="48">
        <f>+(S65/S67)/7*1000</f>
        <v>130.54945054945054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7" zoomScale="30" zoomScaleNormal="30" zoomScaleSheetLayoutView="30" workbookViewId="0">
      <selection activeCell="V44" sqref="V4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2"/>
      <c r="Z3" s="2"/>
      <c r="AA3" s="2"/>
      <c r="AB3" s="2"/>
      <c r="AC3" s="2"/>
      <c r="AD3" s="3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5" t="s">
        <v>1</v>
      </c>
      <c r="B9" s="375"/>
      <c r="C9" s="375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5"/>
      <c r="B10" s="375"/>
      <c r="C10" s="3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5" t="s">
        <v>4</v>
      </c>
      <c r="B11" s="375"/>
      <c r="C11" s="375"/>
      <c r="D11" s="1"/>
      <c r="E11" s="376">
        <v>2</v>
      </c>
      <c r="F11" s="1"/>
      <c r="G11" s="1"/>
      <c r="H11" s="1"/>
      <c r="I11" s="1"/>
      <c r="J11" s="1"/>
      <c r="K11" s="426" t="s">
        <v>111</v>
      </c>
      <c r="L11" s="426"/>
      <c r="M11" s="377"/>
      <c r="N11" s="3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5"/>
      <c r="B12" s="375"/>
      <c r="C12" s="375"/>
      <c r="D12" s="1"/>
      <c r="E12" s="5"/>
      <c r="F12" s="1"/>
      <c r="G12" s="1"/>
      <c r="H12" s="1"/>
      <c r="I12" s="1"/>
      <c r="J12" s="1"/>
      <c r="K12" s="377"/>
      <c r="L12" s="377"/>
      <c r="M12" s="377"/>
      <c r="N12" s="3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5"/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7"/>
      <c r="M13" s="377"/>
      <c r="N13" s="377"/>
      <c r="O13" s="377"/>
      <c r="P13" s="377"/>
      <c r="Q13" s="377"/>
      <c r="R13" s="377"/>
      <c r="S13" s="377"/>
      <c r="T13" s="377"/>
      <c r="U13" s="377"/>
      <c r="V13" s="377"/>
      <c r="W13" s="1"/>
      <c r="X13" s="1"/>
      <c r="Y13" s="1"/>
    </row>
    <row r="14" spans="1:30" s="3" customFormat="1" ht="27" thickBot="1" x14ac:dyDescent="0.3">
      <c r="A14" s="3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70</v>
      </c>
      <c r="C15" s="432"/>
      <c r="D15" s="432"/>
      <c r="E15" s="432"/>
      <c r="F15" s="432"/>
      <c r="G15" s="433"/>
      <c r="H15" s="431" t="s">
        <v>71</v>
      </c>
      <c r="I15" s="432"/>
      <c r="J15" s="432"/>
      <c r="K15" s="432"/>
      <c r="L15" s="432"/>
      <c r="M15" s="433"/>
      <c r="N15" s="434" t="s">
        <v>8</v>
      </c>
      <c r="O15" s="435"/>
      <c r="P15" s="435"/>
      <c r="Q15" s="435"/>
      <c r="R15" s="435"/>
      <c r="S15" s="43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104.78970000000001</v>
      </c>
      <c r="C18" s="23">
        <v>105.82809999999999</v>
      </c>
      <c r="D18" s="23">
        <v>29.003499999999999</v>
      </c>
      <c r="E18" s="23">
        <v>104.3021</v>
      </c>
      <c r="F18" s="122">
        <v>106.66740000000001</v>
      </c>
      <c r="G18" s="24">
        <v>103.768</v>
      </c>
      <c r="H18" s="23">
        <v>103.1748</v>
      </c>
      <c r="I18" s="23">
        <v>105.79199999999999</v>
      </c>
      <c r="J18" s="23">
        <v>29.294999999999998</v>
      </c>
      <c r="K18" s="23">
        <v>105.7029</v>
      </c>
      <c r="L18" s="23">
        <v>105.3224</v>
      </c>
      <c r="M18" s="23">
        <v>97.840799999999987</v>
      </c>
      <c r="N18" s="22">
        <v>104.47020000000001</v>
      </c>
      <c r="O18" s="23">
        <v>106.8963</v>
      </c>
      <c r="P18" s="23">
        <v>29.052</v>
      </c>
      <c r="Q18" s="23">
        <v>106.29899999999999</v>
      </c>
      <c r="R18" s="23">
        <v>105.84180000000001</v>
      </c>
      <c r="S18" s="24">
        <v>98.549499999999995</v>
      </c>
      <c r="T18" s="25">
        <f t="shared" ref="T18:T25" si="0">SUM(B18:S18)</f>
        <v>1652.5954999999999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104.78970000000001</v>
      </c>
      <c r="C19" s="23">
        <v>108.8038</v>
      </c>
      <c r="D19" s="23">
        <v>29.003499999999999</v>
      </c>
      <c r="E19" s="23">
        <v>104.3021</v>
      </c>
      <c r="F19" s="122">
        <v>106.66740000000001</v>
      </c>
      <c r="G19" s="24">
        <v>103.768</v>
      </c>
      <c r="H19" s="23">
        <v>103.1748</v>
      </c>
      <c r="I19" s="23">
        <v>105.79199999999999</v>
      </c>
      <c r="J19" s="23">
        <v>29.294999999999998</v>
      </c>
      <c r="K19" s="23">
        <v>105.7029</v>
      </c>
      <c r="L19" s="23">
        <v>105.3224</v>
      </c>
      <c r="M19" s="23">
        <v>97.840799999999987</v>
      </c>
      <c r="N19" s="22">
        <v>104.47020000000001</v>
      </c>
      <c r="O19" s="23">
        <v>106.8963</v>
      </c>
      <c r="P19" s="23">
        <v>29.829599999999999</v>
      </c>
      <c r="Q19" s="23">
        <v>106.29899999999999</v>
      </c>
      <c r="R19" s="23">
        <v>105.84180000000001</v>
      </c>
      <c r="S19" s="24">
        <v>98.549499999999995</v>
      </c>
      <c r="T19" s="25">
        <f t="shared" si="0"/>
        <v>1656.3488</v>
      </c>
      <c r="V19" s="2"/>
      <c r="W19" s="19"/>
    </row>
    <row r="20" spans="1:32" ht="39.75" customHeight="1" x14ac:dyDescent="0.25">
      <c r="A20" s="91" t="s">
        <v>14</v>
      </c>
      <c r="B20" s="76">
        <v>107.83370000000001</v>
      </c>
      <c r="C20" s="23">
        <v>108.8038</v>
      </c>
      <c r="D20" s="23">
        <v>29.003499999999999</v>
      </c>
      <c r="E20" s="23">
        <v>107.50670000000001</v>
      </c>
      <c r="F20" s="122">
        <v>106.66740000000001</v>
      </c>
      <c r="G20" s="24">
        <v>107.0489</v>
      </c>
      <c r="H20" s="23">
        <v>106.52760000000001</v>
      </c>
      <c r="I20" s="23">
        <v>109.59199999999998</v>
      </c>
      <c r="J20" s="23">
        <v>30.2715</v>
      </c>
      <c r="K20" s="23">
        <v>109.58399999999999</v>
      </c>
      <c r="L20" s="23">
        <v>109.20349999999999</v>
      </c>
      <c r="M20" s="23">
        <v>101.11739999999999</v>
      </c>
      <c r="N20" s="22">
        <v>107.59439999999998</v>
      </c>
      <c r="O20" s="23">
        <v>110.5587</v>
      </c>
      <c r="P20" s="23">
        <v>29.829599999999999</v>
      </c>
      <c r="Q20" s="23">
        <v>106.29899999999999</v>
      </c>
      <c r="R20" s="23">
        <v>105.84180000000001</v>
      </c>
      <c r="S20" s="24">
        <v>101.74570000000001</v>
      </c>
      <c r="T20" s="25">
        <f t="shared" si="0"/>
        <v>1695.0291999999999</v>
      </c>
      <c r="V20" s="2"/>
      <c r="W20" s="19"/>
    </row>
    <row r="21" spans="1:32" ht="39.950000000000003" customHeight="1" x14ac:dyDescent="0.25">
      <c r="A21" s="92" t="s">
        <v>15</v>
      </c>
      <c r="B21" s="76">
        <v>107.83370000000001</v>
      </c>
      <c r="C21" s="23">
        <v>112.00840000000001</v>
      </c>
      <c r="D21" s="23">
        <v>29.756</v>
      </c>
      <c r="E21" s="23">
        <v>111.01649999999999</v>
      </c>
      <c r="F21" s="122">
        <v>110.32979999999999</v>
      </c>
      <c r="G21" s="24">
        <v>110.71130000000001</v>
      </c>
      <c r="H21" s="23">
        <v>110.18520000000001</v>
      </c>
      <c r="I21" s="23">
        <v>113.77199999999998</v>
      </c>
      <c r="J21" s="23">
        <v>30.2715</v>
      </c>
      <c r="K21" s="23">
        <v>113.76949999999999</v>
      </c>
      <c r="L21" s="23">
        <v>109.20349999999999</v>
      </c>
      <c r="M21" s="23">
        <v>104.77499999999999</v>
      </c>
      <c r="N21" s="22">
        <v>107.59439999999998</v>
      </c>
      <c r="O21" s="23">
        <v>110.5587</v>
      </c>
      <c r="P21" s="23">
        <v>29.829599999999999</v>
      </c>
      <c r="Q21" s="23">
        <v>110.03279999999999</v>
      </c>
      <c r="R21" s="23">
        <v>109.72799999999999</v>
      </c>
      <c r="S21" s="24">
        <v>101.74570000000001</v>
      </c>
      <c r="T21" s="25">
        <f t="shared" si="0"/>
        <v>1733.1215999999999</v>
      </c>
      <c r="V21" s="2"/>
      <c r="W21" s="19"/>
    </row>
    <row r="22" spans="1:32" ht="39.950000000000003" customHeight="1" x14ac:dyDescent="0.25">
      <c r="A22" s="91" t="s">
        <v>16</v>
      </c>
      <c r="B22" s="76">
        <v>111.2582</v>
      </c>
      <c r="C22" s="23">
        <v>112.00840000000001</v>
      </c>
      <c r="D22" s="23">
        <v>30.594500000000004</v>
      </c>
      <c r="E22" s="23">
        <v>111.01649999999999</v>
      </c>
      <c r="F22" s="122">
        <v>114.45</v>
      </c>
      <c r="G22" s="24">
        <v>110.71130000000001</v>
      </c>
      <c r="H22" s="23">
        <v>110.18520000000001</v>
      </c>
      <c r="I22" s="23">
        <v>113.77199999999998</v>
      </c>
      <c r="J22" s="23">
        <v>31.334800000000005</v>
      </c>
      <c r="K22" s="23">
        <v>118.41159999999999</v>
      </c>
      <c r="L22" s="23">
        <v>113.389</v>
      </c>
      <c r="M22" s="23">
        <v>104.77499999999999</v>
      </c>
      <c r="N22" s="22">
        <v>111.0234</v>
      </c>
      <c r="O22" s="23">
        <v>114.52629999999999</v>
      </c>
      <c r="P22" s="23">
        <v>30.672000000000001</v>
      </c>
      <c r="Q22" s="23">
        <v>110.03279999999999</v>
      </c>
      <c r="R22" s="23">
        <v>113.919</v>
      </c>
      <c r="S22" s="24">
        <v>105.018</v>
      </c>
      <c r="T22" s="25">
        <f t="shared" si="0"/>
        <v>1767.0980000000002</v>
      </c>
      <c r="V22" s="2"/>
      <c r="W22" s="19"/>
    </row>
    <row r="23" spans="1:32" ht="39.950000000000003" customHeight="1" x14ac:dyDescent="0.25">
      <c r="A23" s="92" t="s">
        <v>17</v>
      </c>
      <c r="B23" s="76">
        <v>111.2582</v>
      </c>
      <c r="C23" s="23">
        <v>112.00840000000001</v>
      </c>
      <c r="D23" s="23">
        <v>30.594500000000004</v>
      </c>
      <c r="E23" s="23">
        <v>114.90779999999999</v>
      </c>
      <c r="F23" s="122">
        <v>118.87540000000001</v>
      </c>
      <c r="G23" s="24">
        <v>114.6789</v>
      </c>
      <c r="H23" s="23">
        <v>110.18520000000001</v>
      </c>
      <c r="I23" s="23">
        <v>118.33199999999998</v>
      </c>
      <c r="J23" s="23">
        <v>31.334800000000005</v>
      </c>
      <c r="K23" s="23">
        <v>118.41159999999999</v>
      </c>
      <c r="L23" s="23">
        <v>118.25940000000001</v>
      </c>
      <c r="M23" s="23">
        <v>108.88980000000001</v>
      </c>
      <c r="N23" s="22">
        <v>114.9096</v>
      </c>
      <c r="O23" s="23">
        <v>118.9517</v>
      </c>
      <c r="P23" s="23">
        <v>30.672000000000001</v>
      </c>
      <c r="Q23" s="23">
        <v>114.14760000000001</v>
      </c>
      <c r="R23" s="23">
        <v>113.919</v>
      </c>
      <c r="S23" s="24">
        <v>105.018</v>
      </c>
      <c r="T23" s="25">
        <f t="shared" si="0"/>
        <v>1805.3539000000001</v>
      </c>
      <c r="V23" s="2"/>
      <c r="W23" s="19"/>
    </row>
    <row r="24" spans="1:32" ht="39.950000000000003" customHeight="1" x14ac:dyDescent="0.25">
      <c r="A24" s="91" t="s">
        <v>18</v>
      </c>
      <c r="B24" s="76">
        <v>111.2582</v>
      </c>
      <c r="C24" s="23">
        <v>112.00840000000001</v>
      </c>
      <c r="D24" s="23">
        <v>30.594500000000004</v>
      </c>
      <c r="E24" s="23">
        <v>114.90779999999999</v>
      </c>
      <c r="F24" s="122">
        <v>118.87540000000001</v>
      </c>
      <c r="G24" s="24">
        <v>114.6789</v>
      </c>
      <c r="H24" s="23">
        <v>110.18520000000001</v>
      </c>
      <c r="I24" s="23">
        <v>118.33199999999998</v>
      </c>
      <c r="J24" s="23">
        <v>31.334800000000005</v>
      </c>
      <c r="K24" s="23">
        <v>118.41159999999999</v>
      </c>
      <c r="L24" s="23">
        <v>118.25940000000001</v>
      </c>
      <c r="M24" s="23">
        <v>108.88980000000001</v>
      </c>
      <c r="N24" s="22">
        <v>114.9096</v>
      </c>
      <c r="O24" s="23">
        <v>118.9517</v>
      </c>
      <c r="P24" s="23">
        <v>30.672000000000001</v>
      </c>
      <c r="Q24" s="23">
        <v>114.14760000000001</v>
      </c>
      <c r="R24" s="23">
        <v>113.919</v>
      </c>
      <c r="S24" s="24">
        <v>105.018</v>
      </c>
      <c r="T24" s="25">
        <f t="shared" si="0"/>
        <v>1805.3539000000001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759.02140000000009</v>
      </c>
      <c r="C25" s="27">
        <f t="shared" si="1"/>
        <v>771.46930000000009</v>
      </c>
      <c r="D25" s="27">
        <f t="shared" si="1"/>
        <v>208.55</v>
      </c>
      <c r="E25" s="27">
        <f t="shared" si="1"/>
        <v>767.95949999999993</v>
      </c>
      <c r="F25" s="27">
        <f t="shared" si="1"/>
        <v>782.53280000000007</v>
      </c>
      <c r="G25" s="228">
        <f t="shared" si="1"/>
        <v>765.36530000000005</v>
      </c>
      <c r="H25" s="27">
        <f t="shared" si="1"/>
        <v>753.61800000000005</v>
      </c>
      <c r="I25" s="27">
        <f t="shared" si="1"/>
        <v>785.3839999999999</v>
      </c>
      <c r="J25" s="27">
        <f t="shared" si="1"/>
        <v>213.13740000000001</v>
      </c>
      <c r="K25" s="27">
        <f t="shared" si="1"/>
        <v>789.9941</v>
      </c>
      <c r="L25" s="27">
        <f t="shared" si="1"/>
        <v>778.95960000000002</v>
      </c>
      <c r="M25" s="27">
        <f t="shared" si="1"/>
        <v>724.12860000000001</v>
      </c>
      <c r="N25" s="26">
        <f>SUM(N18:N24)</f>
        <v>764.97179999999992</v>
      </c>
      <c r="O25" s="27">
        <f t="shared" ref="O25:Q25" si="2">SUM(O18:O24)</f>
        <v>787.33969999999988</v>
      </c>
      <c r="P25" s="27">
        <f t="shared" si="2"/>
        <v>210.55679999999998</v>
      </c>
      <c r="Q25" s="27">
        <f t="shared" si="2"/>
        <v>767.25779999999997</v>
      </c>
      <c r="R25" s="27">
        <f>SUM(R18:R24)</f>
        <v>769.0104</v>
      </c>
      <c r="S25" s="28">
        <f t="shared" ref="S25" si="3">SUM(S18:S24)</f>
        <v>715.64440000000002</v>
      </c>
      <c r="T25" s="25">
        <f t="shared" si="0"/>
        <v>12114.900899999999</v>
      </c>
    </row>
    <row r="26" spans="1:32" s="2" customFormat="1" ht="36.75" customHeight="1" x14ac:dyDescent="0.25">
      <c r="A26" s="93" t="s">
        <v>19</v>
      </c>
      <c r="B26" s="208">
        <v>146.19999999999999</v>
      </c>
      <c r="C26" s="30">
        <v>146.80000000000001</v>
      </c>
      <c r="D26" s="30">
        <v>142.30000000000001</v>
      </c>
      <c r="E26" s="30">
        <v>150.6</v>
      </c>
      <c r="F26" s="30">
        <v>155.80000000000001</v>
      </c>
      <c r="G26" s="229">
        <v>150.30000000000001</v>
      </c>
      <c r="H26" s="30">
        <v>144.6</v>
      </c>
      <c r="I26" s="30">
        <v>155.69999999999999</v>
      </c>
      <c r="J26" s="30">
        <v>144.4</v>
      </c>
      <c r="K26" s="30">
        <v>155.6</v>
      </c>
      <c r="L26" s="30">
        <v>155.4</v>
      </c>
      <c r="M26" s="30">
        <v>142.9</v>
      </c>
      <c r="N26" s="29">
        <v>150.80000000000001</v>
      </c>
      <c r="O26" s="30">
        <v>155.9</v>
      </c>
      <c r="P26" s="30">
        <v>142</v>
      </c>
      <c r="Q26" s="30">
        <v>149.80000000000001</v>
      </c>
      <c r="R26" s="30">
        <v>149.5</v>
      </c>
      <c r="S26" s="31">
        <v>138</v>
      </c>
      <c r="T26" s="32">
        <f>+((T25/T27)/7)*1000</f>
        <v>143.30546729911637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215</v>
      </c>
      <c r="E27" s="34">
        <v>763</v>
      </c>
      <c r="F27" s="34">
        <v>763</v>
      </c>
      <c r="G27" s="230">
        <v>763</v>
      </c>
      <c r="H27" s="34">
        <v>762</v>
      </c>
      <c r="I27" s="34">
        <v>760</v>
      </c>
      <c r="J27" s="34">
        <v>217</v>
      </c>
      <c r="K27" s="34">
        <v>761</v>
      </c>
      <c r="L27" s="34">
        <v>761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761</v>
      </c>
      <c r="T27" s="36">
        <f>SUM(B27:S27)</f>
        <v>12077</v>
      </c>
      <c r="U27" s="2">
        <f>((T25*1000)/T27)/7</f>
        <v>143.30546729911637</v>
      </c>
    </row>
    <row r="28" spans="1:32" s="2" customFormat="1" ht="33" customHeight="1" x14ac:dyDescent="0.25">
      <c r="A28" s="95" t="s">
        <v>21</v>
      </c>
      <c r="B28" s="210">
        <f>((B27*B26)*7/1000/7)</f>
        <v>111.2582</v>
      </c>
      <c r="C28" s="38">
        <f t="shared" ref="C28:S28" si="4">((C27*C26)*7/1000/7)</f>
        <v>112.00840000000001</v>
      </c>
      <c r="D28" s="38">
        <f t="shared" si="4"/>
        <v>30.594500000000004</v>
      </c>
      <c r="E28" s="38">
        <f t="shared" si="4"/>
        <v>114.90779999999999</v>
      </c>
      <c r="F28" s="38">
        <f t="shared" si="4"/>
        <v>118.87540000000001</v>
      </c>
      <c r="G28" s="231">
        <f t="shared" si="4"/>
        <v>114.6789</v>
      </c>
      <c r="H28" s="38">
        <f t="shared" si="4"/>
        <v>110.18520000000001</v>
      </c>
      <c r="I28" s="38">
        <f t="shared" si="4"/>
        <v>118.33199999999998</v>
      </c>
      <c r="J28" s="38">
        <f t="shared" si="4"/>
        <v>31.334800000000005</v>
      </c>
      <c r="K28" s="38">
        <f t="shared" si="4"/>
        <v>118.41159999999999</v>
      </c>
      <c r="L28" s="38">
        <f t="shared" si="4"/>
        <v>118.25940000000001</v>
      </c>
      <c r="M28" s="38">
        <f t="shared" si="4"/>
        <v>108.88980000000001</v>
      </c>
      <c r="N28" s="37">
        <f t="shared" si="4"/>
        <v>114.9096</v>
      </c>
      <c r="O28" s="38">
        <f t="shared" si="4"/>
        <v>118.9517</v>
      </c>
      <c r="P28" s="38">
        <f t="shared" si="4"/>
        <v>30.672000000000001</v>
      </c>
      <c r="Q28" s="38">
        <f t="shared" si="4"/>
        <v>114.14760000000001</v>
      </c>
      <c r="R28" s="38">
        <f t="shared" si="4"/>
        <v>113.919</v>
      </c>
      <c r="S28" s="39">
        <f t="shared" si="4"/>
        <v>105.018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778.80740000000003</v>
      </c>
      <c r="C29" s="42">
        <f t="shared" si="5"/>
        <v>784.05880000000002</v>
      </c>
      <c r="D29" s="42">
        <f t="shared" si="5"/>
        <v>214.16150000000002</v>
      </c>
      <c r="E29" s="42">
        <f>((E27*E26)*7)/1000</f>
        <v>804.3546</v>
      </c>
      <c r="F29" s="42">
        <f>((F27*F26)*7)/1000</f>
        <v>832.12780000000009</v>
      </c>
      <c r="G29" s="232">
        <f>((G27*G26)*7)/1000</f>
        <v>802.75229999999999</v>
      </c>
      <c r="H29" s="42">
        <f t="shared" ref="H29" si="6">((H27*H26)*7)/1000</f>
        <v>771.29640000000006</v>
      </c>
      <c r="I29" s="42">
        <f>((I27*I26)*7)/1000</f>
        <v>828.32399999999984</v>
      </c>
      <c r="J29" s="42">
        <f t="shared" ref="J29:M29" si="7">((J27*J26)*7)/1000</f>
        <v>219.34360000000004</v>
      </c>
      <c r="K29" s="42">
        <f t="shared" si="7"/>
        <v>828.88119999999992</v>
      </c>
      <c r="L29" s="42">
        <f t="shared" si="7"/>
        <v>827.81580000000008</v>
      </c>
      <c r="M29" s="42">
        <f t="shared" si="7"/>
        <v>762.22860000000003</v>
      </c>
      <c r="N29" s="41">
        <f>((N27*N26)*7)/1000</f>
        <v>804.36720000000003</v>
      </c>
      <c r="O29" s="42">
        <f>((O27*O26)*7)/1000</f>
        <v>832.66190000000006</v>
      </c>
      <c r="P29" s="42">
        <f t="shared" ref="P29:S29" si="8">((P27*P26)*7)/1000</f>
        <v>214.70400000000001</v>
      </c>
      <c r="Q29" s="42">
        <f t="shared" si="8"/>
        <v>799.03320000000008</v>
      </c>
      <c r="R29" s="43">
        <f t="shared" si="8"/>
        <v>797.43299999999999</v>
      </c>
      <c r="S29" s="44">
        <f t="shared" si="8"/>
        <v>735.12599999999998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142.48571428571429</v>
      </c>
      <c r="C30" s="47">
        <f t="shared" si="9"/>
        <v>144.44285714285715</v>
      </c>
      <c r="D30" s="47">
        <f t="shared" si="9"/>
        <v>138.57142857142858</v>
      </c>
      <c r="E30" s="47">
        <f>+(E25/E27)/7*1000</f>
        <v>143.78571428571428</v>
      </c>
      <c r="F30" s="47">
        <f t="shared" ref="F30:H30" si="10">+(F25/F27)/7*1000</f>
        <v>146.51428571428573</v>
      </c>
      <c r="G30" s="233">
        <f t="shared" si="10"/>
        <v>143.30000000000001</v>
      </c>
      <c r="H30" s="47">
        <f t="shared" si="10"/>
        <v>141.28571428571431</v>
      </c>
      <c r="I30" s="47">
        <f>+(I25/I27)/7*1000</f>
        <v>147.62857142857141</v>
      </c>
      <c r="J30" s="47">
        <f t="shared" ref="J30:M30" si="11">+(J25/J27)/7*1000</f>
        <v>140.31428571428572</v>
      </c>
      <c r="K30" s="47">
        <f t="shared" si="11"/>
        <v>148.30000000000001</v>
      </c>
      <c r="L30" s="47">
        <f t="shared" si="11"/>
        <v>146.22857142857143</v>
      </c>
      <c r="M30" s="47">
        <f t="shared" si="11"/>
        <v>135.75714285714287</v>
      </c>
      <c r="N30" s="46">
        <f>+(N25/N27)/7*1000</f>
        <v>143.41428571428568</v>
      </c>
      <c r="O30" s="47">
        <f t="shared" ref="O30:S30" si="12">+(O25/O27)/7*1000</f>
        <v>147.41428571428568</v>
      </c>
      <c r="P30" s="47">
        <f t="shared" si="12"/>
        <v>139.25714285714284</v>
      </c>
      <c r="Q30" s="47">
        <f t="shared" si="12"/>
        <v>143.84285714285713</v>
      </c>
      <c r="R30" s="47">
        <f t="shared" si="12"/>
        <v>144.17142857142858</v>
      </c>
      <c r="S30" s="48">
        <f t="shared" si="12"/>
        <v>134.34285714285716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7" t="s">
        <v>8</v>
      </c>
      <c r="M36" s="418"/>
      <c r="N36" s="418"/>
      <c r="O36" s="418"/>
      <c r="P36" s="418"/>
      <c r="Q36" s="419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85.686700000000002</v>
      </c>
      <c r="C39" s="79">
        <v>85.902600000000007</v>
      </c>
      <c r="D39" s="79">
        <v>27.735000000000003</v>
      </c>
      <c r="E39" s="79">
        <v>84.614400000000003</v>
      </c>
      <c r="F39" s="79">
        <v>83.7</v>
      </c>
      <c r="G39" s="79">
        <v>83.092500000000001</v>
      </c>
      <c r="H39" s="79"/>
      <c r="I39" s="101">
        <f t="shared" ref="I39:I46" si="13">SUM(B39:H39)</f>
        <v>450.73120000000006</v>
      </c>
      <c r="J39" s="138"/>
      <c r="K39" s="91" t="s">
        <v>12</v>
      </c>
      <c r="L39" s="79">
        <v>7.5</v>
      </c>
      <c r="M39" s="79">
        <v>7.5</v>
      </c>
      <c r="N39" s="79">
        <v>2.4</v>
      </c>
      <c r="O39" s="79">
        <v>7.4</v>
      </c>
      <c r="P39" s="79">
        <v>7.4</v>
      </c>
      <c r="Q39" s="79">
        <v>7.4</v>
      </c>
      <c r="R39" s="101">
        <f t="shared" ref="R39:R46" si="14">SUM(L39:Q39)</f>
        <v>39.599999999999994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85.686700000000002</v>
      </c>
      <c r="C40" s="79">
        <v>85.902600000000007</v>
      </c>
      <c r="D40" s="79">
        <v>27.735000000000003</v>
      </c>
      <c r="E40" s="79">
        <v>84.614400000000003</v>
      </c>
      <c r="F40" s="79">
        <v>83.7</v>
      </c>
      <c r="G40" s="79">
        <v>83.092500000000001</v>
      </c>
      <c r="H40" s="79"/>
      <c r="I40" s="101">
        <f t="shared" si="13"/>
        <v>450.73120000000006</v>
      </c>
      <c r="J40" s="2"/>
      <c r="K40" s="92" t="s">
        <v>13</v>
      </c>
      <c r="L40" s="79">
        <v>7.5</v>
      </c>
      <c r="M40" s="79">
        <v>7.5</v>
      </c>
      <c r="N40" s="79">
        <v>2.4</v>
      </c>
      <c r="O40" s="79">
        <v>7.4</v>
      </c>
      <c r="P40" s="79">
        <v>7.4</v>
      </c>
      <c r="Q40" s="79">
        <v>7.4</v>
      </c>
      <c r="R40" s="101">
        <f t="shared" si="14"/>
        <v>39.599999999999994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87.63600000000001</v>
      </c>
      <c r="C41" s="23">
        <v>87.942300000000003</v>
      </c>
      <c r="D41" s="23">
        <v>28.116000000000003</v>
      </c>
      <c r="E41" s="23">
        <v>86.859100000000012</v>
      </c>
      <c r="F41" s="23">
        <v>83.7</v>
      </c>
      <c r="G41" s="23">
        <v>83.092500000000001</v>
      </c>
      <c r="H41" s="23"/>
      <c r="I41" s="101">
        <f t="shared" si="13"/>
        <v>457.34590000000003</v>
      </c>
      <c r="J41" s="2"/>
      <c r="K41" s="91" t="s">
        <v>14</v>
      </c>
      <c r="L41" s="79">
        <v>7.5</v>
      </c>
      <c r="M41" s="79">
        <v>7.5</v>
      </c>
      <c r="N41" s="79">
        <v>2.4</v>
      </c>
      <c r="O41" s="79">
        <v>7.4</v>
      </c>
      <c r="P41" s="79">
        <v>7.4</v>
      </c>
      <c r="Q41" s="79">
        <v>7.4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87.63600000000001</v>
      </c>
      <c r="C42" s="79">
        <v>87.942300000000003</v>
      </c>
      <c r="D42" s="79">
        <v>28.116000000000003</v>
      </c>
      <c r="E42" s="79">
        <v>86.859100000000012</v>
      </c>
      <c r="F42" s="79">
        <v>85.995000000000005</v>
      </c>
      <c r="G42" s="79">
        <v>85.454999999999998</v>
      </c>
      <c r="H42" s="79"/>
      <c r="I42" s="101">
        <f t="shared" si="13"/>
        <v>462.0034</v>
      </c>
      <c r="J42" s="2"/>
      <c r="K42" s="92" t="s">
        <v>15</v>
      </c>
      <c r="L42" s="79">
        <v>7.5</v>
      </c>
      <c r="M42" s="79">
        <v>7.5</v>
      </c>
      <c r="N42" s="79">
        <v>2.2999999999999998</v>
      </c>
      <c r="O42" s="79">
        <v>7.2</v>
      </c>
      <c r="P42" s="79">
        <v>7.4</v>
      </c>
      <c r="Q42" s="79">
        <v>7.4</v>
      </c>
      <c r="R42" s="101">
        <f t="shared" si="14"/>
        <v>39.299999999999997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87.63600000000001</v>
      </c>
      <c r="C43" s="79">
        <v>87.942300000000003</v>
      </c>
      <c r="D43" s="79">
        <v>28.116000000000003</v>
      </c>
      <c r="E43" s="79">
        <v>86.859100000000012</v>
      </c>
      <c r="F43" s="79">
        <v>85.995000000000005</v>
      </c>
      <c r="G43" s="79">
        <v>85.454999999999998</v>
      </c>
      <c r="H43" s="79"/>
      <c r="I43" s="101">
        <f t="shared" si="13"/>
        <v>462.0034</v>
      </c>
      <c r="J43" s="2"/>
      <c r="K43" s="91" t="s">
        <v>16</v>
      </c>
      <c r="L43" s="79">
        <v>7.5</v>
      </c>
      <c r="M43" s="79">
        <v>7.5</v>
      </c>
      <c r="N43" s="79">
        <v>2.2999999999999998</v>
      </c>
      <c r="O43" s="79">
        <v>7.2</v>
      </c>
      <c r="P43" s="79">
        <v>7.4</v>
      </c>
      <c r="Q43" s="79">
        <v>7.4</v>
      </c>
      <c r="R43" s="101">
        <f t="shared" si="14"/>
        <v>39.299999999999997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89.981000000000009</v>
      </c>
      <c r="C44" s="79">
        <v>90.447199999999995</v>
      </c>
      <c r="D44" s="79">
        <v>28.840199999999999</v>
      </c>
      <c r="E44" s="79">
        <v>89.431700000000006</v>
      </c>
      <c r="F44" s="79">
        <v>88.695000000000007</v>
      </c>
      <c r="G44" s="79">
        <v>85.454999999999998</v>
      </c>
      <c r="H44" s="79"/>
      <c r="I44" s="101">
        <f t="shared" si="13"/>
        <v>472.8501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89.981000000000009</v>
      </c>
      <c r="C45" s="79">
        <v>90.447199999999995</v>
      </c>
      <c r="D45" s="79">
        <v>28.840199999999999</v>
      </c>
      <c r="E45" s="79">
        <v>89.431700000000006</v>
      </c>
      <c r="F45" s="79">
        <v>88.695000000000007</v>
      </c>
      <c r="G45" s="79">
        <v>85.454999999999998</v>
      </c>
      <c r="H45" s="79"/>
      <c r="I45" s="101">
        <f t="shared" si="13"/>
        <v>472.8501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7.3</v>
      </c>
      <c r="P45" s="79">
        <v>7.5</v>
      </c>
      <c r="Q45" s="79">
        <v>7.5</v>
      </c>
      <c r="R45" s="101">
        <f t="shared" si="14"/>
        <v>39.9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614.24340000000007</v>
      </c>
      <c r="C46" s="27">
        <f t="shared" si="15"/>
        <v>616.52649999999994</v>
      </c>
      <c r="D46" s="27">
        <f t="shared" si="15"/>
        <v>197.49840000000003</v>
      </c>
      <c r="E46" s="27">
        <f t="shared" si="15"/>
        <v>608.66949999999997</v>
      </c>
      <c r="F46" s="27">
        <f t="shared" si="15"/>
        <v>600.48</v>
      </c>
      <c r="G46" s="27">
        <f t="shared" si="15"/>
        <v>591.09749999999997</v>
      </c>
      <c r="H46" s="27">
        <f t="shared" si="15"/>
        <v>0</v>
      </c>
      <c r="I46" s="101">
        <f t="shared" si="13"/>
        <v>3228.5153</v>
      </c>
      <c r="K46" s="77" t="s">
        <v>10</v>
      </c>
      <c r="L46" s="81">
        <f t="shared" ref="L46:Q46" si="16">SUM(L39:L45)</f>
        <v>52.7</v>
      </c>
      <c r="M46" s="27">
        <f t="shared" si="16"/>
        <v>52.7</v>
      </c>
      <c r="N46" s="27">
        <f t="shared" si="16"/>
        <v>16.600000000000001</v>
      </c>
      <c r="O46" s="27">
        <f t="shared" si="16"/>
        <v>51.199999999999996</v>
      </c>
      <c r="P46" s="27">
        <f t="shared" si="16"/>
        <v>51.9</v>
      </c>
      <c r="Q46" s="27">
        <f t="shared" si="16"/>
        <v>51.9</v>
      </c>
      <c r="R46" s="101">
        <f t="shared" si="14"/>
        <v>277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134.30000000000001</v>
      </c>
      <c r="C47" s="30">
        <v>133.6</v>
      </c>
      <c r="D47" s="30">
        <v>135.4</v>
      </c>
      <c r="E47" s="30">
        <v>132.1</v>
      </c>
      <c r="F47" s="30">
        <v>131.4</v>
      </c>
      <c r="G47" s="30">
        <v>126.6</v>
      </c>
      <c r="H47" s="30"/>
      <c r="I47" s="102">
        <f>+((I46/I48)/7)*1000</f>
        <v>128.58000318610857</v>
      </c>
      <c r="K47" s="110" t="s">
        <v>19</v>
      </c>
      <c r="L47" s="82">
        <v>132</v>
      </c>
      <c r="M47" s="30">
        <v>132</v>
      </c>
      <c r="N47" s="30">
        <v>132</v>
      </c>
      <c r="O47" s="30">
        <v>130.5</v>
      </c>
      <c r="P47" s="30">
        <v>130</v>
      </c>
      <c r="Q47" s="30">
        <v>130</v>
      </c>
      <c r="R47" s="102">
        <f>+((R46/R48)/7)*1000</f>
        <v>131.03122043519394</v>
      </c>
      <c r="S47" s="63"/>
      <c r="T47" s="63"/>
    </row>
    <row r="48" spans="1:30" ht="33.75" customHeight="1" x14ac:dyDescent="0.25">
      <c r="A48" s="94" t="s">
        <v>20</v>
      </c>
      <c r="B48" s="83">
        <v>670</v>
      </c>
      <c r="C48" s="34">
        <v>677</v>
      </c>
      <c r="D48" s="34">
        <v>213</v>
      </c>
      <c r="E48" s="34">
        <v>677</v>
      </c>
      <c r="F48" s="34">
        <v>675</v>
      </c>
      <c r="G48" s="34">
        <v>675</v>
      </c>
      <c r="H48" s="34"/>
      <c r="I48" s="103">
        <f>SUM(B48:H48)</f>
        <v>3587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89.981000000000009</v>
      </c>
      <c r="C49" s="38">
        <f t="shared" si="17"/>
        <v>90.447199999999995</v>
      </c>
      <c r="D49" s="38">
        <f t="shared" si="17"/>
        <v>28.840199999999999</v>
      </c>
      <c r="E49" s="38">
        <f t="shared" si="17"/>
        <v>89.431700000000006</v>
      </c>
      <c r="F49" s="38">
        <f t="shared" si="17"/>
        <v>88.695000000000007</v>
      </c>
      <c r="G49" s="38">
        <f t="shared" si="17"/>
        <v>85.454999999999998</v>
      </c>
      <c r="H49" s="38">
        <f t="shared" si="17"/>
        <v>0</v>
      </c>
      <c r="I49" s="104">
        <f>((I46*1000)/I48)/7</f>
        <v>128.58000318610854</v>
      </c>
      <c r="K49" s="95" t="s">
        <v>21</v>
      </c>
      <c r="L49" s="84">
        <f t="shared" ref="L49:Q49" si="18">((L48*L47)*7/1000-L39-L40-L41)/4</f>
        <v>7.5419999999999998</v>
      </c>
      <c r="M49" s="38">
        <f t="shared" si="18"/>
        <v>7.5419999999999998</v>
      </c>
      <c r="N49" s="38">
        <f t="shared" si="18"/>
        <v>2.3580000000000001</v>
      </c>
      <c r="O49" s="38">
        <f t="shared" si="18"/>
        <v>7.2390000000000008</v>
      </c>
      <c r="P49" s="38">
        <f t="shared" si="18"/>
        <v>7.4175000000000004</v>
      </c>
      <c r="Q49" s="38">
        <f t="shared" si="18"/>
        <v>7.4175000000000004</v>
      </c>
      <c r="R49" s="113">
        <f>((R46*1000)/R48)/7</f>
        <v>131.03122043519394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629.86700000000008</v>
      </c>
      <c r="C50" s="42">
        <f t="shared" si="19"/>
        <v>633.13040000000001</v>
      </c>
      <c r="D50" s="42">
        <f t="shared" si="19"/>
        <v>201.88139999999999</v>
      </c>
      <c r="E50" s="42">
        <f t="shared" si="19"/>
        <v>626.02190000000007</v>
      </c>
      <c r="F50" s="42">
        <f t="shared" si="19"/>
        <v>620.86500000000001</v>
      </c>
      <c r="G50" s="42">
        <f t="shared" si="19"/>
        <v>598.18499999999995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52.667999999999999</v>
      </c>
      <c r="M50" s="42">
        <f t="shared" si="20"/>
        <v>52.667999999999999</v>
      </c>
      <c r="N50" s="42">
        <f t="shared" si="20"/>
        <v>16.632000000000001</v>
      </c>
      <c r="O50" s="42">
        <f t="shared" si="20"/>
        <v>51.155999999999999</v>
      </c>
      <c r="P50" s="42">
        <f t="shared" si="20"/>
        <v>51.87</v>
      </c>
      <c r="Q50" s="42">
        <f t="shared" si="20"/>
        <v>51.87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130.96874200426439</v>
      </c>
      <c r="C51" s="47">
        <f t="shared" si="21"/>
        <v>130.09632833931209</v>
      </c>
      <c r="D51" s="47">
        <f t="shared" si="21"/>
        <v>132.46036217303825</v>
      </c>
      <c r="E51" s="47">
        <f t="shared" si="21"/>
        <v>128.43838362523738</v>
      </c>
      <c r="F51" s="47">
        <f t="shared" si="21"/>
        <v>127.0857142857143</v>
      </c>
      <c r="G51" s="47">
        <f t="shared" si="21"/>
        <v>125.1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132.08020050125316</v>
      </c>
      <c r="M51" s="47">
        <f t="shared" si="22"/>
        <v>132.08020050125316</v>
      </c>
      <c r="N51" s="47">
        <f t="shared" si="22"/>
        <v>131.74603174603175</v>
      </c>
      <c r="O51" s="47">
        <f t="shared" si="22"/>
        <v>130.61224489795916</v>
      </c>
      <c r="P51" s="47">
        <f t="shared" si="22"/>
        <v>130.07518796992483</v>
      </c>
      <c r="Q51" s="47">
        <f t="shared" si="22"/>
        <v>130.07518796992483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7" t="s">
        <v>70</v>
      </c>
      <c r="C55" s="438"/>
      <c r="D55" s="438"/>
      <c r="E55" s="438"/>
      <c r="F55" s="438"/>
      <c r="G55" s="439"/>
      <c r="H55" s="437" t="s">
        <v>71</v>
      </c>
      <c r="I55" s="438"/>
      <c r="J55" s="438"/>
      <c r="K55" s="438"/>
      <c r="L55" s="438"/>
      <c r="M55" s="439"/>
      <c r="N55" s="437" t="s">
        <v>8</v>
      </c>
      <c r="O55" s="438"/>
      <c r="P55" s="438"/>
      <c r="Q55" s="438"/>
      <c r="R55" s="438"/>
      <c r="S55" s="43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8.6999999999999993</v>
      </c>
      <c r="C58" s="79">
        <v>8.6999999999999993</v>
      </c>
      <c r="D58" s="79">
        <v>2.4</v>
      </c>
      <c r="E58" s="79">
        <v>8.6999999999999993</v>
      </c>
      <c r="F58" s="79">
        <v>8.6999999999999993</v>
      </c>
      <c r="G58" s="221">
        <v>8.5</v>
      </c>
      <c r="H58" s="22">
        <v>8.6999999999999993</v>
      </c>
      <c r="I58" s="79">
        <v>8.6</v>
      </c>
      <c r="J58" s="79">
        <v>2.4</v>
      </c>
      <c r="K58" s="79">
        <v>8.6</v>
      </c>
      <c r="L58" s="79">
        <v>8.5</v>
      </c>
      <c r="M58" s="221">
        <v>8.5</v>
      </c>
      <c r="N58" s="22">
        <v>8.6</v>
      </c>
      <c r="O58" s="79">
        <v>8.5</v>
      </c>
      <c r="P58" s="79">
        <v>2.4</v>
      </c>
      <c r="Q58" s="79">
        <v>8.6</v>
      </c>
      <c r="R58" s="79">
        <v>8.6</v>
      </c>
      <c r="S58" s="221">
        <v>8.6</v>
      </c>
      <c r="T58" s="101">
        <f t="shared" ref="T58:T65" si="23">SUM(B58:S58)</f>
        <v>136.29999999999998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8.6999999999999993</v>
      </c>
      <c r="C59" s="79">
        <v>8.6999999999999993</v>
      </c>
      <c r="D59" s="79">
        <v>2.4</v>
      </c>
      <c r="E59" s="79">
        <v>8.6999999999999993</v>
      </c>
      <c r="F59" s="79">
        <v>8.6999999999999993</v>
      </c>
      <c r="G59" s="221">
        <v>8.5</v>
      </c>
      <c r="H59" s="22">
        <v>8.6999999999999993</v>
      </c>
      <c r="I59" s="79">
        <v>8.6</v>
      </c>
      <c r="J59" s="79">
        <v>2.4</v>
      </c>
      <c r="K59" s="79">
        <v>8.6</v>
      </c>
      <c r="L59" s="79">
        <v>8.5</v>
      </c>
      <c r="M59" s="221">
        <v>8.5</v>
      </c>
      <c r="N59" s="22">
        <v>8.6</v>
      </c>
      <c r="O59" s="79">
        <v>8.5</v>
      </c>
      <c r="P59" s="79">
        <v>2.4</v>
      </c>
      <c r="Q59" s="79">
        <v>8.6</v>
      </c>
      <c r="R59" s="79">
        <v>8.6</v>
      </c>
      <c r="S59" s="221">
        <v>8.6</v>
      </c>
      <c r="T59" s="101">
        <f t="shared" si="23"/>
        <v>136.29999999999998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8.6</v>
      </c>
      <c r="T60" s="101">
        <f t="shared" si="23"/>
        <v>136.29999999999998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8.4</v>
      </c>
      <c r="H61" s="22">
        <v>8.6</v>
      </c>
      <c r="I61" s="79">
        <v>8.6</v>
      </c>
      <c r="J61" s="23">
        <v>2.4</v>
      </c>
      <c r="K61" s="23">
        <v>8.5</v>
      </c>
      <c r="L61" s="23">
        <v>8.5</v>
      </c>
      <c r="M61" s="24">
        <v>8.5</v>
      </c>
      <c r="N61" s="22">
        <v>8.6</v>
      </c>
      <c r="O61" s="23">
        <v>8.4</v>
      </c>
      <c r="P61" s="23">
        <v>2.4</v>
      </c>
      <c r="Q61" s="23">
        <v>8.5</v>
      </c>
      <c r="R61" s="23">
        <v>8.5</v>
      </c>
      <c r="S61" s="24">
        <v>8.1999999999999993</v>
      </c>
      <c r="T61" s="101">
        <f t="shared" si="23"/>
        <v>135.19999999999999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23">
        <v>2.4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8.4</v>
      </c>
      <c r="P62" s="23">
        <v>2.4</v>
      </c>
      <c r="Q62" s="23">
        <v>8.5</v>
      </c>
      <c r="R62" s="23">
        <v>8.5</v>
      </c>
      <c r="S62" s="24">
        <v>8.1999999999999993</v>
      </c>
      <c r="T62" s="101">
        <f t="shared" si="23"/>
        <v>135.5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23">
        <v>2.4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8.4</v>
      </c>
      <c r="P63" s="23">
        <v>2.4</v>
      </c>
      <c r="Q63" s="23">
        <v>8.5</v>
      </c>
      <c r="R63" s="23">
        <v>8.5</v>
      </c>
      <c r="S63" s="24">
        <v>8.1999999999999993</v>
      </c>
      <c r="T63" s="101">
        <f t="shared" si="23"/>
        <v>135.5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23">
        <v>2.4</v>
      </c>
      <c r="E64" s="79">
        <v>8.8000000000000007</v>
      </c>
      <c r="F64" s="79">
        <v>8.8000000000000007</v>
      </c>
      <c r="G64" s="221">
        <v>8.5</v>
      </c>
      <c r="H64" s="22">
        <v>8.6</v>
      </c>
      <c r="I64" s="79">
        <v>8.6999999999999993</v>
      </c>
      <c r="J64" s="23">
        <v>2.5</v>
      </c>
      <c r="K64" s="23">
        <v>8.5</v>
      </c>
      <c r="L64" s="23">
        <v>8.6</v>
      </c>
      <c r="M64" s="24">
        <v>8.6</v>
      </c>
      <c r="N64" s="22">
        <v>8.6999999999999993</v>
      </c>
      <c r="O64" s="23">
        <v>8.4</v>
      </c>
      <c r="P64" s="23">
        <v>2.5</v>
      </c>
      <c r="Q64" s="23">
        <v>8.5</v>
      </c>
      <c r="R64" s="23">
        <v>8.5</v>
      </c>
      <c r="S64" s="24">
        <v>8.3000000000000007</v>
      </c>
      <c r="T64" s="101">
        <f t="shared" si="23"/>
        <v>136.5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</v>
      </c>
      <c r="C65" s="27">
        <f t="shared" ref="C65:S65" si="24">SUM(C58:C64)</f>
        <v>61.199999999999989</v>
      </c>
      <c r="D65" s="27">
        <f t="shared" si="24"/>
        <v>16.7</v>
      </c>
      <c r="E65" s="27">
        <f t="shared" si="24"/>
        <v>61</v>
      </c>
      <c r="F65" s="27">
        <f t="shared" si="24"/>
        <v>61</v>
      </c>
      <c r="G65" s="28">
        <f t="shared" si="24"/>
        <v>59.4</v>
      </c>
      <c r="H65" s="26">
        <f t="shared" si="24"/>
        <v>60.5</v>
      </c>
      <c r="I65" s="27">
        <f t="shared" si="24"/>
        <v>60.3</v>
      </c>
      <c r="J65" s="27">
        <f t="shared" si="24"/>
        <v>16.899999999999999</v>
      </c>
      <c r="K65" s="27">
        <f t="shared" si="24"/>
        <v>59.8</v>
      </c>
      <c r="L65" s="27">
        <f t="shared" si="24"/>
        <v>59.6</v>
      </c>
      <c r="M65" s="28">
        <f t="shared" si="24"/>
        <v>59.6</v>
      </c>
      <c r="N65" s="26">
        <f t="shared" si="24"/>
        <v>60.3</v>
      </c>
      <c r="O65" s="27">
        <f t="shared" si="24"/>
        <v>59.099999999999994</v>
      </c>
      <c r="P65" s="27">
        <f t="shared" si="24"/>
        <v>16.899999999999999</v>
      </c>
      <c r="Q65" s="27">
        <f t="shared" si="24"/>
        <v>59.8</v>
      </c>
      <c r="R65" s="27">
        <f t="shared" si="24"/>
        <v>59.8</v>
      </c>
      <c r="S65" s="28">
        <f t="shared" si="24"/>
        <v>58.7</v>
      </c>
      <c r="T65" s="101">
        <f t="shared" si="23"/>
        <v>951.59999999999991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</v>
      </c>
      <c r="C66" s="30">
        <v>134.5</v>
      </c>
      <c r="D66" s="30">
        <v>132.5</v>
      </c>
      <c r="E66" s="30">
        <v>134</v>
      </c>
      <c r="F66" s="30">
        <v>134</v>
      </c>
      <c r="G66" s="31">
        <v>132.5</v>
      </c>
      <c r="H66" s="29">
        <v>133</v>
      </c>
      <c r="I66" s="30">
        <v>132.5</v>
      </c>
      <c r="J66" s="30">
        <v>134</v>
      </c>
      <c r="K66" s="30">
        <v>131.5</v>
      </c>
      <c r="L66" s="30">
        <v>131</v>
      </c>
      <c r="M66" s="31">
        <v>131</v>
      </c>
      <c r="N66" s="29">
        <v>132.5</v>
      </c>
      <c r="O66" s="30">
        <v>132</v>
      </c>
      <c r="P66" s="30">
        <v>134</v>
      </c>
      <c r="Q66" s="30">
        <v>131.5</v>
      </c>
      <c r="R66" s="30">
        <v>131.5</v>
      </c>
      <c r="S66" s="31">
        <v>131</v>
      </c>
      <c r="T66" s="102">
        <f>+((T65/T67)/7)*1000</f>
        <v>132.49791144527987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((B67*B66)*7/1000-B58-B59-B60)/4</f>
        <v>8.7174999999999976</v>
      </c>
      <c r="C68" s="38">
        <f t="shared" ref="C68:S68" si="25">((C67*C66)*7/1000-C58-C59-C60)/4</f>
        <v>8.7743749999999991</v>
      </c>
      <c r="D68" s="38">
        <f t="shared" si="25"/>
        <v>2.3737499999999998</v>
      </c>
      <c r="E68" s="38">
        <f t="shared" si="25"/>
        <v>8.7174999999999976</v>
      </c>
      <c r="F68" s="38">
        <f t="shared" si="25"/>
        <v>8.7174999999999976</v>
      </c>
      <c r="G68" s="39">
        <f t="shared" si="25"/>
        <v>8.4649999999999999</v>
      </c>
      <c r="H68" s="37">
        <f t="shared" si="25"/>
        <v>8.603749999999998</v>
      </c>
      <c r="I68" s="38">
        <f t="shared" si="25"/>
        <v>8.6218749999999993</v>
      </c>
      <c r="J68" s="38">
        <f t="shared" si="25"/>
        <v>2.4209999999999998</v>
      </c>
      <c r="K68" s="38">
        <f t="shared" si="25"/>
        <v>8.5081249999999997</v>
      </c>
      <c r="L68" s="38">
        <f t="shared" si="25"/>
        <v>8.5262499999999992</v>
      </c>
      <c r="M68" s="39">
        <f t="shared" si="25"/>
        <v>8.5262499999999992</v>
      </c>
      <c r="N68" s="37">
        <f t="shared" si="25"/>
        <v>8.6218749999999993</v>
      </c>
      <c r="O68" s="38">
        <f t="shared" si="25"/>
        <v>8.4090000000000007</v>
      </c>
      <c r="P68" s="38">
        <f t="shared" si="25"/>
        <v>2.4209999999999998</v>
      </c>
      <c r="Q68" s="38">
        <f t="shared" si="25"/>
        <v>8.5081249999999997</v>
      </c>
      <c r="R68" s="38">
        <f t="shared" si="25"/>
        <v>8.5081249999999997</v>
      </c>
      <c r="S68" s="39">
        <f t="shared" si="25"/>
        <v>8.2219999999999995</v>
      </c>
      <c r="T68" s="116">
        <f>((T65*1000)/T67)/7</f>
        <v>132.49791144527984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60.97</v>
      </c>
      <c r="C69" s="42">
        <f>((C67*C66)*7)/1000</f>
        <v>61.197499999999998</v>
      </c>
      <c r="D69" s="42">
        <f>((D67*D66)*7)/1000</f>
        <v>16.695</v>
      </c>
      <c r="E69" s="42">
        <f t="shared" ref="E69:R69" si="26">((E67*E66)*7)/1000</f>
        <v>60.97</v>
      </c>
      <c r="F69" s="42">
        <f t="shared" si="26"/>
        <v>60.97</v>
      </c>
      <c r="G69" s="87">
        <f t="shared" si="26"/>
        <v>59.36</v>
      </c>
      <c r="H69" s="41">
        <f t="shared" si="26"/>
        <v>60.515000000000001</v>
      </c>
      <c r="I69" s="42">
        <f t="shared" si="26"/>
        <v>60.287500000000001</v>
      </c>
      <c r="J69" s="42">
        <f t="shared" si="26"/>
        <v>16.884</v>
      </c>
      <c r="K69" s="42">
        <f t="shared" si="26"/>
        <v>59.832500000000003</v>
      </c>
      <c r="L69" s="42">
        <f t="shared" si="26"/>
        <v>59.604999999999997</v>
      </c>
      <c r="M69" s="87">
        <f t="shared" si="26"/>
        <v>59.604999999999997</v>
      </c>
      <c r="N69" s="41">
        <f t="shared" si="26"/>
        <v>60.287500000000001</v>
      </c>
      <c r="O69" s="42">
        <f t="shared" si="26"/>
        <v>59.136000000000003</v>
      </c>
      <c r="P69" s="42">
        <f t="shared" si="26"/>
        <v>16.884</v>
      </c>
      <c r="Q69" s="42">
        <f t="shared" si="26"/>
        <v>59.832500000000003</v>
      </c>
      <c r="R69" s="42">
        <f t="shared" si="26"/>
        <v>59.832500000000003</v>
      </c>
      <c r="S69" s="87">
        <f>((S67*S66)*7)/1000</f>
        <v>58.688000000000002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134.06593406593407</v>
      </c>
      <c r="C70" s="47">
        <f>+(C65/C67)/7*1000</f>
        <v>134.50549450549448</v>
      </c>
      <c r="D70" s="47">
        <f>+(D65/D67)/7*1000</f>
        <v>132.53968253968253</v>
      </c>
      <c r="E70" s="47">
        <f t="shared" ref="E70:R70" si="27">+(E65/E67)/7*1000</f>
        <v>134.06593406593407</v>
      </c>
      <c r="F70" s="47">
        <f t="shared" si="27"/>
        <v>134.06593406593407</v>
      </c>
      <c r="G70" s="48">
        <f t="shared" si="27"/>
        <v>132.58928571428572</v>
      </c>
      <c r="H70" s="46">
        <f t="shared" si="27"/>
        <v>132.96703296703296</v>
      </c>
      <c r="I70" s="47">
        <f t="shared" si="27"/>
        <v>132.52747252747253</v>
      </c>
      <c r="J70" s="47">
        <f t="shared" si="27"/>
        <v>134.12698412698413</v>
      </c>
      <c r="K70" s="47">
        <f t="shared" si="27"/>
        <v>131.42857142857142</v>
      </c>
      <c r="L70" s="47">
        <f t="shared" si="27"/>
        <v>130.98901098901101</v>
      </c>
      <c r="M70" s="48">
        <f t="shared" si="27"/>
        <v>130.98901098901101</v>
      </c>
      <c r="N70" s="46">
        <f t="shared" si="27"/>
        <v>132.52747252747253</v>
      </c>
      <c r="O70" s="47">
        <f t="shared" si="27"/>
        <v>131.91964285714283</v>
      </c>
      <c r="P70" s="47">
        <f t="shared" si="27"/>
        <v>134.12698412698413</v>
      </c>
      <c r="Q70" s="47">
        <f t="shared" si="27"/>
        <v>131.42857142857142</v>
      </c>
      <c r="R70" s="47">
        <f t="shared" si="27"/>
        <v>131.42857142857142</v>
      </c>
      <c r="S70" s="48">
        <f>+(S65/S67)/7*1000</f>
        <v>131.02678571428572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W3" s="380"/>
      <c r="X3" s="380"/>
      <c r="Y3" s="2"/>
      <c r="Z3" s="2"/>
      <c r="AA3" s="2"/>
      <c r="AB3" s="2"/>
      <c r="AC3" s="2"/>
      <c r="AD3" s="3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0" t="s">
        <v>1</v>
      </c>
      <c r="B9" s="380"/>
      <c r="C9" s="380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0"/>
      <c r="B10" s="380"/>
      <c r="C10" s="3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0" t="s">
        <v>4</v>
      </c>
      <c r="B11" s="380"/>
      <c r="C11" s="380"/>
      <c r="D11" s="1"/>
      <c r="E11" s="378">
        <v>2</v>
      </c>
      <c r="F11" s="1"/>
      <c r="G11" s="1"/>
      <c r="H11" s="1"/>
      <c r="I11" s="1"/>
      <c r="J11" s="1"/>
      <c r="K11" s="426" t="s">
        <v>112</v>
      </c>
      <c r="L11" s="426"/>
      <c r="M11" s="379"/>
      <c r="N11" s="37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0"/>
      <c r="B12" s="380"/>
      <c r="C12" s="380"/>
      <c r="D12" s="1"/>
      <c r="E12" s="5"/>
      <c r="F12" s="1"/>
      <c r="G12" s="1"/>
      <c r="H12" s="1"/>
      <c r="I12" s="1"/>
      <c r="J12" s="1"/>
      <c r="K12" s="379"/>
      <c r="L12" s="379"/>
      <c r="M12" s="379"/>
      <c r="N12" s="37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0"/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1"/>
      <c r="X13" s="1"/>
      <c r="Y13" s="1"/>
    </row>
    <row r="14" spans="1:30" s="3" customFormat="1" ht="27" thickBot="1" x14ac:dyDescent="0.3">
      <c r="A14" s="3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70</v>
      </c>
      <c r="C15" s="432"/>
      <c r="D15" s="432"/>
      <c r="E15" s="432"/>
      <c r="F15" s="432"/>
      <c r="G15" s="433"/>
      <c r="H15" s="431" t="s">
        <v>71</v>
      </c>
      <c r="I15" s="432"/>
      <c r="J15" s="432"/>
      <c r="K15" s="432"/>
      <c r="L15" s="432"/>
      <c r="M15" s="433"/>
      <c r="N15" s="434" t="s">
        <v>8</v>
      </c>
      <c r="O15" s="435"/>
      <c r="P15" s="435"/>
      <c r="Q15" s="435"/>
      <c r="R15" s="435"/>
      <c r="S15" s="43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111.2582</v>
      </c>
      <c r="C18" s="23">
        <v>115.59450000000001</v>
      </c>
      <c r="D18" s="23">
        <v>31.372399999999999</v>
      </c>
      <c r="E18" s="23">
        <v>114.90779999999999</v>
      </c>
      <c r="F18" s="122">
        <v>118.87540000000001</v>
      </c>
      <c r="G18" s="24">
        <v>114.6789</v>
      </c>
      <c r="H18" s="23">
        <v>114.3</v>
      </c>
      <c r="I18" s="23">
        <v>118.33199999999998</v>
      </c>
      <c r="J18" s="23">
        <v>31.907400000000003</v>
      </c>
      <c r="K18" s="23">
        <v>123.03389999999999</v>
      </c>
      <c r="L18" s="23">
        <v>118.25940000000001</v>
      </c>
      <c r="M18" s="23">
        <v>112.93920000000003</v>
      </c>
      <c r="N18" s="22">
        <v>114.9096</v>
      </c>
      <c r="O18" s="23">
        <v>123.68229999999998</v>
      </c>
      <c r="P18" s="23">
        <v>30.672000000000001</v>
      </c>
      <c r="Q18" s="23">
        <v>118.17629999999998</v>
      </c>
      <c r="R18" s="23">
        <v>117.9448</v>
      </c>
      <c r="S18" s="24">
        <v>108.9165</v>
      </c>
      <c r="T18" s="25">
        <f t="shared" ref="T18:T25" si="0">SUM(B18:S18)</f>
        <v>1839.7606000000001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114.836</v>
      </c>
      <c r="C19" s="23">
        <v>119.4858</v>
      </c>
      <c r="D19" s="23">
        <v>32.3996</v>
      </c>
      <c r="E19" s="23">
        <v>114.90779999999999</v>
      </c>
      <c r="F19" s="122">
        <v>118.87540000000001</v>
      </c>
      <c r="G19" s="24">
        <v>118.872</v>
      </c>
      <c r="H19" s="23">
        <v>118.71960000000001</v>
      </c>
      <c r="I19" s="23">
        <v>123.196</v>
      </c>
      <c r="J19" s="23">
        <v>33.164099999999998</v>
      </c>
      <c r="K19" s="23">
        <v>123.03389999999999</v>
      </c>
      <c r="L19" s="23">
        <v>123.35809999999999</v>
      </c>
      <c r="M19" s="23">
        <v>117.79679999999998</v>
      </c>
      <c r="N19" s="22">
        <v>119.0244</v>
      </c>
      <c r="O19" s="23">
        <v>123.68229999999998</v>
      </c>
      <c r="P19" s="23">
        <v>31.475999999999999</v>
      </c>
      <c r="Q19" s="23">
        <v>118.17629999999998</v>
      </c>
      <c r="R19" s="23">
        <v>117.9448</v>
      </c>
      <c r="S19" s="24">
        <v>108.9165</v>
      </c>
      <c r="T19" s="25">
        <f t="shared" si="0"/>
        <v>1877.8654000000001</v>
      </c>
      <c r="V19" s="2"/>
      <c r="W19" s="19"/>
    </row>
    <row r="20" spans="1:32" ht="39.75" customHeight="1" x14ac:dyDescent="0.25">
      <c r="A20" s="91" t="s">
        <v>14</v>
      </c>
      <c r="B20" s="76">
        <v>114.836</v>
      </c>
      <c r="C20" s="23">
        <v>119.4858</v>
      </c>
      <c r="D20" s="23">
        <v>32.3996</v>
      </c>
      <c r="E20" s="23">
        <v>118.79209999999999</v>
      </c>
      <c r="F20" s="122">
        <v>118.87540000000001</v>
      </c>
      <c r="G20" s="24">
        <v>123.5202</v>
      </c>
      <c r="H20" s="23">
        <v>123.5202</v>
      </c>
      <c r="I20" s="23">
        <v>123.196</v>
      </c>
      <c r="J20" s="23">
        <v>33.164099999999998</v>
      </c>
      <c r="K20" s="23">
        <v>123.03389999999999</v>
      </c>
      <c r="L20" s="23">
        <v>123.35809999999999</v>
      </c>
      <c r="M20" s="23">
        <v>117.79679999999998</v>
      </c>
      <c r="N20" s="22">
        <v>119.0244</v>
      </c>
      <c r="O20" s="23">
        <v>123.68229999999998</v>
      </c>
      <c r="P20" s="23">
        <v>31.475999999999999</v>
      </c>
      <c r="Q20" s="23">
        <v>118.17629999999998</v>
      </c>
      <c r="R20" s="23">
        <v>122.87179999999999</v>
      </c>
      <c r="S20" s="24">
        <v>113.24279999999997</v>
      </c>
      <c r="T20" s="25">
        <f t="shared" si="0"/>
        <v>1900.4517999999998</v>
      </c>
      <c r="V20" s="2"/>
      <c r="W20" s="19"/>
    </row>
    <row r="21" spans="1:32" ht="39.950000000000003" customHeight="1" x14ac:dyDescent="0.25">
      <c r="A21" s="92" t="s">
        <v>15</v>
      </c>
      <c r="B21" s="76">
        <v>114.836</v>
      </c>
      <c r="C21" s="23">
        <v>119.4858</v>
      </c>
      <c r="D21" s="23">
        <v>32.3996</v>
      </c>
      <c r="E21" s="23">
        <v>118.79209999999999</v>
      </c>
      <c r="F21" s="122">
        <v>118.87540000000001</v>
      </c>
      <c r="G21" s="24">
        <v>123.5202</v>
      </c>
      <c r="H21" s="23">
        <v>123.5202</v>
      </c>
      <c r="I21" s="23">
        <v>123.196</v>
      </c>
      <c r="J21" s="23">
        <v>33.164099999999998</v>
      </c>
      <c r="K21" s="23">
        <v>123.03389999999999</v>
      </c>
      <c r="L21" s="23">
        <v>123.35809999999999</v>
      </c>
      <c r="M21" s="23">
        <v>117.79679999999998</v>
      </c>
      <c r="N21" s="22">
        <v>119.0244</v>
      </c>
      <c r="O21" s="23">
        <v>123.68229999999998</v>
      </c>
      <c r="P21" s="23">
        <v>31.475999999999999</v>
      </c>
      <c r="Q21" s="23">
        <v>118.17629999999998</v>
      </c>
      <c r="R21" s="23">
        <v>122.87179999999999</v>
      </c>
      <c r="S21" s="24">
        <v>113.24279999999997</v>
      </c>
      <c r="T21" s="25">
        <f t="shared" si="0"/>
        <v>1900.4517999999998</v>
      </c>
      <c r="V21" s="2"/>
      <c r="W21" s="19"/>
    </row>
    <row r="22" spans="1:32" ht="39.950000000000003" customHeight="1" x14ac:dyDescent="0.25">
      <c r="A22" s="91" t="s">
        <v>16</v>
      </c>
      <c r="B22" s="76">
        <v>118.864</v>
      </c>
      <c r="C22" s="23">
        <v>119.4858</v>
      </c>
      <c r="D22" s="23">
        <v>32.3996</v>
      </c>
      <c r="E22" s="23">
        <v>123.35809999999999</v>
      </c>
      <c r="F22" s="122">
        <v>123.68229999999998</v>
      </c>
      <c r="G22" s="24">
        <v>123.5202</v>
      </c>
      <c r="H22" s="23">
        <v>123.5202</v>
      </c>
      <c r="I22" s="23">
        <v>123.196</v>
      </c>
      <c r="J22" s="23">
        <v>33.164099999999998</v>
      </c>
      <c r="K22" s="23">
        <v>123.03389999999999</v>
      </c>
      <c r="L22" s="23">
        <v>123.35809999999999</v>
      </c>
      <c r="M22" s="23">
        <v>123.03389999999999</v>
      </c>
      <c r="N22" s="22">
        <v>123.5202</v>
      </c>
      <c r="O22" s="23">
        <v>123.68229999999998</v>
      </c>
      <c r="P22" s="23">
        <v>32.507999999999996</v>
      </c>
      <c r="Q22" s="23">
        <v>118.17629999999998</v>
      </c>
      <c r="R22" s="23">
        <v>122.87179999999999</v>
      </c>
      <c r="S22" s="24">
        <v>117.94860000000001</v>
      </c>
      <c r="T22" s="25">
        <f t="shared" si="0"/>
        <v>1929.3233999999998</v>
      </c>
      <c r="V22" s="2"/>
      <c r="W22" s="19"/>
    </row>
    <row r="23" spans="1:32" ht="39.950000000000003" customHeight="1" x14ac:dyDescent="0.25">
      <c r="A23" s="92" t="s">
        <v>17</v>
      </c>
      <c r="B23" s="76">
        <v>118.864</v>
      </c>
      <c r="C23" s="23">
        <v>123.68229999999998</v>
      </c>
      <c r="D23" s="23">
        <v>32.3996</v>
      </c>
      <c r="E23" s="23">
        <v>123.35809999999999</v>
      </c>
      <c r="F23" s="122">
        <v>123.68229999999998</v>
      </c>
      <c r="G23" s="24">
        <v>123.5202</v>
      </c>
      <c r="H23" s="23">
        <v>123.5202</v>
      </c>
      <c r="I23" s="23">
        <v>123.196</v>
      </c>
      <c r="J23" s="23">
        <v>33.164099999999998</v>
      </c>
      <c r="K23" s="23">
        <v>123.03389999999999</v>
      </c>
      <c r="L23" s="23">
        <v>123.35809999999999</v>
      </c>
      <c r="M23" s="23">
        <v>123.03389999999999</v>
      </c>
      <c r="N23" s="22">
        <v>123.5202</v>
      </c>
      <c r="O23" s="23">
        <v>123.68229999999998</v>
      </c>
      <c r="P23" s="23">
        <v>32.507999999999996</v>
      </c>
      <c r="Q23" s="23">
        <v>123.03389999999999</v>
      </c>
      <c r="R23" s="23">
        <v>122.87179999999999</v>
      </c>
      <c r="S23" s="24">
        <v>117.94860000000001</v>
      </c>
      <c r="T23" s="25">
        <f t="shared" si="0"/>
        <v>1938.3774999999994</v>
      </c>
      <c r="V23" s="2"/>
      <c r="W23" s="19"/>
    </row>
    <row r="24" spans="1:32" ht="39.950000000000003" customHeight="1" x14ac:dyDescent="0.25">
      <c r="A24" s="91" t="s">
        <v>18</v>
      </c>
      <c r="B24" s="76">
        <v>123.196</v>
      </c>
      <c r="C24" s="23">
        <v>123.68229999999998</v>
      </c>
      <c r="D24" s="23">
        <v>34.689399999999999</v>
      </c>
      <c r="E24" s="23">
        <v>123.35809999999999</v>
      </c>
      <c r="F24" s="122">
        <v>123.68229999999998</v>
      </c>
      <c r="G24" s="24">
        <v>123.5202</v>
      </c>
      <c r="H24" s="23">
        <v>123.5202</v>
      </c>
      <c r="I24" s="23">
        <v>123.196</v>
      </c>
      <c r="J24" s="23">
        <v>34.527299999999997</v>
      </c>
      <c r="K24" s="23">
        <v>123.03389999999999</v>
      </c>
      <c r="L24" s="23">
        <v>123.35809999999999</v>
      </c>
      <c r="M24" s="23">
        <v>123.03389999999999</v>
      </c>
      <c r="N24" s="22">
        <v>123.5202</v>
      </c>
      <c r="O24" s="23">
        <v>123.68229999999998</v>
      </c>
      <c r="P24" s="23">
        <v>33.625999999999998</v>
      </c>
      <c r="Q24" s="23">
        <v>123.03389999999999</v>
      </c>
      <c r="R24" s="23">
        <v>122.87179999999999</v>
      </c>
      <c r="S24" s="24">
        <v>123.03389999999999</v>
      </c>
      <c r="T24" s="25">
        <f t="shared" si="0"/>
        <v>1952.5657999999994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816.69020000000012</v>
      </c>
      <c r="C25" s="27">
        <f t="shared" si="1"/>
        <v>840.90229999999985</v>
      </c>
      <c r="D25" s="27">
        <f t="shared" si="1"/>
        <v>228.0598</v>
      </c>
      <c r="E25" s="27">
        <f t="shared" si="1"/>
        <v>837.47410000000002</v>
      </c>
      <c r="F25" s="27">
        <f t="shared" si="1"/>
        <v>846.54849999999988</v>
      </c>
      <c r="G25" s="228">
        <f t="shared" si="1"/>
        <v>851.15190000000007</v>
      </c>
      <c r="H25" s="27">
        <f t="shared" si="1"/>
        <v>850.62060000000008</v>
      </c>
      <c r="I25" s="27">
        <f t="shared" si="1"/>
        <v>857.50800000000004</v>
      </c>
      <c r="J25" s="27">
        <f t="shared" si="1"/>
        <v>232.25519999999997</v>
      </c>
      <c r="K25" s="27">
        <f t="shared" si="1"/>
        <v>861.2373</v>
      </c>
      <c r="L25" s="27">
        <f t="shared" si="1"/>
        <v>858.40800000000002</v>
      </c>
      <c r="M25" s="27">
        <f t="shared" si="1"/>
        <v>835.43129999999996</v>
      </c>
      <c r="N25" s="26">
        <f>SUM(N18:N24)</f>
        <v>842.54340000000013</v>
      </c>
      <c r="O25" s="27">
        <f t="shared" ref="O25:Q25" si="2">SUM(O18:O24)</f>
        <v>865.77609999999981</v>
      </c>
      <c r="P25" s="27">
        <f t="shared" si="2"/>
        <v>223.74199999999999</v>
      </c>
      <c r="Q25" s="27">
        <f t="shared" si="2"/>
        <v>836.94929999999999</v>
      </c>
      <c r="R25" s="27">
        <f>SUM(R18:R24)</f>
        <v>850.24860000000001</v>
      </c>
      <c r="S25" s="28">
        <f t="shared" ref="S25" si="3">SUM(S18:S24)</f>
        <v>803.24970000000008</v>
      </c>
      <c r="T25" s="25">
        <f t="shared" si="0"/>
        <v>13338.7963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156.4</v>
      </c>
      <c r="Q26" s="30">
        <v>162.1</v>
      </c>
      <c r="R26" s="30">
        <v>162.1</v>
      </c>
      <c r="S26" s="31">
        <v>162.1</v>
      </c>
      <c r="T26" s="32">
        <f>+((T25/T27)/7)*1000</f>
        <v>158.09693259532304</v>
      </c>
    </row>
    <row r="27" spans="1:32" s="2" customFormat="1" ht="33" customHeight="1" x14ac:dyDescent="0.25">
      <c r="A27" s="94" t="s">
        <v>20</v>
      </c>
      <c r="B27" s="209">
        <v>760</v>
      </c>
      <c r="C27" s="34">
        <v>763</v>
      </c>
      <c r="D27" s="34">
        <v>214</v>
      </c>
      <c r="E27" s="34">
        <v>761</v>
      </c>
      <c r="F27" s="34">
        <v>763</v>
      </c>
      <c r="G27" s="230">
        <v>762</v>
      </c>
      <c r="H27" s="34">
        <v>762</v>
      </c>
      <c r="I27" s="34">
        <v>760</v>
      </c>
      <c r="J27" s="34">
        <v>213</v>
      </c>
      <c r="K27" s="34">
        <v>759</v>
      </c>
      <c r="L27" s="34">
        <v>761</v>
      </c>
      <c r="M27" s="34">
        <v>759</v>
      </c>
      <c r="N27" s="33">
        <v>762</v>
      </c>
      <c r="O27" s="34">
        <v>763</v>
      </c>
      <c r="P27" s="34">
        <v>215</v>
      </c>
      <c r="Q27" s="34">
        <v>759</v>
      </c>
      <c r="R27" s="34">
        <v>758</v>
      </c>
      <c r="S27" s="35">
        <v>759</v>
      </c>
      <c r="T27" s="36">
        <f>SUM(B27:S27)</f>
        <v>12053</v>
      </c>
      <c r="U27" s="2">
        <f>((T25*1000)/T27)/7</f>
        <v>158.09693259532304</v>
      </c>
    </row>
    <row r="28" spans="1:32" s="2" customFormat="1" ht="33" customHeight="1" x14ac:dyDescent="0.25">
      <c r="A28" s="95" t="s">
        <v>21</v>
      </c>
      <c r="B28" s="210">
        <f>((B27*B26)*7/1000/7)</f>
        <v>123.196</v>
      </c>
      <c r="C28" s="38">
        <f t="shared" ref="C28:S28" si="4">((C27*C26)*7/1000/7)</f>
        <v>123.68229999999998</v>
      </c>
      <c r="D28" s="38">
        <f t="shared" si="4"/>
        <v>34.689399999999999</v>
      </c>
      <c r="E28" s="38">
        <f t="shared" si="4"/>
        <v>123.35809999999999</v>
      </c>
      <c r="F28" s="38">
        <f t="shared" si="4"/>
        <v>123.68229999999998</v>
      </c>
      <c r="G28" s="231">
        <f t="shared" si="4"/>
        <v>123.5202</v>
      </c>
      <c r="H28" s="38">
        <f t="shared" si="4"/>
        <v>123.5202</v>
      </c>
      <c r="I28" s="38">
        <f t="shared" si="4"/>
        <v>123.196</v>
      </c>
      <c r="J28" s="38">
        <f t="shared" si="4"/>
        <v>34.527299999999997</v>
      </c>
      <c r="K28" s="38">
        <f t="shared" si="4"/>
        <v>123.03389999999999</v>
      </c>
      <c r="L28" s="38">
        <f t="shared" si="4"/>
        <v>123.35809999999999</v>
      </c>
      <c r="M28" s="38">
        <f t="shared" si="4"/>
        <v>123.03389999999999</v>
      </c>
      <c r="N28" s="37">
        <f t="shared" si="4"/>
        <v>123.5202</v>
      </c>
      <c r="O28" s="38">
        <f t="shared" si="4"/>
        <v>123.68229999999998</v>
      </c>
      <c r="P28" s="38">
        <f t="shared" si="4"/>
        <v>33.625999999999998</v>
      </c>
      <c r="Q28" s="38">
        <f t="shared" si="4"/>
        <v>123.03389999999999</v>
      </c>
      <c r="R28" s="38">
        <f t="shared" si="4"/>
        <v>122.87179999999999</v>
      </c>
      <c r="S28" s="39">
        <f t="shared" si="4"/>
        <v>123.03389999999999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862.37199999999996</v>
      </c>
      <c r="C29" s="42">
        <f t="shared" si="5"/>
        <v>865.77609999999993</v>
      </c>
      <c r="D29" s="42">
        <f t="shared" si="5"/>
        <v>242.82580000000002</v>
      </c>
      <c r="E29" s="42">
        <f>((E27*E26)*7)/1000</f>
        <v>863.50669999999991</v>
      </c>
      <c r="F29" s="42">
        <f>((F27*F26)*7)/1000</f>
        <v>865.77609999999993</v>
      </c>
      <c r="G29" s="232">
        <f>((G27*G26)*7)/1000</f>
        <v>864.64139999999998</v>
      </c>
      <c r="H29" s="42">
        <f t="shared" ref="H29" si="6">((H27*H26)*7)/1000</f>
        <v>864.64139999999998</v>
      </c>
      <c r="I29" s="42">
        <f>((I27*I26)*7)/1000</f>
        <v>862.37199999999996</v>
      </c>
      <c r="J29" s="42">
        <f t="shared" ref="J29:M29" si="7">((J27*J26)*7)/1000</f>
        <v>241.69109999999998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861.23729999999989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235.38200000000001</v>
      </c>
      <c r="Q29" s="42">
        <f t="shared" si="8"/>
        <v>861.23729999999989</v>
      </c>
      <c r="R29" s="43">
        <f t="shared" si="8"/>
        <v>860.10259999999994</v>
      </c>
      <c r="S29" s="44">
        <f t="shared" si="8"/>
        <v>861.23729999999989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153.51319548872183</v>
      </c>
      <c r="C30" s="47">
        <f t="shared" si="9"/>
        <v>157.44285714285712</v>
      </c>
      <c r="D30" s="47">
        <f t="shared" si="9"/>
        <v>152.24285714285713</v>
      </c>
      <c r="E30" s="47">
        <f>+(E25/E27)/7*1000</f>
        <v>157.21308428759153</v>
      </c>
      <c r="F30" s="47">
        <f t="shared" ref="F30:H30" si="10">+(F25/F27)/7*1000</f>
        <v>158.5</v>
      </c>
      <c r="G30" s="233">
        <f t="shared" si="10"/>
        <v>159.57103487064117</v>
      </c>
      <c r="H30" s="47">
        <f t="shared" si="10"/>
        <v>159.47142857142856</v>
      </c>
      <c r="I30" s="47">
        <f>+(I25/I27)/7*1000</f>
        <v>161.18571428571428</v>
      </c>
      <c r="J30" s="47">
        <f t="shared" ref="J30:M30" si="11">+(J25/J27)/7*1000</f>
        <v>155.77142857142854</v>
      </c>
      <c r="K30" s="47">
        <f t="shared" si="11"/>
        <v>162.1</v>
      </c>
      <c r="L30" s="47">
        <f t="shared" si="11"/>
        <v>161.14285714285717</v>
      </c>
      <c r="M30" s="47">
        <f t="shared" si="11"/>
        <v>157.24285714285716</v>
      </c>
      <c r="N30" s="46">
        <f>+(N25/N27)/7*1000</f>
        <v>157.95714285714288</v>
      </c>
      <c r="O30" s="47">
        <f t="shared" ref="O30:S30" si="12">+(O25/O27)/7*1000</f>
        <v>162.09999999999997</v>
      </c>
      <c r="P30" s="47">
        <f t="shared" si="12"/>
        <v>148.66578073089701</v>
      </c>
      <c r="Q30" s="47">
        <f t="shared" si="12"/>
        <v>157.52857142857144</v>
      </c>
      <c r="R30" s="47">
        <f t="shared" si="12"/>
        <v>160.24285714285713</v>
      </c>
      <c r="S30" s="48">
        <f t="shared" si="12"/>
        <v>151.18571428571428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7" t="s">
        <v>8</v>
      </c>
      <c r="M36" s="418"/>
      <c r="N36" s="418"/>
      <c r="O36" s="418"/>
      <c r="P36" s="418"/>
      <c r="Q36" s="419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89.981000000000009</v>
      </c>
      <c r="C39" s="79">
        <v>90.447199999999995</v>
      </c>
      <c r="D39" s="79">
        <v>28.840199999999999</v>
      </c>
      <c r="E39" s="79">
        <v>92.342799999999997</v>
      </c>
      <c r="F39" s="79">
        <v>88.695000000000007</v>
      </c>
      <c r="G39" s="79">
        <v>85.454999999999998</v>
      </c>
      <c r="H39" s="79"/>
      <c r="I39" s="101">
        <f t="shared" ref="I39:I46" si="13">SUM(B39:H39)</f>
        <v>475.76119999999997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7.3</v>
      </c>
      <c r="P39" s="79">
        <v>7.5</v>
      </c>
      <c r="Q39" s="79">
        <v>7.5</v>
      </c>
      <c r="R39" s="101">
        <f t="shared" ref="R39:R46" si="14">SUM(L39:Q39)</f>
        <v>39.9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92.522700000000015</v>
      </c>
      <c r="C40" s="79">
        <v>92.809799999999981</v>
      </c>
      <c r="D40" s="79">
        <v>29.231999999999996</v>
      </c>
      <c r="E40" s="79">
        <v>92.342799999999997</v>
      </c>
      <c r="F40" s="79">
        <v>88.695000000000007</v>
      </c>
      <c r="G40" s="79">
        <v>85.454999999999998</v>
      </c>
      <c r="H40" s="79"/>
      <c r="I40" s="101">
        <f t="shared" si="13"/>
        <v>481.05729999999994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7.3</v>
      </c>
      <c r="P40" s="79">
        <v>7.5</v>
      </c>
      <c r="Q40" s="79">
        <v>7.5</v>
      </c>
      <c r="R40" s="101">
        <f t="shared" si="14"/>
        <v>39.9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92.522700000000015</v>
      </c>
      <c r="C41" s="79">
        <v>92.809799999999981</v>
      </c>
      <c r="D41" s="79">
        <v>30.114000000000001</v>
      </c>
      <c r="E41" s="79">
        <v>94.671000000000021</v>
      </c>
      <c r="F41" s="79">
        <v>88.695000000000007</v>
      </c>
      <c r="G41" s="79">
        <v>85.454999999999998</v>
      </c>
      <c r="H41" s="23"/>
      <c r="I41" s="101">
        <f t="shared" si="13"/>
        <v>484.26749999999998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7.4</v>
      </c>
      <c r="P41" s="79">
        <v>7.4</v>
      </c>
      <c r="Q41" s="79">
        <v>7.2</v>
      </c>
      <c r="R41" s="101">
        <f t="shared" si="14"/>
        <v>39.300000000000004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92.522700000000015</v>
      </c>
      <c r="C42" s="79">
        <v>92.809799999999981</v>
      </c>
      <c r="D42" s="79">
        <v>30.114000000000001</v>
      </c>
      <c r="E42" s="79">
        <v>94.671000000000021</v>
      </c>
      <c r="F42" s="79">
        <v>88.695000000000007</v>
      </c>
      <c r="G42" s="79">
        <v>85.454999999999998</v>
      </c>
      <c r="H42" s="79"/>
      <c r="I42" s="101">
        <f t="shared" si="13"/>
        <v>484.26749999999998</v>
      </c>
      <c r="J42" s="2"/>
      <c r="K42" s="92" t="s">
        <v>15</v>
      </c>
      <c r="L42" s="79">
        <v>7.6</v>
      </c>
      <c r="M42" s="79">
        <v>7.5</v>
      </c>
      <c r="N42" s="79">
        <v>2.4</v>
      </c>
      <c r="O42" s="79">
        <v>7.4</v>
      </c>
      <c r="P42" s="79">
        <v>7.4</v>
      </c>
      <c r="Q42" s="79">
        <v>7.2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95.466299999999976</v>
      </c>
      <c r="C43" s="79">
        <v>95.910200000000017</v>
      </c>
      <c r="D43" s="79">
        <v>31.100999999999999</v>
      </c>
      <c r="E43" s="79">
        <v>98.221999999999994</v>
      </c>
      <c r="F43" s="79">
        <v>91.460700000000003</v>
      </c>
      <c r="G43" s="79">
        <v>88.091799999999992</v>
      </c>
      <c r="H43" s="79"/>
      <c r="I43" s="101">
        <f t="shared" si="13"/>
        <v>500.25200000000001</v>
      </c>
      <c r="J43" s="2"/>
      <c r="K43" s="91" t="s">
        <v>16</v>
      </c>
      <c r="L43" s="79">
        <v>7.6</v>
      </c>
      <c r="M43" s="79">
        <v>7.5</v>
      </c>
      <c r="N43" s="79">
        <v>2.4</v>
      </c>
      <c r="O43" s="79">
        <v>7.4</v>
      </c>
      <c r="P43" s="79">
        <v>7.5</v>
      </c>
      <c r="Q43" s="79">
        <v>7.2</v>
      </c>
      <c r="R43" s="101">
        <f t="shared" si="14"/>
        <v>39.6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98.744399999999999</v>
      </c>
      <c r="C44" s="79">
        <v>99.280200000000022</v>
      </c>
      <c r="D44" s="79">
        <v>31.100999999999999</v>
      </c>
      <c r="E44" s="79">
        <v>98.221999999999994</v>
      </c>
      <c r="F44" s="79">
        <v>94.758400000000009</v>
      </c>
      <c r="G44" s="79">
        <v>88.091799999999992</v>
      </c>
      <c r="H44" s="79"/>
      <c r="I44" s="101">
        <f t="shared" si="13"/>
        <v>510.19779999999997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7.4</v>
      </c>
      <c r="P44" s="79">
        <v>7.6</v>
      </c>
      <c r="Q44" s="79">
        <v>7.3</v>
      </c>
      <c r="R44" s="101">
        <f t="shared" si="14"/>
        <v>39.9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98.744399999999999</v>
      </c>
      <c r="C45" s="79">
        <v>102.98720000000002</v>
      </c>
      <c r="D45" s="79">
        <v>32.171999999999997</v>
      </c>
      <c r="E45" s="79">
        <v>98.221999999999994</v>
      </c>
      <c r="F45" s="79">
        <v>98.459900000000019</v>
      </c>
      <c r="G45" s="79">
        <v>88.091799999999992</v>
      </c>
      <c r="H45" s="79"/>
      <c r="I45" s="101">
        <f t="shared" si="13"/>
        <v>518.67730000000006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7.5</v>
      </c>
      <c r="P45" s="79">
        <v>7.6</v>
      </c>
      <c r="Q45" s="79">
        <v>7.3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660.50420000000008</v>
      </c>
      <c r="C46" s="27">
        <f t="shared" si="15"/>
        <v>667.05420000000004</v>
      </c>
      <c r="D46" s="27">
        <f t="shared" si="15"/>
        <v>212.67420000000001</v>
      </c>
      <c r="E46" s="27">
        <f t="shared" si="15"/>
        <v>668.69359999999995</v>
      </c>
      <c r="F46" s="27">
        <f t="shared" si="15"/>
        <v>639.45900000000017</v>
      </c>
      <c r="G46" s="27">
        <f t="shared" si="15"/>
        <v>606.09540000000004</v>
      </c>
      <c r="H46" s="27">
        <f t="shared" si="15"/>
        <v>0</v>
      </c>
      <c r="I46" s="101">
        <f t="shared" si="13"/>
        <v>3454.4806000000003</v>
      </c>
      <c r="K46" s="77" t="s">
        <v>10</v>
      </c>
      <c r="L46" s="81">
        <f t="shared" ref="L46:Q46" si="16">SUM(L39:L45)</f>
        <v>53.1</v>
      </c>
      <c r="M46" s="27">
        <f t="shared" si="16"/>
        <v>52.900000000000006</v>
      </c>
      <c r="N46" s="27">
        <f t="shared" si="16"/>
        <v>16.7</v>
      </c>
      <c r="O46" s="27">
        <f t="shared" si="16"/>
        <v>51.699999999999996</v>
      </c>
      <c r="P46" s="27">
        <f t="shared" si="16"/>
        <v>52.5</v>
      </c>
      <c r="Q46" s="27">
        <f t="shared" si="16"/>
        <v>51.199999999999996</v>
      </c>
      <c r="R46" s="101">
        <f t="shared" si="14"/>
        <v>278.10000000000002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147.6</v>
      </c>
      <c r="C47" s="30">
        <v>152.80000000000001</v>
      </c>
      <c r="D47" s="30">
        <v>153.19999999999999</v>
      </c>
      <c r="E47" s="30">
        <v>146.6</v>
      </c>
      <c r="F47" s="30">
        <v>146.30000000000001</v>
      </c>
      <c r="G47" s="30">
        <v>130.69999999999999</v>
      </c>
      <c r="H47" s="30"/>
      <c r="I47" s="102">
        <f>+((I46/I48)/7)*1000</f>
        <v>138.23451780712287</v>
      </c>
      <c r="K47" s="110" t="s">
        <v>19</v>
      </c>
      <c r="L47" s="82">
        <v>133</v>
      </c>
      <c r="M47" s="30">
        <v>132.5</v>
      </c>
      <c r="N47" s="30">
        <v>132.5</v>
      </c>
      <c r="O47" s="30">
        <v>132</v>
      </c>
      <c r="P47" s="30">
        <v>131.5</v>
      </c>
      <c r="Q47" s="30">
        <v>130.5</v>
      </c>
      <c r="R47" s="102">
        <f>+((R46/R48)/7)*1000</f>
        <v>131.98860939724727</v>
      </c>
      <c r="S47" s="63"/>
      <c r="T47" s="63"/>
    </row>
    <row r="48" spans="1:30" ht="33.75" customHeight="1" x14ac:dyDescent="0.25">
      <c r="A48" s="94" t="s">
        <v>20</v>
      </c>
      <c r="B48" s="83">
        <v>669</v>
      </c>
      <c r="C48" s="34">
        <v>674</v>
      </c>
      <c r="D48" s="34">
        <v>210</v>
      </c>
      <c r="E48" s="34">
        <v>670</v>
      </c>
      <c r="F48" s="34">
        <v>673</v>
      </c>
      <c r="G48" s="34">
        <v>674</v>
      </c>
      <c r="H48" s="34"/>
      <c r="I48" s="103">
        <f>SUM(B48:H48)</f>
        <v>3570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98.744399999999999</v>
      </c>
      <c r="C49" s="38">
        <f t="shared" si="17"/>
        <v>102.98720000000002</v>
      </c>
      <c r="D49" s="38">
        <f t="shared" si="17"/>
        <v>32.171999999999997</v>
      </c>
      <c r="E49" s="38">
        <f t="shared" si="17"/>
        <v>98.221999999999994</v>
      </c>
      <c r="F49" s="38">
        <f t="shared" si="17"/>
        <v>98.459900000000019</v>
      </c>
      <c r="G49" s="38">
        <f t="shared" si="17"/>
        <v>88.091799999999992</v>
      </c>
      <c r="H49" s="38">
        <f t="shared" si="17"/>
        <v>0</v>
      </c>
      <c r="I49" s="104">
        <f>((I46*1000)/I48)/7</f>
        <v>138.23451780712284</v>
      </c>
      <c r="K49" s="95" t="s">
        <v>21</v>
      </c>
      <c r="L49" s="84">
        <f t="shared" ref="L49" si="18">((L48*L47)*7/1000-L39-L40)/5</f>
        <v>7.5733999999999995</v>
      </c>
      <c r="M49" s="38">
        <f t="shared" ref="M49" si="19">((M48*M47)*7/1000-M39-M40)/5</f>
        <v>7.5334999999999992</v>
      </c>
      <c r="N49" s="38">
        <f t="shared" ref="N49" si="20">((N48*N47)*7/1000-N39-N40)/5</f>
        <v>2.379</v>
      </c>
      <c r="O49" s="38">
        <f t="shared" ref="O49" si="21">((O48*O47)*7/1000-O39-O40)/5</f>
        <v>7.4288000000000007</v>
      </c>
      <c r="P49" s="38">
        <f t="shared" ref="P49" si="22">((P48*P47)*7/1000-P39-P40)/5</f>
        <v>7.4936999999999996</v>
      </c>
      <c r="Q49" s="38">
        <f t="shared" ref="Q49" si="23">((Q48*Q47)*7/1000-Q39-Q40)/5</f>
        <v>7.2311999999999994</v>
      </c>
      <c r="R49" s="113">
        <f>((R46*1000)/R48)/7</f>
        <v>131.98860939724727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4">((B48*B47)*7)/1000</f>
        <v>691.21079999999995</v>
      </c>
      <c r="C50" s="42">
        <f t="shared" si="24"/>
        <v>720.9104000000001</v>
      </c>
      <c r="D50" s="42">
        <f t="shared" si="24"/>
        <v>225.20399999999998</v>
      </c>
      <c r="E50" s="42">
        <f t="shared" si="24"/>
        <v>687.55399999999997</v>
      </c>
      <c r="F50" s="42">
        <f t="shared" si="24"/>
        <v>689.21930000000009</v>
      </c>
      <c r="G50" s="42">
        <f t="shared" si="24"/>
        <v>616.6425999999999</v>
      </c>
      <c r="H50" s="42">
        <f t="shared" si="24"/>
        <v>0</v>
      </c>
      <c r="I50" s="87"/>
      <c r="K50" s="96" t="s">
        <v>22</v>
      </c>
      <c r="L50" s="85">
        <f t="shared" ref="L50:Q50" si="25">((L48*L47)*7)/1000</f>
        <v>53.067</v>
      </c>
      <c r="M50" s="42">
        <f t="shared" si="25"/>
        <v>52.8675</v>
      </c>
      <c r="N50" s="42">
        <f t="shared" si="25"/>
        <v>16.695</v>
      </c>
      <c r="O50" s="42">
        <f t="shared" si="25"/>
        <v>51.744</v>
      </c>
      <c r="P50" s="42">
        <f t="shared" si="25"/>
        <v>52.468499999999999</v>
      </c>
      <c r="Q50" s="42">
        <f t="shared" si="25"/>
        <v>51.155999999999999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6">+(B46/B48)/7*1000</f>
        <v>141.04296391202223</v>
      </c>
      <c r="C51" s="47">
        <f t="shared" si="26"/>
        <v>141.38495125052989</v>
      </c>
      <c r="D51" s="47">
        <f t="shared" si="26"/>
        <v>144.67632653061227</v>
      </c>
      <c r="E51" s="47">
        <f t="shared" si="26"/>
        <v>142.57859275053303</v>
      </c>
      <c r="F51" s="47">
        <f t="shared" si="26"/>
        <v>135.7374230524305</v>
      </c>
      <c r="G51" s="47">
        <f t="shared" si="26"/>
        <v>128.46447647308182</v>
      </c>
      <c r="H51" s="47" t="e">
        <f t="shared" si="26"/>
        <v>#DIV/0!</v>
      </c>
      <c r="I51" s="105"/>
      <c r="J51" s="50"/>
      <c r="K51" s="97" t="s">
        <v>23</v>
      </c>
      <c r="L51" s="86">
        <f t="shared" ref="L51:Q51" si="27">+(L46/L48)/7*1000</f>
        <v>133.08270676691731</v>
      </c>
      <c r="M51" s="47">
        <f t="shared" si="27"/>
        <v>132.58145363408522</v>
      </c>
      <c r="N51" s="47">
        <f t="shared" si="27"/>
        <v>132.53968253968253</v>
      </c>
      <c r="O51" s="47">
        <f t="shared" si="27"/>
        <v>131.88775510204081</v>
      </c>
      <c r="P51" s="47">
        <f t="shared" si="27"/>
        <v>131.57894736842104</v>
      </c>
      <c r="Q51" s="47">
        <f t="shared" si="27"/>
        <v>130.61224489795916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7" t="s">
        <v>70</v>
      </c>
      <c r="C55" s="438"/>
      <c r="D55" s="438"/>
      <c r="E55" s="438"/>
      <c r="F55" s="438"/>
      <c r="G55" s="439"/>
      <c r="H55" s="437" t="s">
        <v>71</v>
      </c>
      <c r="I55" s="438"/>
      <c r="J55" s="438"/>
      <c r="K55" s="438"/>
      <c r="L55" s="438"/>
      <c r="M55" s="439"/>
      <c r="N55" s="437" t="s">
        <v>8</v>
      </c>
      <c r="O55" s="438"/>
      <c r="P55" s="438"/>
      <c r="Q55" s="438"/>
      <c r="R55" s="438"/>
      <c r="S55" s="43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8.5</v>
      </c>
      <c r="H58" s="22">
        <v>8.6</v>
      </c>
      <c r="I58" s="79">
        <v>8.6999999999999993</v>
      </c>
      <c r="J58" s="79">
        <v>2.5</v>
      </c>
      <c r="K58" s="79">
        <v>8.5</v>
      </c>
      <c r="L58" s="79">
        <v>8.6</v>
      </c>
      <c r="M58" s="221">
        <v>8.6</v>
      </c>
      <c r="N58" s="22">
        <v>8.6999999999999993</v>
      </c>
      <c r="O58" s="79">
        <v>8.4</v>
      </c>
      <c r="P58" s="79">
        <v>2.5</v>
      </c>
      <c r="Q58" s="79">
        <v>8.5</v>
      </c>
      <c r="R58" s="79">
        <v>8.5</v>
      </c>
      <c r="S58" s="221">
        <v>8.3000000000000007</v>
      </c>
      <c r="T58" s="101">
        <f t="shared" ref="T58:T65" si="28">SUM(B58:S58)</f>
        <v>136.5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8.5</v>
      </c>
      <c r="H59" s="22">
        <v>8.6</v>
      </c>
      <c r="I59" s="79">
        <v>8.6999999999999993</v>
      </c>
      <c r="J59" s="79">
        <v>2.5</v>
      </c>
      <c r="K59" s="79">
        <v>8.5</v>
      </c>
      <c r="L59" s="79">
        <v>8.6</v>
      </c>
      <c r="M59" s="221">
        <v>8.6</v>
      </c>
      <c r="N59" s="22">
        <v>8.6999999999999993</v>
      </c>
      <c r="O59" s="79">
        <v>8.4</v>
      </c>
      <c r="P59" s="79">
        <v>2.5</v>
      </c>
      <c r="Q59" s="79">
        <v>8.5</v>
      </c>
      <c r="R59" s="79">
        <v>8.5</v>
      </c>
      <c r="S59" s="221">
        <v>8.3000000000000007</v>
      </c>
      <c r="T59" s="101">
        <f t="shared" si="28"/>
        <v>136.5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8.8000000000000007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2.2999999999999998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8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8.8000000000000007</v>
      </c>
      <c r="D61" s="79">
        <v>2.4</v>
      </c>
      <c r="E61" s="79">
        <v>8.6999999999999993</v>
      </c>
      <c r="F61" s="79">
        <v>8.6999999999999993</v>
      </c>
      <c r="G61" s="221">
        <v>8.5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8.5</v>
      </c>
      <c r="M61" s="221">
        <v>8.5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8"/>
        <v>136.29999999999998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79">
        <v>2.4</v>
      </c>
      <c r="E62" s="79">
        <v>8.6999999999999993</v>
      </c>
      <c r="F62" s="79">
        <v>8.6999999999999993</v>
      </c>
      <c r="G62" s="221">
        <v>8.5</v>
      </c>
      <c r="H62" s="22">
        <v>8.6999999999999993</v>
      </c>
      <c r="I62" s="79">
        <v>8.6</v>
      </c>
      <c r="J62" s="79">
        <v>2.4</v>
      </c>
      <c r="K62" s="79">
        <v>8.6</v>
      </c>
      <c r="L62" s="79">
        <v>8.5</v>
      </c>
      <c r="M62" s="221">
        <v>8.5</v>
      </c>
      <c r="N62" s="22">
        <v>8.6</v>
      </c>
      <c r="O62" s="79">
        <v>8.5</v>
      </c>
      <c r="P62" s="79">
        <v>2.4</v>
      </c>
      <c r="Q62" s="79">
        <v>8.6999999999999993</v>
      </c>
      <c r="R62" s="79">
        <v>8.6999999999999993</v>
      </c>
      <c r="S62" s="221">
        <v>8.5</v>
      </c>
      <c r="T62" s="101">
        <f t="shared" si="28"/>
        <v>136.5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79">
        <v>2.4</v>
      </c>
      <c r="E63" s="79">
        <v>8.6999999999999993</v>
      </c>
      <c r="F63" s="79">
        <v>8.6999999999999993</v>
      </c>
      <c r="G63" s="221">
        <v>8.5</v>
      </c>
      <c r="H63" s="22">
        <v>8.6999999999999993</v>
      </c>
      <c r="I63" s="79">
        <v>8.6</v>
      </c>
      <c r="J63" s="79">
        <v>2.4</v>
      </c>
      <c r="K63" s="79">
        <v>8.6</v>
      </c>
      <c r="L63" s="79">
        <v>8.5</v>
      </c>
      <c r="M63" s="221">
        <v>8.5</v>
      </c>
      <c r="N63" s="22">
        <v>8.6</v>
      </c>
      <c r="O63" s="79">
        <v>8.5</v>
      </c>
      <c r="P63" s="79">
        <v>2.4</v>
      </c>
      <c r="Q63" s="79">
        <v>8.6999999999999993</v>
      </c>
      <c r="R63" s="79">
        <v>8.6999999999999993</v>
      </c>
      <c r="S63" s="221">
        <v>8.5</v>
      </c>
      <c r="T63" s="101">
        <f t="shared" si="28"/>
        <v>136.5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8.6999999999999993</v>
      </c>
      <c r="I64" s="79">
        <v>8.6999999999999993</v>
      </c>
      <c r="J64" s="79">
        <v>2.4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8.5</v>
      </c>
      <c r="P64" s="79">
        <v>2.4</v>
      </c>
      <c r="Q64" s="79">
        <v>8.6999999999999993</v>
      </c>
      <c r="R64" s="79">
        <v>8.6999999999999993</v>
      </c>
      <c r="S64" s="221">
        <v>8.5</v>
      </c>
      <c r="T64" s="101">
        <f t="shared" si="28"/>
        <v>137.30000000000001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61.2</v>
      </c>
      <c r="C65" s="27">
        <f t="shared" ref="C65:S65" si="29">SUM(C58:C64)</f>
        <v>61.599999999999994</v>
      </c>
      <c r="D65" s="27">
        <f t="shared" si="29"/>
        <v>16.8</v>
      </c>
      <c r="E65" s="27">
        <f t="shared" si="29"/>
        <v>61.2</v>
      </c>
      <c r="F65" s="27">
        <f t="shared" si="29"/>
        <v>61.2</v>
      </c>
      <c r="G65" s="28">
        <f t="shared" si="29"/>
        <v>59.6</v>
      </c>
      <c r="H65" s="26">
        <f t="shared" si="29"/>
        <v>60.7</v>
      </c>
      <c r="I65" s="27">
        <f t="shared" si="29"/>
        <v>60.5</v>
      </c>
      <c r="J65" s="27">
        <f t="shared" si="29"/>
        <v>16.899999999999999</v>
      </c>
      <c r="K65" s="27">
        <f t="shared" si="29"/>
        <v>60.000000000000007</v>
      </c>
      <c r="L65" s="27">
        <f t="shared" si="29"/>
        <v>59.800000000000004</v>
      </c>
      <c r="M65" s="28">
        <f t="shared" si="29"/>
        <v>59.800000000000004</v>
      </c>
      <c r="N65" s="26">
        <f t="shared" si="29"/>
        <v>60.5</v>
      </c>
      <c r="O65" s="27">
        <f t="shared" si="29"/>
        <v>59.3</v>
      </c>
      <c r="P65" s="27">
        <f t="shared" si="29"/>
        <v>17</v>
      </c>
      <c r="Q65" s="27">
        <f t="shared" si="29"/>
        <v>60.300000000000011</v>
      </c>
      <c r="R65" s="27">
        <f t="shared" si="29"/>
        <v>60.300000000000011</v>
      </c>
      <c r="S65" s="28">
        <f t="shared" si="29"/>
        <v>59.1</v>
      </c>
      <c r="T65" s="101">
        <f t="shared" si="28"/>
        <v>955.79999999999984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134.5</v>
      </c>
      <c r="C66" s="30">
        <v>135.5</v>
      </c>
      <c r="D66" s="30">
        <v>133</v>
      </c>
      <c r="E66" s="30">
        <v>134.5</v>
      </c>
      <c r="F66" s="30">
        <v>134.5</v>
      </c>
      <c r="G66" s="31">
        <v>133</v>
      </c>
      <c r="H66" s="29">
        <v>133.5</v>
      </c>
      <c r="I66" s="30">
        <v>133</v>
      </c>
      <c r="J66" s="30">
        <v>134.5</v>
      </c>
      <c r="K66" s="30">
        <v>132</v>
      </c>
      <c r="L66" s="30">
        <v>131.5</v>
      </c>
      <c r="M66" s="31">
        <v>131.5</v>
      </c>
      <c r="N66" s="29">
        <v>133</v>
      </c>
      <c r="O66" s="30">
        <v>132.5</v>
      </c>
      <c r="P66" s="30">
        <v>134.5</v>
      </c>
      <c r="Q66" s="30">
        <v>132.5</v>
      </c>
      <c r="R66" s="30">
        <v>132.5</v>
      </c>
      <c r="S66" s="31">
        <v>132</v>
      </c>
      <c r="T66" s="102">
        <f>+((T65/T67)/7)*1000</f>
        <v>133.08270676691728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8.7195</v>
      </c>
      <c r="C68" s="38">
        <f t="shared" ref="C68:S68" si="30">((C67*C66)*7/1000-C58-C59)/5</f>
        <v>8.8105000000000011</v>
      </c>
      <c r="D68" s="38">
        <f t="shared" si="30"/>
        <v>2.3915999999999995</v>
      </c>
      <c r="E68" s="38">
        <f t="shared" si="30"/>
        <v>8.7195</v>
      </c>
      <c r="F68" s="38">
        <f t="shared" si="30"/>
        <v>8.7195</v>
      </c>
      <c r="G68" s="39">
        <f t="shared" si="30"/>
        <v>8.5167999999999999</v>
      </c>
      <c r="H68" s="37">
        <f t="shared" si="30"/>
        <v>8.708499999999999</v>
      </c>
      <c r="I68" s="38">
        <f t="shared" si="30"/>
        <v>8.6229999999999993</v>
      </c>
      <c r="J68" s="38">
        <f t="shared" si="30"/>
        <v>2.3893999999999997</v>
      </c>
      <c r="K68" s="38">
        <f t="shared" si="30"/>
        <v>8.6120000000000001</v>
      </c>
      <c r="L68" s="38">
        <f t="shared" si="30"/>
        <v>8.5265000000000004</v>
      </c>
      <c r="M68" s="39">
        <f t="shared" si="30"/>
        <v>8.5265000000000004</v>
      </c>
      <c r="N68" s="37">
        <f t="shared" si="30"/>
        <v>8.6229999999999993</v>
      </c>
      <c r="O68" s="38">
        <f t="shared" si="30"/>
        <v>8.5120000000000005</v>
      </c>
      <c r="P68" s="38">
        <f t="shared" si="30"/>
        <v>2.3893999999999997</v>
      </c>
      <c r="Q68" s="38">
        <f t="shared" si="30"/>
        <v>8.6575000000000006</v>
      </c>
      <c r="R68" s="38">
        <f t="shared" si="30"/>
        <v>8.6575000000000006</v>
      </c>
      <c r="S68" s="39">
        <f t="shared" si="30"/>
        <v>8.507200000000001</v>
      </c>
      <c r="T68" s="116">
        <f>((T65*1000)/T67)/7</f>
        <v>133.08270676691728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61.197499999999998</v>
      </c>
      <c r="C69" s="42">
        <f>((C67*C66)*7)/1000</f>
        <v>61.652500000000003</v>
      </c>
      <c r="D69" s="42">
        <f>((D67*D66)*7)/1000</f>
        <v>16.757999999999999</v>
      </c>
      <c r="E69" s="42">
        <f t="shared" ref="E69:R69" si="31">((E67*E66)*7)/1000</f>
        <v>61.197499999999998</v>
      </c>
      <c r="F69" s="42">
        <f t="shared" si="31"/>
        <v>61.197499999999998</v>
      </c>
      <c r="G69" s="87">
        <f t="shared" si="31"/>
        <v>59.584000000000003</v>
      </c>
      <c r="H69" s="41">
        <f t="shared" si="31"/>
        <v>60.7425</v>
      </c>
      <c r="I69" s="42">
        <f t="shared" si="31"/>
        <v>60.515000000000001</v>
      </c>
      <c r="J69" s="42">
        <f t="shared" si="31"/>
        <v>16.946999999999999</v>
      </c>
      <c r="K69" s="42">
        <f t="shared" si="31"/>
        <v>60.06</v>
      </c>
      <c r="L69" s="42">
        <f t="shared" si="31"/>
        <v>59.832500000000003</v>
      </c>
      <c r="M69" s="87">
        <f t="shared" si="31"/>
        <v>59.832500000000003</v>
      </c>
      <c r="N69" s="41">
        <f t="shared" si="31"/>
        <v>60.515000000000001</v>
      </c>
      <c r="O69" s="42">
        <f t="shared" si="31"/>
        <v>59.36</v>
      </c>
      <c r="P69" s="42">
        <f t="shared" si="31"/>
        <v>16.946999999999999</v>
      </c>
      <c r="Q69" s="42">
        <f t="shared" si="31"/>
        <v>60.287500000000001</v>
      </c>
      <c r="R69" s="42">
        <f t="shared" si="31"/>
        <v>60.287500000000001</v>
      </c>
      <c r="S69" s="87">
        <f>((S67*S66)*7)/1000</f>
        <v>59.136000000000003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134.50549450549451</v>
      </c>
      <c r="C70" s="47">
        <f>+(C65/C67)/7*1000</f>
        <v>135.38461538461539</v>
      </c>
      <c r="D70" s="47">
        <f>+(D65/D67)/7*1000</f>
        <v>133.33333333333334</v>
      </c>
      <c r="E70" s="47">
        <f t="shared" ref="E70:R70" si="32">+(E65/E67)/7*1000</f>
        <v>134.50549450549451</v>
      </c>
      <c r="F70" s="47">
        <f t="shared" si="32"/>
        <v>134.50549450549451</v>
      </c>
      <c r="G70" s="48">
        <f t="shared" si="32"/>
        <v>133.03571428571428</v>
      </c>
      <c r="H70" s="46">
        <f t="shared" si="32"/>
        <v>133.4065934065934</v>
      </c>
      <c r="I70" s="47">
        <f t="shared" si="32"/>
        <v>132.96703296703296</v>
      </c>
      <c r="J70" s="47">
        <f t="shared" si="32"/>
        <v>134.12698412698413</v>
      </c>
      <c r="K70" s="47">
        <f t="shared" si="32"/>
        <v>131.86813186813191</v>
      </c>
      <c r="L70" s="47">
        <f t="shared" si="32"/>
        <v>131.42857142857142</v>
      </c>
      <c r="M70" s="48">
        <f t="shared" si="32"/>
        <v>131.42857142857142</v>
      </c>
      <c r="N70" s="46">
        <f t="shared" si="32"/>
        <v>132.96703296703296</v>
      </c>
      <c r="O70" s="47">
        <f t="shared" si="32"/>
        <v>132.36607142857142</v>
      </c>
      <c r="P70" s="47">
        <f t="shared" si="32"/>
        <v>134.92063492063491</v>
      </c>
      <c r="Q70" s="47">
        <f t="shared" si="32"/>
        <v>132.52747252747255</v>
      </c>
      <c r="R70" s="47">
        <f t="shared" si="32"/>
        <v>132.52747252747255</v>
      </c>
      <c r="S70" s="48">
        <f>+(S65/S67)/7*1000</f>
        <v>131.91964285714286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426" t="s">
        <v>52</v>
      </c>
      <c r="L11" s="426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25</v>
      </c>
      <c r="C15" s="432"/>
      <c r="D15" s="432"/>
      <c r="E15" s="432"/>
      <c r="F15" s="432"/>
      <c r="G15" s="432"/>
      <c r="H15" s="432"/>
      <c r="I15" s="432"/>
      <c r="J15" s="433"/>
      <c r="K15" s="434" t="s">
        <v>8</v>
      </c>
      <c r="L15" s="435"/>
      <c r="M15" s="435"/>
      <c r="N15" s="435"/>
      <c r="O15" s="435"/>
      <c r="P15" s="435"/>
      <c r="Q15" s="436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9" t="s">
        <v>25</v>
      </c>
      <c r="C36" s="427"/>
      <c r="D36" s="427"/>
      <c r="E36" s="427"/>
      <c r="F36" s="427"/>
      <c r="G36" s="427"/>
      <c r="H36" s="99"/>
      <c r="I36" s="53" t="s">
        <v>26</v>
      </c>
      <c r="J36" s="107"/>
      <c r="K36" s="418" t="s">
        <v>25</v>
      </c>
      <c r="L36" s="418"/>
      <c r="M36" s="418"/>
      <c r="N36" s="418"/>
      <c r="O36" s="41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7" t="s">
        <v>8</v>
      </c>
      <c r="C55" s="418"/>
      <c r="D55" s="418"/>
      <c r="E55" s="418"/>
      <c r="F55" s="41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5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2"/>
      <c r="Z3" s="2"/>
      <c r="AA3" s="2"/>
      <c r="AB3" s="2"/>
      <c r="AC3" s="2"/>
      <c r="AD3" s="3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3" t="s">
        <v>1</v>
      </c>
      <c r="B9" s="383"/>
      <c r="C9" s="383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3"/>
      <c r="B10" s="383"/>
      <c r="C10" s="3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3" t="s">
        <v>4</v>
      </c>
      <c r="B11" s="383"/>
      <c r="C11" s="383"/>
      <c r="D11" s="1"/>
      <c r="E11" s="381">
        <v>2</v>
      </c>
      <c r="F11" s="1"/>
      <c r="G11" s="1"/>
      <c r="H11" s="1"/>
      <c r="I11" s="1"/>
      <c r="J11" s="1"/>
      <c r="K11" s="426" t="s">
        <v>113</v>
      </c>
      <c r="L11" s="426"/>
      <c r="M11" s="382"/>
      <c r="N11" s="3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3"/>
      <c r="B12" s="383"/>
      <c r="C12" s="383"/>
      <c r="D12" s="1"/>
      <c r="E12" s="5"/>
      <c r="F12" s="1"/>
      <c r="G12" s="1"/>
      <c r="H12" s="1"/>
      <c r="I12" s="1"/>
      <c r="J12" s="1"/>
      <c r="K12" s="382"/>
      <c r="L12" s="382"/>
      <c r="M12" s="382"/>
      <c r="N12" s="3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3"/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1"/>
      <c r="X13" s="1"/>
      <c r="Y13" s="1"/>
    </row>
    <row r="14" spans="1:30" s="3" customFormat="1" ht="27" thickBot="1" x14ac:dyDescent="0.3">
      <c r="A14" s="3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70</v>
      </c>
      <c r="C15" s="432"/>
      <c r="D15" s="432"/>
      <c r="E15" s="432"/>
      <c r="F15" s="432"/>
      <c r="G15" s="433"/>
      <c r="H15" s="431" t="s">
        <v>71</v>
      </c>
      <c r="I15" s="432"/>
      <c r="J15" s="432"/>
      <c r="K15" s="432"/>
      <c r="L15" s="432"/>
      <c r="M15" s="433"/>
      <c r="N15" s="434" t="s">
        <v>8</v>
      </c>
      <c r="O15" s="435"/>
      <c r="P15" s="435"/>
      <c r="Q15" s="435"/>
      <c r="R15" s="435"/>
      <c r="S15" s="43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123.196</v>
      </c>
      <c r="C18" s="23">
        <v>123.68229999999998</v>
      </c>
      <c r="D18" s="23">
        <v>34.689399999999999</v>
      </c>
      <c r="E18" s="23">
        <v>123.35809999999999</v>
      </c>
      <c r="F18" s="122">
        <v>123.68229999999998</v>
      </c>
      <c r="G18" s="24">
        <v>123.5202</v>
      </c>
      <c r="H18" s="23">
        <v>123.5202</v>
      </c>
      <c r="I18" s="23">
        <v>123.196</v>
      </c>
      <c r="J18" s="23">
        <v>34.527299999999997</v>
      </c>
      <c r="K18" s="23">
        <v>123.03389999999999</v>
      </c>
      <c r="L18" s="23">
        <v>123.35809999999999</v>
      </c>
      <c r="M18" s="23">
        <v>123.03389999999999</v>
      </c>
      <c r="N18" s="22">
        <v>123.5202</v>
      </c>
      <c r="O18" s="23">
        <v>123.68229999999998</v>
      </c>
      <c r="P18" s="23">
        <v>33.625999999999998</v>
      </c>
      <c r="Q18" s="23">
        <v>123.03389999999999</v>
      </c>
      <c r="R18" s="23">
        <v>122.87179999999999</v>
      </c>
      <c r="S18" s="24">
        <v>123.03389999999999</v>
      </c>
      <c r="T18" s="25">
        <f t="shared" ref="T18:T25" si="0">SUM(B18:S18)</f>
        <v>1952.5657999999994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123.196</v>
      </c>
      <c r="C19" s="23">
        <v>123.68229999999998</v>
      </c>
      <c r="D19" s="23">
        <v>34.689399999999999</v>
      </c>
      <c r="E19" s="23">
        <v>123.35809999999999</v>
      </c>
      <c r="F19" s="122">
        <v>123.68229999999998</v>
      </c>
      <c r="G19" s="24">
        <v>123.5202</v>
      </c>
      <c r="H19" s="23">
        <v>123.5202</v>
      </c>
      <c r="I19" s="23">
        <v>123.196</v>
      </c>
      <c r="J19" s="23">
        <v>34.527299999999997</v>
      </c>
      <c r="K19" s="23">
        <v>123.03389999999999</v>
      </c>
      <c r="L19" s="23">
        <v>123.35809999999999</v>
      </c>
      <c r="M19" s="23">
        <v>123.03389999999999</v>
      </c>
      <c r="N19" s="22">
        <v>123.5202</v>
      </c>
      <c r="O19" s="23">
        <v>123.68229999999998</v>
      </c>
      <c r="P19" s="23">
        <v>34.689399999999999</v>
      </c>
      <c r="Q19" s="23">
        <v>123.03389999999999</v>
      </c>
      <c r="R19" s="23">
        <v>122.87179999999999</v>
      </c>
      <c r="S19" s="24">
        <v>123.03389999999999</v>
      </c>
      <c r="T19" s="25">
        <f t="shared" si="0"/>
        <v>1953.6291999999994</v>
      </c>
      <c r="V19" s="2"/>
      <c r="W19" s="19"/>
    </row>
    <row r="20" spans="1:32" ht="39.75" customHeight="1" x14ac:dyDescent="0.25">
      <c r="A20" s="91" t="s">
        <v>14</v>
      </c>
      <c r="B20" s="76">
        <v>122.51517999999999</v>
      </c>
      <c r="C20" s="23">
        <v>123.45536000000001</v>
      </c>
      <c r="D20" s="23">
        <v>34.462459999999993</v>
      </c>
      <c r="E20" s="23">
        <v>122.90421999999997</v>
      </c>
      <c r="F20" s="122">
        <v>123.00148000000002</v>
      </c>
      <c r="G20" s="24">
        <v>123.52019999999997</v>
      </c>
      <c r="H20" s="23">
        <v>123.06631999999998</v>
      </c>
      <c r="I20" s="23">
        <v>123.19599999999998</v>
      </c>
      <c r="J20" s="23">
        <v>33.84648</v>
      </c>
      <c r="K20" s="23">
        <v>123.03389999999997</v>
      </c>
      <c r="L20" s="23">
        <v>123.35809999999996</v>
      </c>
      <c r="M20" s="23">
        <v>122.58001999999999</v>
      </c>
      <c r="N20" s="22">
        <v>123.52019999999997</v>
      </c>
      <c r="O20" s="23">
        <v>123.68230000000001</v>
      </c>
      <c r="P20" s="23">
        <v>34.902079999999998</v>
      </c>
      <c r="Q20" s="23">
        <v>122.58001999999999</v>
      </c>
      <c r="R20" s="23">
        <v>122.41791999999998</v>
      </c>
      <c r="S20" s="24">
        <v>122.58001999999999</v>
      </c>
      <c r="T20" s="25">
        <f t="shared" si="0"/>
        <v>1948.6222599999996</v>
      </c>
      <c r="V20" s="2"/>
      <c r="W20" s="19"/>
    </row>
    <row r="21" spans="1:32" ht="39.950000000000003" customHeight="1" x14ac:dyDescent="0.25">
      <c r="A21" s="92" t="s">
        <v>15</v>
      </c>
      <c r="B21" s="76">
        <v>122.51517999999999</v>
      </c>
      <c r="C21" s="23">
        <v>123.45536000000001</v>
      </c>
      <c r="D21" s="23">
        <v>34.462459999999993</v>
      </c>
      <c r="E21" s="23">
        <v>122.90421999999997</v>
      </c>
      <c r="F21" s="122">
        <v>123.00148000000002</v>
      </c>
      <c r="G21" s="24">
        <v>123.52019999999997</v>
      </c>
      <c r="H21" s="23">
        <v>123.06631999999998</v>
      </c>
      <c r="I21" s="23">
        <v>123.19599999999998</v>
      </c>
      <c r="J21" s="23">
        <v>33.84648</v>
      </c>
      <c r="K21" s="23">
        <v>123.03389999999997</v>
      </c>
      <c r="L21" s="23">
        <v>123.35809999999996</v>
      </c>
      <c r="M21" s="23">
        <v>122.58001999999999</v>
      </c>
      <c r="N21" s="22">
        <v>123.52019999999997</v>
      </c>
      <c r="O21" s="23">
        <v>123.68230000000001</v>
      </c>
      <c r="P21" s="23">
        <v>34.902079999999998</v>
      </c>
      <c r="Q21" s="23">
        <v>122.58001999999999</v>
      </c>
      <c r="R21" s="23">
        <v>122.41791999999998</v>
      </c>
      <c r="S21" s="24">
        <v>122.58001999999999</v>
      </c>
      <c r="T21" s="25">
        <f t="shared" si="0"/>
        <v>1948.6222599999996</v>
      </c>
      <c r="V21" s="2"/>
      <c r="W21" s="19"/>
    </row>
    <row r="22" spans="1:32" ht="39.950000000000003" customHeight="1" x14ac:dyDescent="0.25">
      <c r="A22" s="91" t="s">
        <v>16</v>
      </c>
      <c r="B22" s="76">
        <v>122.51517999999999</v>
      </c>
      <c r="C22" s="23">
        <v>123.45536000000001</v>
      </c>
      <c r="D22" s="23">
        <v>34.462459999999993</v>
      </c>
      <c r="E22" s="23">
        <v>122.90421999999997</v>
      </c>
      <c r="F22" s="122">
        <v>123.00148000000002</v>
      </c>
      <c r="G22" s="24">
        <v>123.52019999999997</v>
      </c>
      <c r="H22" s="23">
        <v>123.06631999999998</v>
      </c>
      <c r="I22" s="23">
        <v>123.19599999999998</v>
      </c>
      <c r="J22" s="23">
        <v>33.84648</v>
      </c>
      <c r="K22" s="23">
        <v>123.03389999999997</v>
      </c>
      <c r="L22" s="23">
        <v>123.35809999999996</v>
      </c>
      <c r="M22" s="23">
        <v>122.58001999999999</v>
      </c>
      <c r="N22" s="22">
        <v>123.52019999999997</v>
      </c>
      <c r="O22" s="23">
        <v>123.68230000000001</v>
      </c>
      <c r="P22" s="23">
        <v>34.902079999999998</v>
      </c>
      <c r="Q22" s="23">
        <v>122.58001999999999</v>
      </c>
      <c r="R22" s="23">
        <v>122.41791999999998</v>
      </c>
      <c r="S22" s="24">
        <v>122.58001999999999</v>
      </c>
      <c r="T22" s="25">
        <f t="shared" si="0"/>
        <v>1948.6222599999996</v>
      </c>
      <c r="V22" s="2"/>
      <c r="W22" s="19"/>
    </row>
    <row r="23" spans="1:32" ht="39.950000000000003" customHeight="1" x14ac:dyDescent="0.25">
      <c r="A23" s="92" t="s">
        <v>17</v>
      </c>
      <c r="B23" s="76">
        <v>122.51517999999999</v>
      </c>
      <c r="C23" s="23">
        <v>123.45536000000001</v>
      </c>
      <c r="D23" s="23">
        <v>34.462459999999993</v>
      </c>
      <c r="E23" s="23">
        <v>122.90421999999997</v>
      </c>
      <c r="F23" s="122">
        <v>123.00148000000002</v>
      </c>
      <c r="G23" s="24">
        <v>123.52019999999997</v>
      </c>
      <c r="H23" s="23">
        <v>123.06631999999998</v>
      </c>
      <c r="I23" s="23">
        <v>123.19599999999998</v>
      </c>
      <c r="J23" s="23">
        <v>33.84648</v>
      </c>
      <c r="K23" s="23">
        <v>123.03389999999997</v>
      </c>
      <c r="L23" s="23">
        <v>123.35809999999996</v>
      </c>
      <c r="M23" s="23">
        <v>122.58001999999999</v>
      </c>
      <c r="N23" s="22">
        <v>123.52019999999997</v>
      </c>
      <c r="O23" s="23">
        <v>123.68230000000001</v>
      </c>
      <c r="P23" s="23">
        <v>34.902079999999998</v>
      </c>
      <c r="Q23" s="23">
        <v>122.58001999999999</v>
      </c>
      <c r="R23" s="23">
        <v>122.41791999999998</v>
      </c>
      <c r="S23" s="24">
        <v>122.58001999999999</v>
      </c>
      <c r="T23" s="25">
        <f t="shared" si="0"/>
        <v>1948.6222599999996</v>
      </c>
      <c r="V23" s="2"/>
      <c r="W23" s="19"/>
    </row>
    <row r="24" spans="1:32" ht="39.950000000000003" customHeight="1" x14ac:dyDescent="0.25">
      <c r="A24" s="91" t="s">
        <v>18</v>
      </c>
      <c r="B24" s="76">
        <v>122.51517999999999</v>
      </c>
      <c r="C24" s="23">
        <v>123.45536000000001</v>
      </c>
      <c r="D24" s="23">
        <v>34.462459999999993</v>
      </c>
      <c r="E24" s="23">
        <v>122.90421999999997</v>
      </c>
      <c r="F24" s="122">
        <v>123.00148000000002</v>
      </c>
      <c r="G24" s="24">
        <v>123.52019999999997</v>
      </c>
      <c r="H24" s="23">
        <v>123.06631999999998</v>
      </c>
      <c r="I24" s="23">
        <v>123.19599999999998</v>
      </c>
      <c r="J24" s="23">
        <v>33.84648</v>
      </c>
      <c r="K24" s="23">
        <v>123.03389999999997</v>
      </c>
      <c r="L24" s="23">
        <v>123.35809999999996</v>
      </c>
      <c r="M24" s="23">
        <v>122.58001999999999</v>
      </c>
      <c r="N24" s="22">
        <v>123.52019999999997</v>
      </c>
      <c r="O24" s="23">
        <v>123.68230000000001</v>
      </c>
      <c r="P24" s="23">
        <v>34.902079999999998</v>
      </c>
      <c r="Q24" s="23">
        <v>122.58001999999999</v>
      </c>
      <c r="R24" s="23">
        <v>122.41791999999998</v>
      </c>
      <c r="S24" s="24">
        <v>122.58001999999999</v>
      </c>
      <c r="T24" s="25">
        <f t="shared" si="0"/>
        <v>1948.6222599999996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858.96789999999987</v>
      </c>
      <c r="C25" s="27">
        <f t="shared" si="1"/>
        <v>864.64140000000009</v>
      </c>
      <c r="D25" s="27">
        <f t="shared" si="1"/>
        <v>241.69109999999998</v>
      </c>
      <c r="E25" s="27">
        <f t="shared" si="1"/>
        <v>861.23729999999989</v>
      </c>
      <c r="F25" s="27">
        <f t="shared" si="1"/>
        <v>862.37200000000007</v>
      </c>
      <c r="G25" s="228">
        <f t="shared" si="1"/>
        <v>864.64139999999975</v>
      </c>
      <c r="H25" s="27">
        <f t="shared" si="1"/>
        <v>862.37199999999996</v>
      </c>
      <c r="I25" s="27">
        <f t="shared" si="1"/>
        <v>862.37199999999996</v>
      </c>
      <c r="J25" s="27">
        <f t="shared" si="1"/>
        <v>238.28699999999998</v>
      </c>
      <c r="K25" s="27">
        <f t="shared" si="1"/>
        <v>861.23729999999989</v>
      </c>
      <c r="L25" s="27">
        <f t="shared" si="1"/>
        <v>863.50669999999968</v>
      </c>
      <c r="M25" s="27">
        <f t="shared" si="1"/>
        <v>858.96789999999987</v>
      </c>
      <c r="N25" s="26">
        <f>SUM(N18:N24)</f>
        <v>864.64139999999975</v>
      </c>
      <c r="O25" s="27">
        <f t="shared" ref="O25:Q25" si="2">SUM(O18:O24)</f>
        <v>865.77610000000016</v>
      </c>
      <c r="P25" s="27">
        <f t="shared" si="2"/>
        <v>242.82580000000002</v>
      </c>
      <c r="Q25" s="27">
        <f t="shared" si="2"/>
        <v>858.96789999999987</v>
      </c>
      <c r="R25" s="27">
        <f>SUM(R18:R24)</f>
        <v>857.83319999999992</v>
      </c>
      <c r="S25" s="28">
        <f t="shared" ref="S25" si="3">SUM(S18:S24)</f>
        <v>858.96789999999987</v>
      </c>
      <c r="T25" s="25">
        <f t="shared" si="0"/>
        <v>13649.3063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162.1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762</v>
      </c>
      <c r="D27" s="34">
        <v>213</v>
      </c>
      <c r="E27" s="34">
        <v>759</v>
      </c>
      <c r="F27" s="34">
        <v>760</v>
      </c>
      <c r="G27" s="230">
        <v>762</v>
      </c>
      <c r="H27" s="34">
        <v>760</v>
      </c>
      <c r="I27" s="34">
        <v>760</v>
      </c>
      <c r="J27" s="34">
        <v>210</v>
      </c>
      <c r="K27" s="34">
        <v>759</v>
      </c>
      <c r="L27" s="34">
        <v>761</v>
      </c>
      <c r="M27" s="34">
        <v>757</v>
      </c>
      <c r="N27" s="33">
        <v>762</v>
      </c>
      <c r="O27" s="34">
        <v>763</v>
      </c>
      <c r="P27" s="34">
        <v>214</v>
      </c>
      <c r="Q27" s="34">
        <v>757</v>
      </c>
      <c r="R27" s="34">
        <v>756</v>
      </c>
      <c r="S27" s="35">
        <v>757</v>
      </c>
      <c r="T27" s="36">
        <f>SUM(B27:S27)</f>
        <v>12029</v>
      </c>
      <c r="U27" s="2">
        <f>((T25*1000)/T27)/7</f>
        <v>162.1</v>
      </c>
    </row>
    <row r="28" spans="1:32" s="2" customFormat="1" ht="33" customHeight="1" x14ac:dyDescent="0.25">
      <c r="A28" s="95" t="s">
        <v>21</v>
      </c>
      <c r="B28" s="210">
        <f t="shared" ref="B28:S28" si="4">((B27*B26)*7/1000-B18-B19)/5</f>
        <v>122.51517999999999</v>
      </c>
      <c r="C28" s="38">
        <f t="shared" si="4"/>
        <v>123.45536000000001</v>
      </c>
      <c r="D28" s="38">
        <f t="shared" si="4"/>
        <v>34.462459999999993</v>
      </c>
      <c r="E28" s="38">
        <f t="shared" si="4"/>
        <v>122.90421999999997</v>
      </c>
      <c r="F28" s="38">
        <f t="shared" si="4"/>
        <v>123.00148000000002</v>
      </c>
      <c r="G28" s="231">
        <f t="shared" si="4"/>
        <v>123.52019999999997</v>
      </c>
      <c r="H28" s="38">
        <f t="shared" si="4"/>
        <v>123.06631999999998</v>
      </c>
      <c r="I28" s="38">
        <f t="shared" si="4"/>
        <v>123.19599999999998</v>
      </c>
      <c r="J28" s="38">
        <f t="shared" si="4"/>
        <v>33.84648</v>
      </c>
      <c r="K28" s="38">
        <f t="shared" si="4"/>
        <v>123.03389999999997</v>
      </c>
      <c r="L28" s="38">
        <f t="shared" si="4"/>
        <v>123.35809999999996</v>
      </c>
      <c r="M28" s="38">
        <f t="shared" si="4"/>
        <v>122.58001999999999</v>
      </c>
      <c r="N28" s="37">
        <f t="shared" si="4"/>
        <v>123.52019999999997</v>
      </c>
      <c r="O28" s="38">
        <f t="shared" si="4"/>
        <v>123.68230000000001</v>
      </c>
      <c r="P28" s="38">
        <f t="shared" si="4"/>
        <v>34.902079999999998</v>
      </c>
      <c r="Q28" s="38">
        <f t="shared" si="4"/>
        <v>122.58001999999999</v>
      </c>
      <c r="R28" s="38">
        <f t="shared" si="4"/>
        <v>122.41791999999998</v>
      </c>
      <c r="S28" s="39">
        <f t="shared" si="4"/>
        <v>122.58001999999999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864.64139999999998</v>
      </c>
      <c r="D29" s="42">
        <f t="shared" si="5"/>
        <v>241.69109999999998</v>
      </c>
      <c r="E29" s="42">
        <f>((E27*E26)*7)/1000</f>
        <v>861.23729999999989</v>
      </c>
      <c r="F29" s="42">
        <f>((F27*F26)*7)/1000</f>
        <v>862.37199999999996</v>
      </c>
      <c r="G29" s="232">
        <f>((G27*G26)*7)/1000</f>
        <v>864.64139999999998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238.28700000000001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858.96789999999999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242.82580000000002</v>
      </c>
      <c r="Q29" s="42">
        <f t="shared" si="8"/>
        <v>858.96789999999999</v>
      </c>
      <c r="R29" s="43">
        <f t="shared" si="8"/>
        <v>857.83319999999992</v>
      </c>
      <c r="S29" s="44">
        <f t="shared" si="8"/>
        <v>858.96789999999999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162.09999999999997</v>
      </c>
      <c r="C30" s="47">
        <f t="shared" si="9"/>
        <v>162.1</v>
      </c>
      <c r="D30" s="47">
        <f t="shared" si="9"/>
        <v>162.09999999999997</v>
      </c>
      <c r="E30" s="47">
        <f>+(E25/E27)/7*1000</f>
        <v>162.09999999999997</v>
      </c>
      <c r="F30" s="47">
        <f t="shared" ref="F30:H30" si="10">+(F25/F27)/7*1000</f>
        <v>162.1</v>
      </c>
      <c r="G30" s="233">
        <f t="shared" si="10"/>
        <v>162.09999999999994</v>
      </c>
      <c r="H30" s="47">
        <f t="shared" si="10"/>
        <v>162.1</v>
      </c>
      <c r="I30" s="47">
        <f>+(I25/I27)/7*1000</f>
        <v>162.1</v>
      </c>
      <c r="J30" s="47">
        <f t="shared" ref="J30:M30" si="11">+(J25/J27)/7*1000</f>
        <v>162.09999999999997</v>
      </c>
      <c r="K30" s="47">
        <f t="shared" si="11"/>
        <v>162.09999999999997</v>
      </c>
      <c r="L30" s="47">
        <f t="shared" si="11"/>
        <v>162.09999999999994</v>
      </c>
      <c r="M30" s="47">
        <f t="shared" si="11"/>
        <v>162.09999999999997</v>
      </c>
      <c r="N30" s="46">
        <f>+(N25/N27)/7*1000</f>
        <v>162.09999999999994</v>
      </c>
      <c r="O30" s="47">
        <f t="shared" ref="O30:S30" si="12">+(O25/O27)/7*1000</f>
        <v>162.10000000000005</v>
      </c>
      <c r="P30" s="47">
        <f t="shared" si="12"/>
        <v>162.1</v>
      </c>
      <c r="Q30" s="47">
        <f t="shared" si="12"/>
        <v>162.09999999999997</v>
      </c>
      <c r="R30" s="47">
        <f t="shared" si="12"/>
        <v>162.09999999999997</v>
      </c>
      <c r="S30" s="48">
        <f t="shared" si="12"/>
        <v>162.09999999999997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7" t="s">
        <v>8</v>
      </c>
      <c r="M36" s="418"/>
      <c r="N36" s="418"/>
      <c r="O36" s="418"/>
      <c r="P36" s="418"/>
      <c r="Q36" s="419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98.744399999999999</v>
      </c>
      <c r="C39" s="79">
        <v>102.98720000000002</v>
      </c>
      <c r="D39" s="79">
        <v>32.171999999999997</v>
      </c>
      <c r="E39" s="79">
        <v>98.221999999999994</v>
      </c>
      <c r="F39" s="79">
        <v>98.459900000000019</v>
      </c>
      <c r="G39" s="79">
        <v>88.091799999999992</v>
      </c>
      <c r="H39" s="79"/>
      <c r="I39" s="101">
        <f t="shared" ref="I39:I46" si="13">SUM(B39:H39)</f>
        <v>518.67730000000006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7.5</v>
      </c>
      <c r="P39" s="79">
        <v>7.6</v>
      </c>
      <c r="Q39" s="79">
        <v>7.3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101.98429999999999</v>
      </c>
      <c r="C40" s="79">
        <v>102.98720000000002</v>
      </c>
      <c r="D40" s="79">
        <v>32.216099999999997</v>
      </c>
      <c r="E40" s="79">
        <v>101.19360000000002</v>
      </c>
      <c r="F40" s="79">
        <v>101.7364</v>
      </c>
      <c r="G40" s="79">
        <v>90.313599999999994</v>
      </c>
      <c r="H40" s="79"/>
      <c r="I40" s="101">
        <f t="shared" si="13"/>
        <v>530.43119999999999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7.5</v>
      </c>
      <c r="P40" s="79">
        <v>7.6</v>
      </c>
      <c r="Q40" s="79">
        <v>7.3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105.85289999999999</v>
      </c>
      <c r="C41" s="79">
        <v>106.4877</v>
      </c>
      <c r="D41" s="79">
        <v>32.216099999999997</v>
      </c>
      <c r="E41" s="79">
        <v>105.37679999999999</v>
      </c>
      <c r="F41" s="79">
        <v>101.7364</v>
      </c>
      <c r="G41" s="79">
        <v>90.313599999999994</v>
      </c>
      <c r="H41" s="23"/>
      <c r="I41" s="101">
        <f t="shared" si="13"/>
        <v>541.98349999999994</v>
      </c>
      <c r="J41" s="2"/>
      <c r="K41" s="91" t="s">
        <v>14</v>
      </c>
      <c r="L41" s="79">
        <v>7.4</v>
      </c>
      <c r="M41" s="79">
        <v>7.6</v>
      </c>
      <c r="N41" s="79">
        <v>2.4</v>
      </c>
      <c r="O41" s="79">
        <v>7.4</v>
      </c>
      <c r="P41" s="79">
        <v>7.5</v>
      </c>
      <c r="Q41" s="79">
        <v>7.3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105.85289999999999</v>
      </c>
      <c r="C42" s="79">
        <v>106.4877</v>
      </c>
      <c r="D42" s="79">
        <v>32.216099999999997</v>
      </c>
      <c r="E42" s="79">
        <v>105.37679999999999</v>
      </c>
      <c r="F42" s="79">
        <v>101.7364</v>
      </c>
      <c r="G42" s="79">
        <v>93.787199999999999</v>
      </c>
      <c r="H42" s="79"/>
      <c r="I42" s="101">
        <f t="shared" si="13"/>
        <v>545.45709999999997</v>
      </c>
      <c r="J42" s="2"/>
      <c r="K42" s="92" t="s">
        <v>15</v>
      </c>
      <c r="L42" s="79">
        <v>7.4</v>
      </c>
      <c r="M42" s="79">
        <v>7.6</v>
      </c>
      <c r="N42" s="79">
        <v>2.4</v>
      </c>
      <c r="O42" s="79">
        <v>7.4</v>
      </c>
      <c r="P42" s="79">
        <v>7.5</v>
      </c>
      <c r="Q42" s="79">
        <v>7.3</v>
      </c>
      <c r="R42" s="101">
        <f t="shared" si="14"/>
        <v>39.599999999999994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105.85289999999999</v>
      </c>
      <c r="C43" s="79">
        <v>106.4877</v>
      </c>
      <c r="D43" s="79">
        <v>32.216099999999997</v>
      </c>
      <c r="E43" s="79">
        <v>105.37679999999999</v>
      </c>
      <c r="F43" s="79">
        <v>101.7364</v>
      </c>
      <c r="G43" s="79">
        <v>93.787199999999999</v>
      </c>
      <c r="H43" s="79"/>
      <c r="I43" s="101">
        <f t="shared" si="13"/>
        <v>545.45709999999997</v>
      </c>
      <c r="J43" s="2"/>
      <c r="K43" s="91" t="s">
        <v>16</v>
      </c>
      <c r="L43" s="79">
        <v>7.4</v>
      </c>
      <c r="M43" s="79">
        <v>7.6</v>
      </c>
      <c r="N43" s="79">
        <v>2.4</v>
      </c>
      <c r="O43" s="79">
        <v>7.4</v>
      </c>
      <c r="P43" s="79">
        <v>7.5</v>
      </c>
      <c r="Q43" s="79">
        <v>7.4</v>
      </c>
      <c r="R43" s="101">
        <f t="shared" si="14"/>
        <v>39.699999999999996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105.85289999999999</v>
      </c>
      <c r="C44" s="79">
        <v>106.4877</v>
      </c>
      <c r="D44" s="79">
        <v>32.216099999999997</v>
      </c>
      <c r="E44" s="79">
        <v>105.37679999999999</v>
      </c>
      <c r="F44" s="79">
        <v>106.0116</v>
      </c>
      <c r="G44" s="79">
        <v>97.528000000000006</v>
      </c>
      <c r="H44" s="79"/>
      <c r="I44" s="101">
        <f t="shared" si="13"/>
        <v>553.47309999999993</v>
      </c>
      <c r="J44" s="2"/>
      <c r="K44" s="92" t="s">
        <v>17</v>
      </c>
      <c r="L44" s="79">
        <v>7.4</v>
      </c>
      <c r="M44" s="79">
        <v>7.6</v>
      </c>
      <c r="N44" s="79">
        <v>2.4</v>
      </c>
      <c r="O44" s="79">
        <v>7.4</v>
      </c>
      <c r="P44" s="79">
        <v>7.5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105.85289999999999</v>
      </c>
      <c r="C45" s="79">
        <v>106.4877</v>
      </c>
      <c r="D45" s="79">
        <v>32.216099999999997</v>
      </c>
      <c r="E45" s="79">
        <v>105.37679999999999</v>
      </c>
      <c r="F45" s="79">
        <v>106.0116</v>
      </c>
      <c r="G45" s="79">
        <v>97.528000000000006</v>
      </c>
      <c r="H45" s="79"/>
      <c r="I45" s="101">
        <f t="shared" si="13"/>
        <v>553.47309999999993</v>
      </c>
      <c r="J45" s="2"/>
      <c r="K45" s="91" t="s">
        <v>18</v>
      </c>
      <c r="L45" s="79">
        <v>7.5</v>
      </c>
      <c r="M45" s="79">
        <v>7.7</v>
      </c>
      <c r="N45" s="79">
        <v>2.4</v>
      </c>
      <c r="O45" s="79">
        <v>7.5</v>
      </c>
      <c r="P45" s="79">
        <v>7.5</v>
      </c>
      <c r="Q45" s="79">
        <v>7.4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729.99319999999989</v>
      </c>
      <c r="C46" s="27">
        <f t="shared" si="15"/>
        <v>738.41290000000004</v>
      </c>
      <c r="D46" s="27">
        <f t="shared" si="15"/>
        <v>225.46859999999992</v>
      </c>
      <c r="E46" s="27">
        <f t="shared" si="15"/>
        <v>726.29959999999994</v>
      </c>
      <c r="F46" s="27">
        <f t="shared" si="15"/>
        <v>717.42870000000005</v>
      </c>
      <c r="G46" s="27">
        <f t="shared" si="15"/>
        <v>651.34939999999995</v>
      </c>
      <c r="H46" s="27">
        <f t="shared" si="15"/>
        <v>0</v>
      </c>
      <c r="I46" s="101">
        <f t="shared" si="13"/>
        <v>3788.9523999999997</v>
      </c>
      <c r="K46" s="77" t="s">
        <v>10</v>
      </c>
      <c r="L46" s="81">
        <f t="shared" ref="L46:Q46" si="16">SUM(L39:L45)</f>
        <v>52.3</v>
      </c>
      <c r="M46" s="27">
        <f t="shared" si="16"/>
        <v>53.300000000000004</v>
      </c>
      <c r="N46" s="27">
        <f t="shared" si="16"/>
        <v>16.8</v>
      </c>
      <c r="O46" s="27">
        <f t="shared" si="16"/>
        <v>52.099999999999994</v>
      </c>
      <c r="P46" s="27">
        <f t="shared" si="16"/>
        <v>52.7</v>
      </c>
      <c r="Q46" s="27">
        <f t="shared" si="16"/>
        <v>51.4</v>
      </c>
      <c r="R46" s="101">
        <f t="shared" si="14"/>
        <v>278.59999999999997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146</v>
      </c>
      <c r="H47" s="30"/>
      <c r="I47" s="102">
        <f>+((I46/I48)/7)*1000</f>
        <v>152.86046718037679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132.66666666666666</v>
      </c>
      <c r="S47" s="63"/>
      <c r="T47" s="63"/>
    </row>
    <row r="48" spans="1:30" ht="33.75" customHeight="1" x14ac:dyDescent="0.25">
      <c r="A48" s="94" t="s">
        <v>20</v>
      </c>
      <c r="B48" s="83">
        <v>667</v>
      </c>
      <c r="C48" s="34">
        <v>671</v>
      </c>
      <c r="D48" s="34">
        <v>203</v>
      </c>
      <c r="E48" s="34">
        <v>664</v>
      </c>
      <c r="F48" s="34">
        <v>668</v>
      </c>
      <c r="G48" s="34">
        <v>668</v>
      </c>
      <c r="H48" s="34"/>
      <c r="I48" s="103">
        <f>SUM(B48:H48)</f>
        <v>3541</v>
      </c>
      <c r="J48" s="64"/>
      <c r="K48" s="94" t="s">
        <v>20</v>
      </c>
      <c r="L48" s="106">
        <v>56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300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105.85289999999999</v>
      </c>
      <c r="C49" s="38">
        <f t="shared" si="17"/>
        <v>106.4877</v>
      </c>
      <c r="D49" s="38">
        <f t="shared" si="17"/>
        <v>32.216099999999997</v>
      </c>
      <c r="E49" s="38">
        <f t="shared" si="17"/>
        <v>105.37679999999999</v>
      </c>
      <c r="F49" s="38">
        <f t="shared" si="17"/>
        <v>106.0116</v>
      </c>
      <c r="G49" s="38">
        <f t="shared" si="17"/>
        <v>97.528000000000006</v>
      </c>
      <c r="H49" s="38">
        <f t="shared" si="17"/>
        <v>0</v>
      </c>
      <c r="I49" s="104">
        <f>((I46*1000)/I48)/7</f>
        <v>152.86046718037679</v>
      </c>
      <c r="K49" s="95" t="s">
        <v>21</v>
      </c>
      <c r="L49" s="84">
        <f t="shared" ref="L49:Q49" si="18">((L48*L47)*7/1000-L39-L40)/5</f>
        <v>7.4263999999999992</v>
      </c>
      <c r="M49" s="38">
        <f t="shared" si="18"/>
        <v>7.6132999999999997</v>
      </c>
      <c r="N49" s="38">
        <f t="shared" si="18"/>
        <v>2.3915999999999995</v>
      </c>
      <c r="O49" s="38">
        <f t="shared" si="18"/>
        <v>7.4272000000000009</v>
      </c>
      <c r="P49" s="38">
        <f t="shared" si="18"/>
        <v>7.4935999999999989</v>
      </c>
      <c r="Q49" s="38">
        <f t="shared" si="18"/>
        <v>7.3504000000000005</v>
      </c>
      <c r="R49" s="113">
        <f>((R46*1000)/R48)/7</f>
        <v>132.66666666666666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740.97029999999995</v>
      </c>
      <c r="C50" s="42">
        <f t="shared" si="19"/>
        <v>745.41390000000001</v>
      </c>
      <c r="D50" s="42">
        <f t="shared" si="19"/>
        <v>225.5127</v>
      </c>
      <c r="E50" s="42">
        <f t="shared" si="19"/>
        <v>737.63759999999991</v>
      </c>
      <c r="F50" s="42">
        <f t="shared" si="19"/>
        <v>742.08119999999997</v>
      </c>
      <c r="G50" s="42">
        <f t="shared" si="19"/>
        <v>682.69600000000003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53.266500000000001</v>
      </c>
      <c r="N50" s="42">
        <f t="shared" si="20"/>
        <v>16.757999999999999</v>
      </c>
      <c r="O50" s="42">
        <f t="shared" si="20"/>
        <v>52.136000000000003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156.34893981580635</v>
      </c>
      <c r="C51" s="47">
        <f t="shared" si="21"/>
        <v>157.20947413242499</v>
      </c>
      <c r="D51" s="47">
        <f t="shared" si="21"/>
        <v>158.66896551724133</v>
      </c>
      <c r="E51" s="47">
        <f t="shared" si="21"/>
        <v>156.2606712564544</v>
      </c>
      <c r="F51" s="47">
        <f t="shared" si="21"/>
        <v>153.42786569717708</v>
      </c>
      <c r="G51" s="47">
        <f t="shared" si="21"/>
        <v>139.29627887082975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133.5839598997494</v>
      </c>
      <c r="N51" s="47">
        <f t="shared" si="22"/>
        <v>133.33333333333334</v>
      </c>
      <c r="O51" s="47">
        <f t="shared" si="22"/>
        <v>132.90816326530611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7" t="s">
        <v>70</v>
      </c>
      <c r="C55" s="438"/>
      <c r="D55" s="438"/>
      <c r="E55" s="438"/>
      <c r="F55" s="438"/>
      <c r="G55" s="439"/>
      <c r="H55" s="437" t="s">
        <v>71</v>
      </c>
      <c r="I55" s="438"/>
      <c r="J55" s="438"/>
      <c r="K55" s="438"/>
      <c r="L55" s="438"/>
      <c r="M55" s="439"/>
      <c r="N55" s="437" t="s">
        <v>8</v>
      </c>
      <c r="O55" s="438"/>
      <c r="P55" s="438"/>
      <c r="Q55" s="438"/>
      <c r="R55" s="438"/>
      <c r="S55" s="43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8.6999999999999993</v>
      </c>
      <c r="I58" s="79">
        <v>8.6999999999999993</v>
      </c>
      <c r="J58" s="79">
        <v>2.4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8.5</v>
      </c>
      <c r="P58" s="79">
        <v>2.4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137.30000000000001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8.6999999999999993</v>
      </c>
      <c r="I59" s="79">
        <v>8.6999999999999993</v>
      </c>
      <c r="J59" s="79">
        <v>2.4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8.5</v>
      </c>
      <c r="P59" s="79">
        <v>2.4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137.30000000000001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8.6999999999999993</v>
      </c>
      <c r="J60" s="79">
        <v>2.4</v>
      </c>
      <c r="K60" s="79">
        <v>8.6</v>
      </c>
      <c r="L60" s="79">
        <v>8.6</v>
      </c>
      <c r="M60" s="221">
        <v>8.6</v>
      </c>
      <c r="N60" s="22">
        <v>8.6999999999999993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137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8.6999999999999993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8.9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8.8000000000000007</v>
      </c>
      <c r="I62" s="79">
        <v>8.6999999999999993</v>
      </c>
      <c r="J62" s="79">
        <v>2.5</v>
      </c>
      <c r="K62" s="79">
        <v>8.6</v>
      </c>
      <c r="L62" s="79">
        <v>8.6</v>
      </c>
      <c r="M62" s="221">
        <v>8.6</v>
      </c>
      <c r="N62" s="22">
        <v>8.8000000000000007</v>
      </c>
      <c r="O62" s="79">
        <v>8.6</v>
      </c>
      <c r="P62" s="79">
        <v>2.5</v>
      </c>
      <c r="Q62" s="79">
        <v>8.6</v>
      </c>
      <c r="R62" s="79">
        <v>8.6999999999999993</v>
      </c>
      <c r="S62" s="221">
        <v>8.5</v>
      </c>
      <c r="T62" s="101">
        <f t="shared" si="23"/>
        <v>137.69999999999996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8.9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8.8000000000000007</v>
      </c>
      <c r="I63" s="79">
        <v>8.6999999999999993</v>
      </c>
      <c r="J63" s="79">
        <v>2.5</v>
      </c>
      <c r="K63" s="79">
        <v>8.6</v>
      </c>
      <c r="L63" s="79">
        <v>8.6</v>
      </c>
      <c r="M63" s="221">
        <v>8.6</v>
      </c>
      <c r="N63" s="22">
        <v>8.8000000000000007</v>
      </c>
      <c r="O63" s="79">
        <v>8.6</v>
      </c>
      <c r="P63" s="79">
        <v>2.5</v>
      </c>
      <c r="Q63" s="79">
        <v>8.6</v>
      </c>
      <c r="R63" s="79">
        <v>8.6999999999999993</v>
      </c>
      <c r="S63" s="221">
        <v>8.5</v>
      </c>
      <c r="T63" s="101">
        <f t="shared" si="23"/>
        <v>137.69999999999996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8.9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8.8000000000000007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8.6</v>
      </c>
      <c r="T64" s="101">
        <f t="shared" si="23"/>
        <v>138.4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61.599999999999994</v>
      </c>
      <c r="C65" s="27">
        <f t="shared" ref="C65:S65" si="24">SUM(C58:C64)</f>
        <v>61.9</v>
      </c>
      <c r="D65" s="27">
        <f t="shared" si="24"/>
        <v>16.8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61.199999999999989</v>
      </c>
      <c r="I65" s="27">
        <f t="shared" si="24"/>
        <v>61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61.199999999999989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962.39999999999986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134.00167084377608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8.8559999999999999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8.7594999999999992</v>
      </c>
      <c r="I68" s="38">
        <f t="shared" si="25"/>
        <v>8.7139999999999986</v>
      </c>
      <c r="J68" s="38">
        <f t="shared" si="25"/>
        <v>2.4546000000000001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8.5616000000000003</v>
      </c>
      <c r="P68" s="38">
        <f t="shared" si="25"/>
        <v>2.4546000000000001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8.5167999999999999</v>
      </c>
      <c r="T68" s="116">
        <f>((T65*1000)/T67)/7</f>
        <v>134.00167084377608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61.88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135.38461538461539</v>
      </c>
      <c r="C70" s="47">
        <f>+(C65/C67)/7*1000</f>
        <v>136.04395604395606</v>
      </c>
      <c r="D70" s="47">
        <f>+(D65/D67)/7*1000</f>
        <v>133.33333333333334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134.50549450549448</v>
      </c>
      <c r="I70" s="47">
        <f t="shared" si="27"/>
        <v>134.06593406593407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134.50549450549448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0" zoomScale="30" zoomScaleNormal="30" zoomScaleSheetLayoutView="30" workbookViewId="0">
      <selection activeCell="B26" sqref="B26:S26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2"/>
      <c r="Z3" s="2"/>
      <c r="AA3" s="2"/>
      <c r="AB3" s="2"/>
      <c r="AC3" s="2"/>
      <c r="AD3" s="3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4" t="s">
        <v>1</v>
      </c>
      <c r="B9" s="384"/>
      <c r="C9" s="384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4"/>
      <c r="B10" s="384"/>
      <c r="C10" s="3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4" t="s">
        <v>4</v>
      </c>
      <c r="B11" s="384"/>
      <c r="C11" s="384"/>
      <c r="D11" s="1"/>
      <c r="E11" s="385">
        <v>2</v>
      </c>
      <c r="F11" s="1"/>
      <c r="G11" s="1"/>
      <c r="H11" s="1"/>
      <c r="I11" s="1"/>
      <c r="J11" s="1"/>
      <c r="K11" s="426" t="s">
        <v>114</v>
      </c>
      <c r="L11" s="426"/>
      <c r="M11" s="386"/>
      <c r="N11" s="3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4"/>
      <c r="B12" s="384"/>
      <c r="C12" s="384"/>
      <c r="D12" s="1"/>
      <c r="E12" s="5"/>
      <c r="F12" s="1"/>
      <c r="G12" s="1"/>
      <c r="H12" s="1"/>
      <c r="I12" s="1"/>
      <c r="J12" s="1"/>
      <c r="K12" s="386"/>
      <c r="L12" s="386"/>
      <c r="M12" s="386"/>
      <c r="N12" s="3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4"/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6"/>
      <c r="M13" s="386"/>
      <c r="N13" s="386"/>
      <c r="O13" s="386"/>
      <c r="P13" s="386"/>
      <c r="Q13" s="386"/>
      <c r="R13" s="386"/>
      <c r="S13" s="386"/>
      <c r="T13" s="386"/>
      <c r="U13" s="386"/>
      <c r="V13" s="386"/>
      <c r="W13" s="1"/>
      <c r="X13" s="1"/>
      <c r="Y13" s="1"/>
    </row>
    <row r="14" spans="1:30" s="3" customFormat="1" ht="27" thickBot="1" x14ac:dyDescent="0.3">
      <c r="A14" s="38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70</v>
      </c>
      <c r="C15" s="432"/>
      <c r="D15" s="432"/>
      <c r="E15" s="432"/>
      <c r="F15" s="432"/>
      <c r="G15" s="433"/>
      <c r="H15" s="431" t="s">
        <v>71</v>
      </c>
      <c r="I15" s="432"/>
      <c r="J15" s="432"/>
      <c r="K15" s="432"/>
      <c r="L15" s="432"/>
      <c r="M15" s="433"/>
      <c r="N15" s="434" t="s">
        <v>8</v>
      </c>
      <c r="O15" s="435"/>
      <c r="P15" s="435"/>
      <c r="Q15" s="435"/>
      <c r="R15" s="435"/>
      <c r="S15" s="43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122.51517999999999</v>
      </c>
      <c r="C18" s="23">
        <v>123.45536000000001</v>
      </c>
      <c r="D18" s="23">
        <v>34.462459999999993</v>
      </c>
      <c r="E18" s="23">
        <v>122.90421999999997</v>
      </c>
      <c r="F18" s="122">
        <v>123.00148000000002</v>
      </c>
      <c r="G18" s="24">
        <v>123.52019999999997</v>
      </c>
      <c r="H18" s="23">
        <v>123.06631999999998</v>
      </c>
      <c r="I18" s="23">
        <v>123.19599999999998</v>
      </c>
      <c r="J18" s="23">
        <v>33.84648</v>
      </c>
      <c r="K18" s="23">
        <v>123.03389999999997</v>
      </c>
      <c r="L18" s="23">
        <v>123.35809999999996</v>
      </c>
      <c r="M18" s="23">
        <v>122.58001999999999</v>
      </c>
      <c r="N18" s="22">
        <v>123.52019999999997</v>
      </c>
      <c r="O18" s="23">
        <v>123.68230000000001</v>
      </c>
      <c r="P18" s="23">
        <v>34.902079999999998</v>
      </c>
      <c r="Q18" s="23">
        <v>122.58001999999999</v>
      </c>
      <c r="R18" s="23">
        <v>122.41791999999998</v>
      </c>
      <c r="S18" s="24">
        <v>122.58001999999999</v>
      </c>
      <c r="T18" s="25">
        <f t="shared" ref="T18:T25" si="0">SUM(B18:S18)</f>
        <v>1948.6222599999996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122.51517999999999</v>
      </c>
      <c r="C19" s="23">
        <v>123.45536000000001</v>
      </c>
      <c r="D19" s="23">
        <v>34.462459999999993</v>
      </c>
      <c r="E19" s="23">
        <v>122.90421999999997</v>
      </c>
      <c r="F19" s="122">
        <v>123.00148000000002</v>
      </c>
      <c r="G19" s="24">
        <v>123.52019999999997</v>
      </c>
      <c r="H19" s="23">
        <v>123.06631999999998</v>
      </c>
      <c r="I19" s="23">
        <v>123.19599999999998</v>
      </c>
      <c r="J19" s="23">
        <v>33.84648</v>
      </c>
      <c r="K19" s="23">
        <v>123.03389999999997</v>
      </c>
      <c r="L19" s="23">
        <v>123.35809999999996</v>
      </c>
      <c r="M19" s="23">
        <v>122.58001999999999</v>
      </c>
      <c r="N19" s="22">
        <v>123.52019999999997</v>
      </c>
      <c r="O19" s="23">
        <v>123.68230000000001</v>
      </c>
      <c r="P19" s="23">
        <v>34.902079999999998</v>
      </c>
      <c r="Q19" s="23">
        <v>122.58001999999999</v>
      </c>
      <c r="R19" s="23">
        <v>122.41791999999998</v>
      </c>
      <c r="S19" s="24">
        <v>122.58001999999999</v>
      </c>
      <c r="T19" s="25">
        <f t="shared" si="0"/>
        <v>1948.6222599999996</v>
      </c>
      <c r="V19" s="2"/>
      <c r="W19" s="19"/>
    </row>
    <row r="20" spans="1:32" ht="39.75" customHeight="1" x14ac:dyDescent="0.25">
      <c r="A20" s="91" t="s">
        <v>14</v>
      </c>
      <c r="B20" s="76">
        <v>127.93300000000001</v>
      </c>
      <c r="C20" s="23">
        <v>127.93300000000001</v>
      </c>
      <c r="D20" s="23">
        <v>34.982999999999997</v>
      </c>
      <c r="E20" s="23">
        <v>127.764</v>
      </c>
      <c r="F20" s="122">
        <v>127.93300000000001</v>
      </c>
      <c r="G20" s="24">
        <v>128.102</v>
      </c>
      <c r="H20" s="23">
        <v>128.44</v>
      </c>
      <c r="I20" s="23">
        <v>128.44</v>
      </c>
      <c r="J20" s="23">
        <v>34.814</v>
      </c>
      <c r="K20" s="23">
        <v>127.93300000000001</v>
      </c>
      <c r="L20" s="23">
        <v>128.27099999999999</v>
      </c>
      <c r="M20" s="23">
        <v>127.764</v>
      </c>
      <c r="N20" s="22">
        <v>128.77799999999999</v>
      </c>
      <c r="O20" s="23">
        <v>128.77799999999999</v>
      </c>
      <c r="P20" s="23">
        <v>35.997</v>
      </c>
      <c r="Q20" s="23">
        <v>127.764</v>
      </c>
      <c r="R20" s="23">
        <v>127.764</v>
      </c>
      <c r="S20" s="24">
        <v>127.764</v>
      </c>
      <c r="T20" s="25">
        <f t="shared" si="0"/>
        <v>2027.1549999999997</v>
      </c>
      <c r="V20" s="2"/>
      <c r="W20" s="19"/>
    </row>
    <row r="21" spans="1:32" ht="39.950000000000003" customHeight="1" x14ac:dyDescent="0.25">
      <c r="A21" s="92" t="s">
        <v>15</v>
      </c>
      <c r="B21" s="76">
        <v>122.7097</v>
      </c>
      <c r="C21" s="23">
        <v>122.7097</v>
      </c>
      <c r="D21" s="23">
        <v>33.554699999999997</v>
      </c>
      <c r="E21" s="23">
        <v>122.54759999999999</v>
      </c>
      <c r="F21" s="122">
        <v>122.7097</v>
      </c>
      <c r="G21" s="24">
        <v>122.87179999999999</v>
      </c>
      <c r="H21" s="23">
        <v>123.196</v>
      </c>
      <c r="I21" s="23">
        <v>123.196</v>
      </c>
      <c r="J21" s="23">
        <v>33.392599999999995</v>
      </c>
      <c r="K21" s="23">
        <v>122.7097</v>
      </c>
      <c r="L21" s="23">
        <v>123.03389999999999</v>
      </c>
      <c r="M21" s="23">
        <v>122.54759999999999</v>
      </c>
      <c r="N21" s="22">
        <v>123.5202</v>
      </c>
      <c r="O21" s="23">
        <v>123.5202</v>
      </c>
      <c r="P21" s="23">
        <v>34.527299999999997</v>
      </c>
      <c r="Q21" s="23">
        <v>122.54759999999999</v>
      </c>
      <c r="R21" s="23">
        <v>122.54759999999999</v>
      </c>
      <c r="S21" s="24">
        <v>122.54759999999999</v>
      </c>
      <c r="T21" s="25">
        <f t="shared" si="0"/>
        <v>1944.3894999999998</v>
      </c>
      <c r="V21" s="2"/>
      <c r="W21" s="19"/>
    </row>
    <row r="22" spans="1:32" ht="39.950000000000003" customHeight="1" x14ac:dyDescent="0.25">
      <c r="A22" s="91" t="s">
        <v>16</v>
      </c>
      <c r="B22" s="76">
        <v>122.7097</v>
      </c>
      <c r="C22" s="23">
        <v>122.7097</v>
      </c>
      <c r="D22" s="23">
        <v>33.554699999999997</v>
      </c>
      <c r="E22" s="23">
        <v>122.54759999999999</v>
      </c>
      <c r="F22" s="122">
        <v>122.7097</v>
      </c>
      <c r="G22" s="24">
        <v>122.87179999999999</v>
      </c>
      <c r="H22" s="23">
        <v>123.196</v>
      </c>
      <c r="I22" s="23">
        <v>123.196</v>
      </c>
      <c r="J22" s="23">
        <v>33.392599999999995</v>
      </c>
      <c r="K22" s="23">
        <v>122.7097</v>
      </c>
      <c r="L22" s="23">
        <v>123.03389999999999</v>
      </c>
      <c r="M22" s="23">
        <v>122.54759999999999</v>
      </c>
      <c r="N22" s="22">
        <v>123.5202</v>
      </c>
      <c r="O22" s="23">
        <v>123.5202</v>
      </c>
      <c r="P22" s="23">
        <v>34.527299999999997</v>
      </c>
      <c r="Q22" s="23">
        <v>122.54759999999999</v>
      </c>
      <c r="R22" s="23">
        <v>122.54759999999999</v>
      </c>
      <c r="S22" s="24">
        <v>122.54759999999999</v>
      </c>
      <c r="T22" s="25">
        <f t="shared" si="0"/>
        <v>1944.3894999999998</v>
      </c>
      <c r="V22" s="2"/>
      <c r="W22" s="19"/>
    </row>
    <row r="23" spans="1:32" ht="39.950000000000003" customHeight="1" x14ac:dyDescent="0.25">
      <c r="A23" s="92" t="s">
        <v>17</v>
      </c>
      <c r="B23" s="76">
        <v>127.93300000000001</v>
      </c>
      <c r="C23" s="23">
        <v>127.93300000000001</v>
      </c>
      <c r="D23" s="23">
        <v>34.982999999999997</v>
      </c>
      <c r="E23" s="23">
        <v>127.764</v>
      </c>
      <c r="F23" s="122">
        <v>127.93300000000001</v>
      </c>
      <c r="G23" s="24">
        <v>128.102</v>
      </c>
      <c r="H23" s="23">
        <v>128.44</v>
      </c>
      <c r="I23" s="23">
        <v>128.44</v>
      </c>
      <c r="J23" s="23">
        <v>34.814</v>
      </c>
      <c r="K23" s="23">
        <v>127.93300000000001</v>
      </c>
      <c r="L23" s="23">
        <v>128.27099999999999</v>
      </c>
      <c r="M23" s="23">
        <v>127.764</v>
      </c>
      <c r="N23" s="22">
        <v>128.77799999999999</v>
      </c>
      <c r="O23" s="23">
        <v>128.77799999999999</v>
      </c>
      <c r="P23" s="23">
        <v>35.997</v>
      </c>
      <c r="Q23" s="23">
        <v>127.764</v>
      </c>
      <c r="R23" s="23">
        <v>127.764</v>
      </c>
      <c r="S23" s="24">
        <v>127.764</v>
      </c>
      <c r="T23" s="25">
        <f t="shared" si="0"/>
        <v>2027.1549999999997</v>
      </c>
      <c r="V23" s="2"/>
      <c r="W23" s="19"/>
    </row>
    <row r="24" spans="1:32" ht="39.950000000000003" customHeight="1" x14ac:dyDescent="0.25">
      <c r="A24" s="91" t="s">
        <v>18</v>
      </c>
      <c r="B24" s="76">
        <v>122.7097</v>
      </c>
      <c r="C24" s="23">
        <v>122.7097</v>
      </c>
      <c r="D24" s="23">
        <v>33.554699999999997</v>
      </c>
      <c r="E24" s="23">
        <v>122.54759999999999</v>
      </c>
      <c r="F24" s="122">
        <v>122.7097</v>
      </c>
      <c r="G24" s="24">
        <v>122.87179999999999</v>
      </c>
      <c r="H24" s="23">
        <v>123.196</v>
      </c>
      <c r="I24" s="23">
        <v>123.196</v>
      </c>
      <c r="J24" s="23">
        <v>33.392599999999995</v>
      </c>
      <c r="K24" s="23">
        <v>122.7097</v>
      </c>
      <c r="L24" s="23">
        <v>123.03389999999999</v>
      </c>
      <c r="M24" s="23">
        <v>122.54759999999999</v>
      </c>
      <c r="N24" s="22">
        <v>123.5202</v>
      </c>
      <c r="O24" s="23">
        <v>123.5202</v>
      </c>
      <c r="P24" s="23">
        <v>34.527299999999997</v>
      </c>
      <c r="Q24" s="23">
        <v>122.54759999999999</v>
      </c>
      <c r="R24" s="23">
        <v>122.54759999999999</v>
      </c>
      <c r="S24" s="24">
        <v>122.54759999999999</v>
      </c>
      <c r="T24" s="25">
        <f t="shared" si="0"/>
        <v>1944.3894999999998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869.02545999999995</v>
      </c>
      <c r="C25" s="27">
        <f t="shared" si="1"/>
        <v>870.90582000000006</v>
      </c>
      <c r="D25" s="27">
        <f t="shared" si="1"/>
        <v>239.55501999999998</v>
      </c>
      <c r="E25" s="27">
        <f t="shared" si="1"/>
        <v>868.97923999999989</v>
      </c>
      <c r="F25" s="27">
        <f t="shared" si="1"/>
        <v>869.99806000000001</v>
      </c>
      <c r="G25" s="228">
        <f t="shared" si="1"/>
        <v>871.85979999999995</v>
      </c>
      <c r="H25" s="27">
        <f t="shared" si="1"/>
        <v>872.60064</v>
      </c>
      <c r="I25" s="27">
        <f t="shared" si="1"/>
        <v>872.86</v>
      </c>
      <c r="J25" s="27">
        <f t="shared" si="1"/>
        <v>237.49875999999995</v>
      </c>
      <c r="K25" s="27">
        <f t="shared" si="1"/>
        <v>870.06290000000001</v>
      </c>
      <c r="L25" s="27">
        <f t="shared" si="1"/>
        <v>872.35989999999993</v>
      </c>
      <c r="M25" s="27">
        <f t="shared" si="1"/>
        <v>868.33083999999997</v>
      </c>
      <c r="N25" s="26">
        <f>SUM(N18:N24)</f>
        <v>875.15700000000004</v>
      </c>
      <c r="O25" s="27">
        <f t="shared" ref="O25:Q25" si="2">SUM(O18:O24)</f>
        <v>875.48120000000006</v>
      </c>
      <c r="P25" s="27">
        <f t="shared" si="2"/>
        <v>245.38005999999999</v>
      </c>
      <c r="Q25" s="27">
        <f t="shared" si="2"/>
        <v>868.33083999999997</v>
      </c>
      <c r="R25" s="27">
        <f>SUM(R18:R24)</f>
        <v>868.00663999999995</v>
      </c>
      <c r="S25" s="28">
        <f t="shared" ref="S25" si="3">SUM(S18:S24)</f>
        <v>868.33083999999997</v>
      </c>
      <c r="T25" s="25">
        <f t="shared" si="0"/>
        <v>13784.723019999999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164.17225058059907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757</v>
      </c>
      <c r="D27" s="34">
        <v>207</v>
      </c>
      <c r="E27" s="34">
        <v>756</v>
      </c>
      <c r="F27" s="34">
        <v>757</v>
      </c>
      <c r="G27" s="230">
        <v>758</v>
      </c>
      <c r="H27" s="34">
        <v>760</v>
      </c>
      <c r="I27" s="34">
        <v>760</v>
      </c>
      <c r="J27" s="34">
        <v>206</v>
      </c>
      <c r="K27" s="34">
        <v>757</v>
      </c>
      <c r="L27" s="34">
        <v>759</v>
      </c>
      <c r="M27" s="34">
        <v>756</v>
      </c>
      <c r="N27" s="33">
        <v>762</v>
      </c>
      <c r="O27" s="34">
        <v>762</v>
      </c>
      <c r="P27" s="34">
        <v>213</v>
      </c>
      <c r="Q27" s="34">
        <v>756</v>
      </c>
      <c r="R27" s="34">
        <v>756</v>
      </c>
      <c r="S27" s="35">
        <v>756</v>
      </c>
      <c r="T27" s="36">
        <f>SUM(B27:S27)</f>
        <v>11995</v>
      </c>
      <c r="U27" s="2">
        <f>((T25*1000)/T27)/7</f>
        <v>164.17225058059904</v>
      </c>
    </row>
    <row r="28" spans="1:32" s="2" customFormat="1" ht="33" customHeight="1" x14ac:dyDescent="0.25">
      <c r="A28" s="95" t="s">
        <v>21</v>
      </c>
      <c r="B28" s="210">
        <f>((B27*B26)*7/1000/7)</f>
        <v>122.7097</v>
      </c>
      <c r="C28" s="38">
        <f t="shared" ref="C28:S28" si="4">((C27*C26)*7/1000/7)</f>
        <v>122.7097</v>
      </c>
      <c r="D28" s="38">
        <f t="shared" si="4"/>
        <v>33.554699999999997</v>
      </c>
      <c r="E28" s="38">
        <f t="shared" si="4"/>
        <v>122.54759999999999</v>
      </c>
      <c r="F28" s="38">
        <f t="shared" si="4"/>
        <v>122.7097</v>
      </c>
      <c r="G28" s="231">
        <f t="shared" si="4"/>
        <v>122.87179999999999</v>
      </c>
      <c r="H28" s="38">
        <f t="shared" si="4"/>
        <v>123.196</v>
      </c>
      <c r="I28" s="38">
        <f t="shared" si="4"/>
        <v>123.196</v>
      </c>
      <c r="J28" s="38">
        <f t="shared" si="4"/>
        <v>33.392599999999995</v>
      </c>
      <c r="K28" s="38">
        <f t="shared" si="4"/>
        <v>122.7097</v>
      </c>
      <c r="L28" s="38">
        <f t="shared" si="4"/>
        <v>123.03389999999999</v>
      </c>
      <c r="M28" s="38">
        <f t="shared" si="4"/>
        <v>122.54759999999999</v>
      </c>
      <c r="N28" s="37">
        <f t="shared" si="4"/>
        <v>123.5202</v>
      </c>
      <c r="O28" s="38">
        <f t="shared" si="4"/>
        <v>123.5202</v>
      </c>
      <c r="P28" s="38">
        <f t="shared" si="4"/>
        <v>34.527299999999997</v>
      </c>
      <c r="Q28" s="38">
        <f t="shared" si="4"/>
        <v>122.54759999999999</v>
      </c>
      <c r="R28" s="38">
        <f t="shared" si="4"/>
        <v>122.54759999999999</v>
      </c>
      <c r="S28" s="39">
        <f t="shared" si="4"/>
        <v>122.54759999999999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858.96789999999999</v>
      </c>
      <c r="D29" s="42">
        <f t="shared" si="5"/>
        <v>234.88289999999998</v>
      </c>
      <c r="E29" s="42">
        <f>((E27*E26)*7)/1000</f>
        <v>857.83319999999992</v>
      </c>
      <c r="F29" s="42">
        <f>((F27*F26)*7)/1000</f>
        <v>858.96789999999999</v>
      </c>
      <c r="G29" s="232">
        <f>((G27*G26)*7)/1000</f>
        <v>860.10259999999994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233.74819999999997</v>
      </c>
      <c r="K29" s="42">
        <f t="shared" si="7"/>
        <v>858.96789999999999</v>
      </c>
      <c r="L29" s="42">
        <f t="shared" si="7"/>
        <v>861.23729999999989</v>
      </c>
      <c r="M29" s="42">
        <f t="shared" si="7"/>
        <v>857.83319999999992</v>
      </c>
      <c r="N29" s="41">
        <f>((N27*N26)*7)/1000</f>
        <v>864.64139999999998</v>
      </c>
      <c r="O29" s="42">
        <f>((O27*O26)*7)/1000</f>
        <v>864.64139999999998</v>
      </c>
      <c r="P29" s="42">
        <f t="shared" ref="P29:S29" si="8">((P27*P26)*7)/1000</f>
        <v>241.69109999999998</v>
      </c>
      <c r="Q29" s="42">
        <f t="shared" si="8"/>
        <v>857.83319999999992</v>
      </c>
      <c r="R29" s="43">
        <f t="shared" si="8"/>
        <v>857.83319999999992</v>
      </c>
      <c r="S29" s="44">
        <f t="shared" si="8"/>
        <v>857.83319999999992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163.99801094546137</v>
      </c>
      <c r="C30" s="47">
        <f t="shared" si="9"/>
        <v>164.35286280430273</v>
      </c>
      <c r="D30" s="47">
        <f t="shared" si="9"/>
        <v>165.32437543133196</v>
      </c>
      <c r="E30" s="47">
        <f>+(E25/E27)/7*1000</f>
        <v>164.20620559334841</v>
      </c>
      <c r="F30" s="47">
        <f t="shared" ref="F30:H30" si="10">+(F25/F27)/7*1000</f>
        <v>164.18155501037933</v>
      </c>
      <c r="G30" s="233">
        <f t="shared" si="10"/>
        <v>164.31583113456463</v>
      </c>
      <c r="H30" s="47">
        <f t="shared" si="10"/>
        <v>164.02267669172934</v>
      </c>
      <c r="I30" s="47">
        <f>+(I25/I27)/7*1000</f>
        <v>164.07142857142858</v>
      </c>
      <c r="J30" s="47">
        <f t="shared" ref="J30:M30" si="11">+(J25/J27)/7*1000</f>
        <v>164.70094313453535</v>
      </c>
      <c r="K30" s="47">
        <f t="shared" si="11"/>
        <v>164.19379128137385</v>
      </c>
      <c r="L30" s="47">
        <f t="shared" si="11"/>
        <v>164.19346884999058</v>
      </c>
      <c r="M30" s="47">
        <f t="shared" si="11"/>
        <v>164.08368102796672</v>
      </c>
      <c r="N30" s="46">
        <f>+(N25/N27)/7*1000</f>
        <v>164.07142857142858</v>
      </c>
      <c r="O30" s="47">
        <f t="shared" ref="O30:S30" si="12">+(O25/O27)/7*1000</f>
        <v>164.13220847394075</v>
      </c>
      <c r="P30" s="47">
        <f t="shared" si="12"/>
        <v>164.5741515761234</v>
      </c>
      <c r="Q30" s="47">
        <f t="shared" si="12"/>
        <v>164.08368102796672</v>
      </c>
      <c r="R30" s="47">
        <f t="shared" si="12"/>
        <v>164.02241874527587</v>
      </c>
      <c r="S30" s="48">
        <f t="shared" si="12"/>
        <v>164.08368102796672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7" t="s">
        <v>8</v>
      </c>
      <c r="M36" s="418"/>
      <c r="N36" s="418"/>
      <c r="O36" s="418"/>
      <c r="P36" s="418"/>
      <c r="Q36" s="419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105.85289999999999</v>
      </c>
      <c r="C39" s="79">
        <v>106.4877</v>
      </c>
      <c r="D39" s="79">
        <v>32.216099999999997</v>
      </c>
      <c r="E39" s="79">
        <v>105.37679999999999</v>
      </c>
      <c r="F39" s="79">
        <v>106.0116</v>
      </c>
      <c r="G39" s="79">
        <v>97.528000000000006</v>
      </c>
      <c r="H39" s="79"/>
      <c r="I39" s="101">
        <f t="shared" ref="I39:I46" si="13">SUM(B39:H39)</f>
        <v>553.47309999999993</v>
      </c>
      <c r="J39" s="138"/>
      <c r="K39" s="91" t="s">
        <v>12</v>
      </c>
      <c r="L39" s="79">
        <v>7.5</v>
      </c>
      <c r="M39" s="79">
        <v>7.7</v>
      </c>
      <c r="N39" s="79">
        <v>2.4</v>
      </c>
      <c r="O39" s="79">
        <v>7.5</v>
      </c>
      <c r="P39" s="79">
        <v>7.5</v>
      </c>
      <c r="Q39" s="79">
        <v>7.4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105.85289999999999</v>
      </c>
      <c r="C40" s="79">
        <v>106.4877</v>
      </c>
      <c r="D40" s="79">
        <v>32.216099999999997</v>
      </c>
      <c r="E40" s="79">
        <v>105.37679999999999</v>
      </c>
      <c r="F40" s="79">
        <v>106.0116</v>
      </c>
      <c r="G40" s="79">
        <v>97.528000000000006</v>
      </c>
      <c r="H40" s="79"/>
      <c r="I40" s="101">
        <f t="shared" si="13"/>
        <v>553.47309999999993</v>
      </c>
      <c r="J40" s="2"/>
      <c r="K40" s="92" t="s">
        <v>13</v>
      </c>
      <c r="L40" s="79">
        <v>7.5</v>
      </c>
      <c r="M40" s="79">
        <v>7.7</v>
      </c>
      <c r="N40" s="79">
        <v>2.4</v>
      </c>
      <c r="O40" s="79">
        <v>7.5</v>
      </c>
      <c r="P40" s="79">
        <v>7.5</v>
      </c>
      <c r="Q40" s="79">
        <v>7.4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101.29859999999999</v>
      </c>
      <c r="H41" s="23"/>
      <c r="I41" s="101">
        <f t="shared" si="13"/>
        <v>554.38709999999992</v>
      </c>
      <c r="J41" s="2"/>
      <c r="K41" s="91" t="s">
        <v>14</v>
      </c>
      <c r="L41" s="79">
        <v>7.4</v>
      </c>
      <c r="M41" s="79">
        <v>7.3</v>
      </c>
      <c r="N41" s="79">
        <v>1.6</v>
      </c>
      <c r="O41" s="79">
        <v>7.2</v>
      </c>
      <c r="P41" s="79">
        <v>7.5</v>
      </c>
      <c r="Q41" s="79">
        <v>7.3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101.29859999999999</v>
      </c>
      <c r="H42" s="79"/>
      <c r="I42" s="101">
        <f t="shared" si="13"/>
        <v>554.38709999999992</v>
      </c>
      <c r="J42" s="2"/>
      <c r="K42" s="92" t="s">
        <v>15</v>
      </c>
      <c r="L42" s="79">
        <v>7.4</v>
      </c>
      <c r="M42" s="79">
        <v>7.4</v>
      </c>
      <c r="N42" s="79">
        <v>1.6</v>
      </c>
      <c r="O42" s="79">
        <v>7.2</v>
      </c>
      <c r="P42" s="79">
        <v>7.5</v>
      </c>
      <c r="Q42" s="79">
        <v>7.3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7.4</v>
      </c>
      <c r="N43" s="79">
        <v>1.6</v>
      </c>
      <c r="O43" s="79">
        <v>7.2</v>
      </c>
      <c r="P43" s="79">
        <v>7.5</v>
      </c>
      <c r="Q43" s="79">
        <v>7.3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7.4</v>
      </c>
      <c r="N44" s="79">
        <v>1.7</v>
      </c>
      <c r="O44" s="79">
        <v>7.3</v>
      </c>
      <c r="P44" s="79">
        <v>7.6</v>
      </c>
      <c r="Q44" s="79">
        <v>7.3</v>
      </c>
      <c r="R44" s="101">
        <f t="shared" si="14"/>
        <v>38.799999999999997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7.4</v>
      </c>
      <c r="N45" s="79">
        <v>1.7</v>
      </c>
      <c r="O45" s="79">
        <v>7.3</v>
      </c>
      <c r="P45" s="79">
        <v>7.6</v>
      </c>
      <c r="Q45" s="79">
        <v>7.4</v>
      </c>
      <c r="R45" s="101">
        <f t="shared" si="14"/>
        <v>38.9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735.41579999999988</v>
      </c>
      <c r="C46" s="27">
        <f t="shared" si="15"/>
        <v>742.23989999999992</v>
      </c>
      <c r="D46" s="27">
        <f t="shared" si="15"/>
        <v>223.92569999999995</v>
      </c>
      <c r="E46" s="27">
        <f t="shared" si="15"/>
        <v>735.25710000000004</v>
      </c>
      <c r="F46" s="27">
        <f t="shared" si="15"/>
        <v>740.49420000000009</v>
      </c>
      <c r="G46" s="27">
        <f t="shared" si="15"/>
        <v>714.75319999999999</v>
      </c>
      <c r="H46" s="27">
        <f t="shared" si="15"/>
        <v>0</v>
      </c>
      <c r="I46" s="101">
        <f t="shared" si="13"/>
        <v>3892.0859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12.999999999999998</v>
      </c>
      <c r="O46" s="27">
        <f t="shared" si="16"/>
        <v>51.199999999999996</v>
      </c>
      <c r="P46" s="27">
        <f t="shared" si="16"/>
        <v>52.7</v>
      </c>
      <c r="Q46" s="27">
        <f t="shared" si="16"/>
        <v>51.4</v>
      </c>
      <c r="R46" s="101">
        <f t="shared" si="14"/>
        <v>272.89999999999998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152.1</v>
      </c>
      <c r="H47" s="30"/>
      <c r="I47" s="102">
        <f>+((I46/I48)/7)*1000</f>
        <v>157.91316995983286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132.60447035957239</v>
      </c>
      <c r="S47" s="63"/>
      <c r="T47" s="63"/>
    </row>
    <row r="48" spans="1:30" ht="33.75" customHeight="1" x14ac:dyDescent="0.25">
      <c r="A48" s="94" t="s">
        <v>20</v>
      </c>
      <c r="B48" s="83">
        <v>660</v>
      </c>
      <c r="C48" s="34">
        <v>667</v>
      </c>
      <c r="D48" s="34">
        <v>201</v>
      </c>
      <c r="E48" s="34">
        <v>661</v>
      </c>
      <c r="F48" s="34">
        <v>666</v>
      </c>
      <c r="G48" s="34">
        <v>666</v>
      </c>
      <c r="H48" s="34"/>
      <c r="I48" s="103">
        <f>SUM(B48:H48)</f>
        <v>3521</v>
      </c>
      <c r="J48" s="64"/>
      <c r="K48" s="94" t="s">
        <v>20</v>
      </c>
      <c r="L48" s="106">
        <v>56</v>
      </c>
      <c r="M48" s="65">
        <v>56</v>
      </c>
      <c r="N48" s="65">
        <v>14</v>
      </c>
      <c r="O48" s="65">
        <v>55</v>
      </c>
      <c r="P48" s="65">
        <v>57</v>
      </c>
      <c r="Q48" s="65">
        <v>56</v>
      </c>
      <c r="R48" s="112">
        <f>SUM(L48:Q48)</f>
        <v>294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104.74199999999998</v>
      </c>
      <c r="C49" s="38">
        <f t="shared" si="17"/>
        <v>105.85289999999999</v>
      </c>
      <c r="D49" s="38">
        <f t="shared" si="17"/>
        <v>31.898699999999995</v>
      </c>
      <c r="E49" s="38">
        <f t="shared" si="17"/>
        <v>104.9007</v>
      </c>
      <c r="F49" s="38">
        <f t="shared" si="17"/>
        <v>105.69420000000001</v>
      </c>
      <c r="G49" s="38">
        <f t="shared" si="17"/>
        <v>101.29859999999999</v>
      </c>
      <c r="H49" s="38">
        <f t="shared" si="17"/>
        <v>0</v>
      </c>
      <c r="I49" s="104">
        <f>((I46*1000)/I48)/7</f>
        <v>157.91316995983283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7.3863999999999992</v>
      </c>
      <c r="N49" s="38">
        <f t="shared" si="18"/>
        <v>1.6468</v>
      </c>
      <c r="O49" s="38">
        <f t="shared" si="18"/>
        <v>7.2409999999999997</v>
      </c>
      <c r="P49" s="38">
        <f t="shared" si="18"/>
        <v>7.5335999999999999</v>
      </c>
      <c r="Q49" s="38">
        <f t="shared" si="18"/>
        <v>7.3103999999999996</v>
      </c>
      <c r="R49" s="113">
        <f>((R46*1000)/R48)/7</f>
        <v>132.60447035957239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733.19399999999985</v>
      </c>
      <c r="C50" s="42">
        <f t="shared" si="19"/>
        <v>740.97029999999995</v>
      </c>
      <c r="D50" s="42">
        <f t="shared" si="19"/>
        <v>223.29089999999997</v>
      </c>
      <c r="E50" s="42">
        <f t="shared" si="19"/>
        <v>734.30489999999998</v>
      </c>
      <c r="F50" s="42">
        <f t="shared" si="19"/>
        <v>739.85940000000005</v>
      </c>
      <c r="G50" s="42">
        <f t="shared" si="19"/>
        <v>709.09019999999998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13.034000000000001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159.18090909090907</v>
      </c>
      <c r="C51" s="47">
        <f t="shared" si="21"/>
        <v>158.97192118226599</v>
      </c>
      <c r="D51" s="47">
        <f t="shared" si="21"/>
        <v>159.15117270788909</v>
      </c>
      <c r="E51" s="47">
        <f t="shared" si="21"/>
        <v>158.90579208990707</v>
      </c>
      <c r="F51" s="47">
        <f t="shared" si="21"/>
        <v>158.83616473616473</v>
      </c>
      <c r="G51" s="47">
        <f t="shared" si="21"/>
        <v>153.31471471471471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132.65306122448979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7" t="s">
        <v>70</v>
      </c>
      <c r="C55" s="438"/>
      <c r="D55" s="438"/>
      <c r="E55" s="438"/>
      <c r="F55" s="438"/>
      <c r="G55" s="439"/>
      <c r="H55" s="437" t="s">
        <v>71</v>
      </c>
      <c r="I55" s="438"/>
      <c r="J55" s="438"/>
      <c r="K55" s="438"/>
      <c r="L55" s="438"/>
      <c r="M55" s="439"/>
      <c r="N55" s="437" t="s">
        <v>8</v>
      </c>
      <c r="O55" s="438"/>
      <c r="P55" s="438"/>
      <c r="Q55" s="438"/>
      <c r="R55" s="438"/>
      <c r="S55" s="43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8.9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8.8000000000000007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8.6</v>
      </c>
      <c r="T58" s="101">
        <f t="shared" ref="T58:T65" si="23">SUM(B58:S58)</f>
        <v>138.4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8.9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8.8000000000000007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8.6</v>
      </c>
      <c r="T59" s="101">
        <f t="shared" si="23"/>
        <v>138.4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8.6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8.5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8.4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136.69999999999999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8.6999999999999993</v>
      </c>
      <c r="J62" s="79">
        <v>2.4</v>
      </c>
      <c r="K62" s="79">
        <v>8.6</v>
      </c>
      <c r="L62" s="79">
        <v>8.6</v>
      </c>
      <c r="M62" s="221">
        <v>8.6</v>
      </c>
      <c r="N62" s="22">
        <v>8.6</v>
      </c>
      <c r="O62" s="79">
        <v>8.5</v>
      </c>
      <c r="P62" s="79">
        <v>2.4</v>
      </c>
      <c r="Q62" s="79">
        <v>8.6</v>
      </c>
      <c r="R62" s="79">
        <v>8.6999999999999993</v>
      </c>
      <c r="S62" s="221">
        <v>8.5</v>
      </c>
      <c r="T62" s="101">
        <f t="shared" si="23"/>
        <v>136.79999999999998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8.6999999999999993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8.6999999999999993</v>
      </c>
      <c r="S63" s="221">
        <v>8.5</v>
      </c>
      <c r="T63" s="101">
        <f t="shared" si="23"/>
        <v>136.89999999999998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8.6999999999999993</v>
      </c>
      <c r="D64" s="79">
        <v>2.5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8.6999999999999993</v>
      </c>
      <c r="J64" s="79">
        <v>2.5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8.5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61.699999999999996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61.2</v>
      </c>
      <c r="I65" s="27">
        <f t="shared" si="24"/>
        <v>61.000000000000014</v>
      </c>
      <c r="J65" s="27">
        <f t="shared" si="24"/>
        <v>17.100000000000001</v>
      </c>
      <c r="K65" s="27">
        <f t="shared" si="24"/>
        <v>60.300000000000004</v>
      </c>
      <c r="L65" s="27">
        <f t="shared" si="24"/>
        <v>60.300000000000004</v>
      </c>
      <c r="M65" s="28">
        <f t="shared" si="24"/>
        <v>60.300000000000004</v>
      </c>
      <c r="N65" s="26">
        <f t="shared" si="24"/>
        <v>60.800000000000011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961.2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133.96515679442507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1025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8.6256000000000004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8.6740000000000013</v>
      </c>
      <c r="J68" s="38">
        <f t="shared" si="25"/>
        <v>2.4146000000000001</v>
      </c>
      <c r="K68" s="38">
        <f t="shared" si="25"/>
        <v>8.5775000000000006</v>
      </c>
      <c r="L68" s="38">
        <f t="shared" si="25"/>
        <v>8.5775000000000006</v>
      </c>
      <c r="M68" s="39">
        <f t="shared" si="25"/>
        <v>8.5775000000000006</v>
      </c>
      <c r="N68" s="37">
        <f t="shared" si="25"/>
        <v>8.6284999999999989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8.4768000000000008</v>
      </c>
      <c r="T68" s="116">
        <f>((T65*1000)/T67)/7</f>
        <v>133.9651567944251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134.0659340659341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133.62637362637366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9" zoomScale="30" zoomScaleNormal="30" zoomScaleSheetLayoutView="30" workbookViewId="0">
      <selection activeCell="J45" sqref="J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2"/>
      <c r="Z3" s="2"/>
      <c r="AA3" s="2"/>
      <c r="AB3" s="2"/>
      <c r="AC3" s="2"/>
      <c r="AD3" s="38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7" t="s">
        <v>1</v>
      </c>
      <c r="B9" s="387"/>
      <c r="C9" s="387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7"/>
      <c r="B10" s="387"/>
      <c r="C10" s="3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7" t="s">
        <v>4</v>
      </c>
      <c r="B11" s="387"/>
      <c r="C11" s="387"/>
      <c r="D11" s="1"/>
      <c r="E11" s="388">
        <v>2</v>
      </c>
      <c r="F11" s="1"/>
      <c r="G11" s="1"/>
      <c r="H11" s="1"/>
      <c r="I11" s="1"/>
      <c r="J11" s="1"/>
      <c r="K11" s="426" t="s">
        <v>115</v>
      </c>
      <c r="L11" s="426"/>
      <c r="M11" s="389"/>
      <c r="N11" s="3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7"/>
      <c r="B12" s="387"/>
      <c r="C12" s="387"/>
      <c r="D12" s="1"/>
      <c r="E12" s="5"/>
      <c r="F12" s="1"/>
      <c r="G12" s="1"/>
      <c r="H12" s="1"/>
      <c r="I12" s="1"/>
      <c r="J12" s="1"/>
      <c r="K12" s="389"/>
      <c r="L12" s="389"/>
      <c r="M12" s="389"/>
      <c r="N12" s="3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7"/>
      <c r="B13" s="387"/>
      <c r="C13" s="387"/>
      <c r="D13" s="387"/>
      <c r="E13" s="387"/>
      <c r="F13" s="387"/>
      <c r="G13" s="387"/>
      <c r="H13" s="387"/>
      <c r="I13" s="387"/>
      <c r="J13" s="387"/>
      <c r="K13" s="387"/>
      <c r="L13" s="389"/>
      <c r="M13" s="389"/>
      <c r="N13" s="389"/>
      <c r="O13" s="389"/>
      <c r="P13" s="389"/>
      <c r="Q13" s="389"/>
      <c r="R13" s="389"/>
      <c r="S13" s="389"/>
      <c r="T13" s="389"/>
      <c r="U13" s="389"/>
      <c r="V13" s="389"/>
      <c r="W13" s="1"/>
      <c r="X13" s="1"/>
      <c r="Y13" s="1"/>
    </row>
    <row r="14" spans="1:30" s="3" customFormat="1" ht="27" thickBot="1" x14ac:dyDescent="0.3">
      <c r="A14" s="38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70</v>
      </c>
      <c r="C15" s="432"/>
      <c r="D15" s="432"/>
      <c r="E15" s="432"/>
      <c r="F15" s="432"/>
      <c r="G15" s="433"/>
      <c r="H15" s="440" t="s">
        <v>71</v>
      </c>
      <c r="I15" s="441"/>
      <c r="J15" s="441"/>
      <c r="K15" s="441"/>
      <c r="L15" s="441"/>
      <c r="M15" s="442"/>
      <c r="N15" s="434" t="s">
        <v>8</v>
      </c>
      <c r="O15" s="435"/>
      <c r="P15" s="435"/>
      <c r="Q15" s="435"/>
      <c r="R15" s="435"/>
      <c r="S15" s="43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122.7097</v>
      </c>
      <c r="C18" s="23">
        <v>122.7097</v>
      </c>
      <c r="D18" s="23">
        <v>33.554699999999997</v>
      </c>
      <c r="E18" s="23">
        <v>122.54759999999999</v>
      </c>
      <c r="F18" s="122">
        <v>122.7097</v>
      </c>
      <c r="G18" s="24">
        <v>122.87179999999999</v>
      </c>
      <c r="H18" s="23">
        <v>123.196</v>
      </c>
      <c r="I18" s="23">
        <v>123.196</v>
      </c>
      <c r="J18" s="23">
        <v>33.392599999999995</v>
      </c>
      <c r="K18" s="23">
        <v>122.7097</v>
      </c>
      <c r="L18" s="23">
        <v>123.03389999999999</v>
      </c>
      <c r="M18" s="23">
        <v>122.54759999999999</v>
      </c>
      <c r="N18" s="22">
        <v>123.5202</v>
      </c>
      <c r="O18" s="23">
        <v>123.5202</v>
      </c>
      <c r="P18" s="23">
        <v>34.527299999999997</v>
      </c>
      <c r="Q18" s="23">
        <v>122.54759999999999</v>
      </c>
      <c r="R18" s="23">
        <v>122.54759999999999</v>
      </c>
      <c r="S18" s="24">
        <v>122.54759999999999</v>
      </c>
      <c r="T18" s="25">
        <f t="shared" ref="T18:T25" si="0">SUM(B18:S18)</f>
        <v>1944.3894999999998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122.7097</v>
      </c>
      <c r="C19" s="23">
        <v>122.7097</v>
      </c>
      <c r="D19" s="23">
        <v>33.554699999999997</v>
      </c>
      <c r="E19" s="23">
        <v>122.54759999999999</v>
      </c>
      <c r="F19" s="122">
        <v>122.7097</v>
      </c>
      <c r="G19" s="24">
        <v>122.87179999999999</v>
      </c>
      <c r="H19" s="23">
        <v>123.196</v>
      </c>
      <c r="I19" s="23">
        <v>123.196</v>
      </c>
      <c r="J19" s="23">
        <v>33.392599999999995</v>
      </c>
      <c r="K19" s="23">
        <v>122.7097</v>
      </c>
      <c r="L19" s="23">
        <v>123.03389999999999</v>
      </c>
      <c r="M19" s="23">
        <v>122.54759999999999</v>
      </c>
      <c r="N19" s="22">
        <v>123.5202</v>
      </c>
      <c r="O19" s="23">
        <v>123.5202</v>
      </c>
      <c r="P19" s="23">
        <v>34.527299999999997</v>
      </c>
      <c r="Q19" s="23">
        <v>122.54759999999999</v>
      </c>
      <c r="R19" s="23">
        <v>122.54759999999999</v>
      </c>
      <c r="S19" s="24">
        <v>122.54759999999999</v>
      </c>
      <c r="T19" s="25">
        <f t="shared" si="0"/>
        <v>1944.3894999999998</v>
      </c>
      <c r="V19" s="2"/>
      <c r="W19" s="19"/>
    </row>
    <row r="20" spans="1:32" ht="39.75" customHeight="1" x14ac:dyDescent="0.25">
      <c r="A20" s="91" t="s">
        <v>14</v>
      </c>
      <c r="B20" s="76">
        <v>127.595</v>
      </c>
      <c r="C20" s="23">
        <v>126.919</v>
      </c>
      <c r="D20" s="23">
        <v>34.645000000000003</v>
      </c>
      <c r="E20" s="23">
        <v>127.595</v>
      </c>
      <c r="F20" s="122">
        <v>127.426</v>
      </c>
      <c r="G20" s="24">
        <v>127.93300000000001</v>
      </c>
      <c r="H20" s="23">
        <v>128.44</v>
      </c>
      <c r="I20" s="23">
        <v>127.93300000000001</v>
      </c>
      <c r="J20" s="23">
        <v>34.814</v>
      </c>
      <c r="K20" s="23">
        <v>127.764</v>
      </c>
      <c r="L20" s="23">
        <v>127.93300000000001</v>
      </c>
      <c r="M20" s="23">
        <v>127.764</v>
      </c>
      <c r="N20" s="22">
        <v>128.77799999999999</v>
      </c>
      <c r="O20" s="23">
        <v>128.77799999999999</v>
      </c>
      <c r="P20" s="23">
        <v>35.49</v>
      </c>
      <c r="Q20" s="23">
        <v>127.764</v>
      </c>
      <c r="R20" s="23">
        <v>127.25700000000001</v>
      </c>
      <c r="S20" s="24">
        <v>127.764</v>
      </c>
      <c r="T20" s="25">
        <f t="shared" si="0"/>
        <v>2022.5919999999999</v>
      </c>
      <c r="V20" s="2"/>
      <c r="W20" s="19"/>
    </row>
    <row r="21" spans="1:32" ht="39.950000000000003" customHeight="1" x14ac:dyDescent="0.25">
      <c r="A21" s="92" t="s">
        <v>15</v>
      </c>
      <c r="B21" s="76">
        <v>122.30999999999999</v>
      </c>
      <c r="C21" s="23">
        <v>121.66200000000001</v>
      </c>
      <c r="D21" s="23">
        <v>33.21</v>
      </c>
      <c r="E21" s="23">
        <v>122.30999999999999</v>
      </c>
      <c r="F21" s="122">
        <v>122.148</v>
      </c>
      <c r="G21" s="24">
        <v>122.634</v>
      </c>
      <c r="H21" s="23">
        <v>123.12</v>
      </c>
      <c r="I21" s="23">
        <v>122.634</v>
      </c>
      <c r="J21" s="23">
        <v>33.372</v>
      </c>
      <c r="K21" s="23">
        <v>122.47199999999999</v>
      </c>
      <c r="L21" s="23">
        <v>122.634</v>
      </c>
      <c r="M21" s="23">
        <v>122.47199999999999</v>
      </c>
      <c r="N21" s="22">
        <v>123.44399999999999</v>
      </c>
      <c r="O21" s="23">
        <v>123.44399999999999</v>
      </c>
      <c r="P21" s="23">
        <v>34.019999999999996</v>
      </c>
      <c r="Q21" s="23">
        <v>122.47199999999999</v>
      </c>
      <c r="R21" s="23">
        <v>121.986</v>
      </c>
      <c r="S21" s="24">
        <v>122.47199999999999</v>
      </c>
      <c r="T21" s="25">
        <f t="shared" si="0"/>
        <v>1938.816</v>
      </c>
      <c r="V21" s="2"/>
      <c r="W21" s="19"/>
    </row>
    <row r="22" spans="1:32" ht="39.950000000000003" customHeight="1" x14ac:dyDescent="0.25">
      <c r="A22" s="91" t="s">
        <v>16</v>
      </c>
      <c r="B22" s="76">
        <v>122.30999999999999</v>
      </c>
      <c r="C22" s="23">
        <v>121.66200000000001</v>
      </c>
      <c r="D22" s="23">
        <v>33.21</v>
      </c>
      <c r="E22" s="23">
        <v>122.30999999999999</v>
      </c>
      <c r="F22" s="122">
        <v>122.148</v>
      </c>
      <c r="G22" s="24">
        <v>122.634</v>
      </c>
      <c r="H22" s="23">
        <v>123.12</v>
      </c>
      <c r="I22" s="23">
        <v>122.634</v>
      </c>
      <c r="J22" s="23">
        <v>33.372</v>
      </c>
      <c r="K22" s="23">
        <v>122.47199999999999</v>
      </c>
      <c r="L22" s="23">
        <v>122.634</v>
      </c>
      <c r="M22" s="23">
        <v>122.47199999999999</v>
      </c>
      <c r="N22" s="22">
        <v>123.44399999999999</v>
      </c>
      <c r="O22" s="23">
        <v>123.44399999999999</v>
      </c>
      <c r="P22" s="23">
        <v>34.019999999999996</v>
      </c>
      <c r="Q22" s="23">
        <v>122.47199999999999</v>
      </c>
      <c r="R22" s="23">
        <v>121.986</v>
      </c>
      <c r="S22" s="24">
        <v>122.47199999999999</v>
      </c>
      <c r="T22" s="25">
        <f t="shared" si="0"/>
        <v>1938.816</v>
      </c>
      <c r="V22" s="2"/>
      <c r="W22" s="19"/>
    </row>
    <row r="23" spans="1:32" ht="39.950000000000003" customHeight="1" x14ac:dyDescent="0.25">
      <c r="A23" s="92" t="s">
        <v>17</v>
      </c>
      <c r="B23" s="76">
        <v>127.595</v>
      </c>
      <c r="C23" s="23">
        <v>126.919</v>
      </c>
      <c r="D23" s="23">
        <v>34.645000000000003</v>
      </c>
      <c r="E23" s="23">
        <v>127.595</v>
      </c>
      <c r="F23" s="122">
        <v>127.426</v>
      </c>
      <c r="G23" s="24">
        <v>127.93300000000001</v>
      </c>
      <c r="H23" s="23">
        <v>128.44</v>
      </c>
      <c r="I23" s="23">
        <v>127.93300000000001</v>
      </c>
      <c r="J23" s="23">
        <v>34.814</v>
      </c>
      <c r="K23" s="23">
        <v>127.764</v>
      </c>
      <c r="L23" s="23">
        <v>127.93300000000001</v>
      </c>
      <c r="M23" s="23">
        <v>127.764</v>
      </c>
      <c r="N23" s="22">
        <v>128.77799999999999</v>
      </c>
      <c r="O23" s="23">
        <v>128.77799999999999</v>
      </c>
      <c r="P23" s="23">
        <v>35.49</v>
      </c>
      <c r="Q23" s="23">
        <v>127.764</v>
      </c>
      <c r="R23" s="23">
        <v>127.25700000000001</v>
      </c>
      <c r="S23" s="24">
        <v>127.764</v>
      </c>
      <c r="T23" s="25">
        <f t="shared" si="0"/>
        <v>2022.5919999999999</v>
      </c>
      <c r="V23" s="2"/>
      <c r="W23" s="19"/>
    </row>
    <row r="24" spans="1:32" ht="39.950000000000003" customHeight="1" x14ac:dyDescent="0.25">
      <c r="A24" s="91" t="s">
        <v>18</v>
      </c>
      <c r="B24" s="76">
        <v>122.30999999999999</v>
      </c>
      <c r="C24" s="23">
        <v>121.66200000000001</v>
      </c>
      <c r="D24" s="23">
        <v>33.21</v>
      </c>
      <c r="E24" s="23">
        <v>122.30999999999999</v>
      </c>
      <c r="F24" s="122">
        <v>122.148</v>
      </c>
      <c r="G24" s="24">
        <v>122.634</v>
      </c>
      <c r="H24" s="23">
        <v>123.12</v>
      </c>
      <c r="I24" s="23">
        <v>122.634</v>
      </c>
      <c r="J24" s="23">
        <v>33.372</v>
      </c>
      <c r="K24" s="23">
        <v>122.47199999999999</v>
      </c>
      <c r="L24" s="23">
        <v>122.634</v>
      </c>
      <c r="M24" s="23">
        <v>122.47199999999999</v>
      </c>
      <c r="N24" s="22">
        <v>123.44399999999999</v>
      </c>
      <c r="O24" s="23">
        <v>123.44399999999999</v>
      </c>
      <c r="P24" s="23">
        <v>34.019999999999996</v>
      </c>
      <c r="Q24" s="23">
        <v>122.47199999999999</v>
      </c>
      <c r="R24" s="23">
        <v>121.986</v>
      </c>
      <c r="S24" s="24">
        <v>122.47199999999999</v>
      </c>
      <c r="T24" s="25">
        <f t="shared" si="0"/>
        <v>1938.816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867.5394</v>
      </c>
      <c r="C25" s="27">
        <f t="shared" si="1"/>
        <v>864.24340000000007</v>
      </c>
      <c r="D25" s="27">
        <f t="shared" si="1"/>
        <v>236.02940000000004</v>
      </c>
      <c r="E25" s="27">
        <f t="shared" si="1"/>
        <v>867.21519999999998</v>
      </c>
      <c r="F25" s="27">
        <f t="shared" si="1"/>
        <v>866.71540000000005</v>
      </c>
      <c r="G25" s="228">
        <f t="shared" si="1"/>
        <v>869.51160000000004</v>
      </c>
      <c r="H25" s="27">
        <f t="shared" si="1"/>
        <v>872.63199999999995</v>
      </c>
      <c r="I25" s="27">
        <f t="shared" si="1"/>
        <v>870.16</v>
      </c>
      <c r="J25" s="27">
        <f t="shared" si="1"/>
        <v>236.5292</v>
      </c>
      <c r="K25" s="27">
        <f t="shared" si="1"/>
        <v>868.36339999999996</v>
      </c>
      <c r="L25" s="27">
        <f t="shared" si="1"/>
        <v>869.83579999999995</v>
      </c>
      <c r="M25" s="27">
        <f t="shared" si="1"/>
        <v>868.03919999999994</v>
      </c>
      <c r="N25" s="26">
        <f>SUM(N18:N24)</f>
        <v>874.9283999999999</v>
      </c>
      <c r="O25" s="27">
        <f t="shared" ref="O25:Q25" si="2">SUM(O18:O24)</f>
        <v>874.9283999999999</v>
      </c>
      <c r="P25" s="27">
        <f t="shared" si="2"/>
        <v>242.09459999999996</v>
      </c>
      <c r="Q25" s="27">
        <f t="shared" si="2"/>
        <v>868.03919999999994</v>
      </c>
      <c r="R25" s="27">
        <f>SUM(R18:R24)</f>
        <v>865.56720000000007</v>
      </c>
      <c r="S25" s="28">
        <f t="shared" ref="S25" si="3">SUM(S18:S24)</f>
        <v>868.03919999999994</v>
      </c>
      <c r="T25" s="25">
        <f t="shared" si="0"/>
        <v>13750.410999999998</v>
      </c>
    </row>
    <row r="26" spans="1:32" s="2" customFormat="1" ht="36.75" customHeight="1" x14ac:dyDescent="0.25">
      <c r="A26" s="93" t="s">
        <v>19</v>
      </c>
      <c r="B26" s="208">
        <v>162</v>
      </c>
      <c r="C26" s="30">
        <v>162</v>
      </c>
      <c r="D26" s="30">
        <v>162</v>
      </c>
      <c r="E26" s="30">
        <v>162</v>
      </c>
      <c r="F26" s="30">
        <v>162</v>
      </c>
      <c r="G26" s="229">
        <v>162</v>
      </c>
      <c r="H26" s="30">
        <v>162</v>
      </c>
      <c r="I26" s="30">
        <v>162</v>
      </c>
      <c r="J26" s="30">
        <v>162</v>
      </c>
      <c r="K26" s="30">
        <v>162</v>
      </c>
      <c r="L26" s="30">
        <v>162</v>
      </c>
      <c r="M26" s="30">
        <v>162</v>
      </c>
      <c r="N26" s="29">
        <v>162</v>
      </c>
      <c r="O26" s="30">
        <v>162</v>
      </c>
      <c r="P26" s="30">
        <v>162</v>
      </c>
      <c r="Q26" s="30">
        <v>162</v>
      </c>
      <c r="R26" s="30">
        <v>162</v>
      </c>
      <c r="S26" s="31">
        <v>162</v>
      </c>
      <c r="T26" s="32">
        <f>+((T25/T27)/7)*1000</f>
        <v>164.13305720015276</v>
      </c>
    </row>
    <row r="27" spans="1:32" s="2" customFormat="1" ht="33" customHeight="1" x14ac:dyDescent="0.25">
      <c r="A27" s="94" t="s">
        <v>20</v>
      </c>
      <c r="B27" s="209">
        <v>755</v>
      </c>
      <c r="C27" s="34">
        <v>751</v>
      </c>
      <c r="D27" s="34">
        <v>205</v>
      </c>
      <c r="E27" s="34">
        <v>755</v>
      </c>
      <c r="F27" s="34">
        <v>754</v>
      </c>
      <c r="G27" s="230">
        <v>757</v>
      </c>
      <c r="H27" s="34">
        <v>760</v>
      </c>
      <c r="I27" s="34">
        <v>757</v>
      </c>
      <c r="J27" s="34">
        <v>206</v>
      </c>
      <c r="K27" s="34">
        <v>756</v>
      </c>
      <c r="L27" s="34">
        <v>757</v>
      </c>
      <c r="M27" s="34">
        <v>756</v>
      </c>
      <c r="N27" s="33">
        <v>762</v>
      </c>
      <c r="O27" s="34">
        <v>762</v>
      </c>
      <c r="P27" s="34">
        <v>210</v>
      </c>
      <c r="Q27" s="34">
        <v>756</v>
      </c>
      <c r="R27" s="34">
        <v>753</v>
      </c>
      <c r="S27" s="35">
        <v>756</v>
      </c>
      <c r="T27" s="36">
        <f>SUM(B27:S27)</f>
        <v>11968</v>
      </c>
      <c r="U27" s="2">
        <f>((T25*1000)/T27)/7</f>
        <v>164.13305720015276</v>
      </c>
    </row>
    <row r="28" spans="1:32" s="2" customFormat="1" ht="33" customHeight="1" x14ac:dyDescent="0.25">
      <c r="A28" s="95" t="s">
        <v>21</v>
      </c>
      <c r="B28" s="210">
        <f>((B27*B26)*7/1000/7)</f>
        <v>122.30999999999999</v>
      </c>
      <c r="C28" s="38">
        <f t="shared" ref="C28:S28" si="4">((C27*C26)*7/1000/7)</f>
        <v>121.66200000000001</v>
      </c>
      <c r="D28" s="38">
        <f t="shared" si="4"/>
        <v>33.21</v>
      </c>
      <c r="E28" s="38">
        <f t="shared" si="4"/>
        <v>122.30999999999999</v>
      </c>
      <c r="F28" s="38">
        <f t="shared" si="4"/>
        <v>122.148</v>
      </c>
      <c r="G28" s="231">
        <f t="shared" si="4"/>
        <v>122.634</v>
      </c>
      <c r="H28" s="38">
        <f t="shared" si="4"/>
        <v>123.12</v>
      </c>
      <c r="I28" s="38">
        <f t="shared" si="4"/>
        <v>122.634</v>
      </c>
      <c r="J28" s="38">
        <f t="shared" si="4"/>
        <v>33.372</v>
      </c>
      <c r="K28" s="38">
        <f t="shared" si="4"/>
        <v>122.47199999999999</v>
      </c>
      <c r="L28" s="38">
        <f t="shared" si="4"/>
        <v>122.634</v>
      </c>
      <c r="M28" s="38">
        <f t="shared" si="4"/>
        <v>122.47199999999999</v>
      </c>
      <c r="N28" s="37">
        <f t="shared" si="4"/>
        <v>123.44399999999999</v>
      </c>
      <c r="O28" s="38">
        <f t="shared" si="4"/>
        <v>123.44399999999999</v>
      </c>
      <c r="P28" s="38">
        <f t="shared" si="4"/>
        <v>34.019999999999996</v>
      </c>
      <c r="Q28" s="38">
        <f t="shared" si="4"/>
        <v>122.47199999999999</v>
      </c>
      <c r="R28" s="38">
        <f t="shared" si="4"/>
        <v>121.986</v>
      </c>
      <c r="S28" s="39">
        <f t="shared" si="4"/>
        <v>122.47199999999999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856.17</v>
      </c>
      <c r="C29" s="42">
        <f t="shared" si="5"/>
        <v>851.63400000000001</v>
      </c>
      <c r="D29" s="42">
        <f t="shared" si="5"/>
        <v>232.47</v>
      </c>
      <c r="E29" s="42">
        <f>((E27*E26)*7)/1000</f>
        <v>856.17</v>
      </c>
      <c r="F29" s="42">
        <f>((F27*F26)*7)/1000</f>
        <v>855.03599999999994</v>
      </c>
      <c r="G29" s="232">
        <f>((G27*G26)*7)/1000</f>
        <v>858.43799999999999</v>
      </c>
      <c r="H29" s="42">
        <f t="shared" ref="H29" si="6">((H27*H26)*7)/1000</f>
        <v>861.84</v>
      </c>
      <c r="I29" s="42">
        <f>((I27*I26)*7)/1000</f>
        <v>858.43799999999999</v>
      </c>
      <c r="J29" s="42">
        <f t="shared" ref="J29:M29" si="7">((J27*J26)*7)/1000</f>
        <v>233.60400000000001</v>
      </c>
      <c r="K29" s="42">
        <f t="shared" si="7"/>
        <v>857.30399999999997</v>
      </c>
      <c r="L29" s="42">
        <f t="shared" si="7"/>
        <v>858.43799999999999</v>
      </c>
      <c r="M29" s="42">
        <f t="shared" si="7"/>
        <v>857.30399999999997</v>
      </c>
      <c r="N29" s="41">
        <f>((N27*N26)*7)/1000</f>
        <v>864.10799999999995</v>
      </c>
      <c r="O29" s="42">
        <f>((O27*O26)*7)/1000</f>
        <v>864.10799999999995</v>
      </c>
      <c r="P29" s="42">
        <f t="shared" ref="P29:S29" si="8">((P27*P26)*7)/1000</f>
        <v>238.14</v>
      </c>
      <c r="Q29" s="42">
        <f t="shared" si="8"/>
        <v>857.30399999999997</v>
      </c>
      <c r="R29" s="43">
        <f t="shared" si="8"/>
        <v>853.90200000000004</v>
      </c>
      <c r="S29" s="44">
        <f t="shared" si="8"/>
        <v>857.30399999999997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164.15125827814569</v>
      </c>
      <c r="C30" s="47">
        <f t="shared" si="9"/>
        <v>164.39859235305309</v>
      </c>
      <c r="D30" s="47">
        <f t="shared" si="9"/>
        <v>164.48041811846693</v>
      </c>
      <c r="E30" s="47">
        <f>+(E25/E27)/7*1000</f>
        <v>164.08991485335855</v>
      </c>
      <c r="F30" s="47">
        <f t="shared" ref="F30:H30" si="10">+(F25/F27)/7*1000</f>
        <v>164.21284577491477</v>
      </c>
      <c r="G30" s="233">
        <f t="shared" si="10"/>
        <v>164.08975278354407</v>
      </c>
      <c r="H30" s="47">
        <f t="shared" si="10"/>
        <v>164.02857142857141</v>
      </c>
      <c r="I30" s="47">
        <f>+(I25/I27)/7*1000</f>
        <v>164.21211549348934</v>
      </c>
      <c r="J30" s="47">
        <f t="shared" ref="J30:M30" si="11">+(J25/J27)/7*1000</f>
        <v>164.02857142857144</v>
      </c>
      <c r="K30" s="47">
        <f t="shared" si="11"/>
        <v>164.08983371126226</v>
      </c>
      <c r="L30" s="47">
        <f t="shared" si="11"/>
        <v>164.1509341385167</v>
      </c>
      <c r="M30" s="47">
        <f t="shared" si="11"/>
        <v>164.02857142857141</v>
      </c>
      <c r="N30" s="46">
        <f>+(N25/N27)/7*1000</f>
        <v>164.02857142857141</v>
      </c>
      <c r="O30" s="47">
        <f t="shared" ref="O30:S30" si="12">+(O25/O27)/7*1000</f>
        <v>164.02857142857141</v>
      </c>
      <c r="P30" s="47">
        <f t="shared" si="12"/>
        <v>164.69020408163263</v>
      </c>
      <c r="Q30" s="47">
        <f t="shared" si="12"/>
        <v>164.02857142857141</v>
      </c>
      <c r="R30" s="47">
        <f t="shared" si="12"/>
        <v>164.21309049516222</v>
      </c>
      <c r="S30" s="48">
        <f t="shared" si="12"/>
        <v>164.02857142857141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7" t="s">
        <v>8</v>
      </c>
      <c r="M36" s="418"/>
      <c r="N36" s="418"/>
      <c r="O36" s="418"/>
      <c r="P36" s="418"/>
      <c r="Q36" s="419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104.74199999999998</v>
      </c>
      <c r="C39" s="79">
        <v>105.85289999999999</v>
      </c>
      <c r="D39" s="79">
        <v>31.898699999999995</v>
      </c>
      <c r="E39" s="79">
        <v>104.9007</v>
      </c>
      <c r="F39" s="79">
        <v>105.69420000000001</v>
      </c>
      <c r="G39" s="79">
        <v>105.7</v>
      </c>
      <c r="H39" s="79"/>
      <c r="I39" s="101">
        <f t="shared" ref="I39:I46" si="13">SUM(B39:H39)</f>
        <v>558.7885</v>
      </c>
      <c r="J39" s="138"/>
      <c r="K39" s="91" t="s">
        <v>12</v>
      </c>
      <c r="L39" s="79">
        <v>7.5</v>
      </c>
      <c r="M39" s="79">
        <v>7.4</v>
      </c>
      <c r="N39" s="79">
        <v>1.7</v>
      </c>
      <c r="O39" s="79">
        <v>7.3</v>
      </c>
      <c r="P39" s="79">
        <v>7.6</v>
      </c>
      <c r="Q39" s="79">
        <v>7.4</v>
      </c>
      <c r="R39" s="101">
        <f t="shared" ref="R39:R46" si="14">SUM(L39:Q39)</f>
        <v>38.9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104.74199999999998</v>
      </c>
      <c r="C40" s="79">
        <v>105.85289999999999</v>
      </c>
      <c r="D40" s="79">
        <v>31.898699999999995</v>
      </c>
      <c r="E40" s="79">
        <v>104.9007</v>
      </c>
      <c r="F40" s="79">
        <v>105.69420000000001</v>
      </c>
      <c r="G40" s="79">
        <v>105.7</v>
      </c>
      <c r="H40" s="79"/>
      <c r="I40" s="101">
        <f t="shared" si="13"/>
        <v>558.7885</v>
      </c>
      <c r="J40" s="2"/>
      <c r="K40" s="92" t="s">
        <v>13</v>
      </c>
      <c r="L40" s="79">
        <v>7.5</v>
      </c>
      <c r="M40" s="79">
        <v>7.4</v>
      </c>
      <c r="N40" s="79">
        <v>1.7</v>
      </c>
      <c r="O40" s="79">
        <v>7.3</v>
      </c>
      <c r="P40" s="79">
        <v>7.6</v>
      </c>
      <c r="Q40" s="79">
        <v>7.4</v>
      </c>
      <c r="R40" s="101">
        <f t="shared" si="14"/>
        <v>38.9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105.7</v>
      </c>
      <c r="H41" s="23"/>
      <c r="I41" s="101">
        <f t="shared" si="13"/>
        <v>558.7885</v>
      </c>
      <c r="J41" s="2"/>
      <c r="K41" s="91" t="s">
        <v>14</v>
      </c>
      <c r="L41" s="79">
        <v>7.4</v>
      </c>
      <c r="M41" s="79">
        <v>7.5</v>
      </c>
      <c r="N41" s="79">
        <v>1.5</v>
      </c>
      <c r="O41" s="79">
        <v>7.3</v>
      </c>
      <c r="P41" s="79">
        <v>7.5</v>
      </c>
      <c r="Q41" s="79">
        <v>7.3</v>
      </c>
      <c r="R41" s="101">
        <f t="shared" si="14"/>
        <v>38.5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105.7</v>
      </c>
      <c r="H42" s="79"/>
      <c r="I42" s="101">
        <f t="shared" si="13"/>
        <v>558.7885</v>
      </c>
      <c r="J42" s="2"/>
      <c r="K42" s="92" t="s">
        <v>15</v>
      </c>
      <c r="L42" s="79">
        <v>7.4</v>
      </c>
      <c r="M42" s="79">
        <v>7.5</v>
      </c>
      <c r="N42" s="79">
        <v>1.5</v>
      </c>
      <c r="O42" s="79">
        <v>7.3</v>
      </c>
      <c r="P42" s="79">
        <v>7.5</v>
      </c>
      <c r="Q42" s="79">
        <v>7.3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7.3</v>
      </c>
      <c r="P43" s="79">
        <v>7.5</v>
      </c>
      <c r="Q43" s="79">
        <v>7.3</v>
      </c>
      <c r="R43" s="101">
        <f t="shared" si="14"/>
        <v>38.700000000000003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7.3</v>
      </c>
      <c r="P44" s="79">
        <v>7.5</v>
      </c>
      <c r="Q44" s="79">
        <v>7.3</v>
      </c>
      <c r="R44" s="101">
        <f t="shared" si="14"/>
        <v>38.700000000000003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7.5</v>
      </c>
      <c r="N45" s="79">
        <v>1.6</v>
      </c>
      <c r="O45" s="79">
        <v>7.4</v>
      </c>
      <c r="P45" s="79">
        <v>7.5</v>
      </c>
      <c r="Q45" s="79">
        <v>7.3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733.19399999999985</v>
      </c>
      <c r="C46" s="27">
        <f t="shared" si="15"/>
        <v>740.97029999999995</v>
      </c>
      <c r="D46" s="27">
        <f t="shared" si="15"/>
        <v>223.29089999999997</v>
      </c>
      <c r="E46" s="27">
        <f t="shared" si="15"/>
        <v>734.30490000000009</v>
      </c>
      <c r="F46" s="27">
        <f t="shared" si="15"/>
        <v>739.85940000000005</v>
      </c>
      <c r="G46" s="27">
        <f t="shared" si="15"/>
        <v>739.90000000000009</v>
      </c>
      <c r="H46" s="27">
        <f t="shared" si="15"/>
        <v>0</v>
      </c>
      <c r="I46" s="101">
        <f t="shared" si="13"/>
        <v>3911.5194999999999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11.2</v>
      </c>
      <c r="O46" s="27">
        <f t="shared" si="16"/>
        <v>51.199999999999996</v>
      </c>
      <c r="P46" s="27">
        <f t="shared" si="16"/>
        <v>52.7</v>
      </c>
      <c r="Q46" s="27">
        <f t="shared" si="16"/>
        <v>51.3</v>
      </c>
      <c r="R46" s="101">
        <f t="shared" si="14"/>
        <v>271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159.74514008004576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132.58317025440314</v>
      </c>
      <c r="S47" s="63"/>
      <c r="T47" s="63"/>
    </row>
    <row r="48" spans="1:30" ht="33.75" customHeight="1" x14ac:dyDescent="0.25">
      <c r="A48" s="94" t="s">
        <v>20</v>
      </c>
      <c r="B48" s="83">
        <v>657</v>
      </c>
      <c r="C48" s="34">
        <v>661</v>
      </c>
      <c r="D48" s="34">
        <v>194</v>
      </c>
      <c r="E48" s="34">
        <v>658</v>
      </c>
      <c r="F48" s="34">
        <v>665</v>
      </c>
      <c r="G48" s="34">
        <v>663</v>
      </c>
      <c r="H48" s="34"/>
      <c r="I48" s="103">
        <f>SUM(B48:H48)</f>
        <v>3498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55</v>
      </c>
      <c r="P48" s="65">
        <v>57</v>
      </c>
      <c r="Q48" s="65">
        <v>56</v>
      </c>
      <c r="R48" s="112">
        <f>SUM(L48:Q48)</f>
        <v>292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104.26589999999999</v>
      </c>
      <c r="C49" s="38">
        <f t="shared" si="17"/>
        <v>104.9007</v>
      </c>
      <c r="D49" s="38">
        <f t="shared" si="17"/>
        <v>30.787800000000001</v>
      </c>
      <c r="E49" s="38">
        <f t="shared" si="17"/>
        <v>104.42459999999998</v>
      </c>
      <c r="F49" s="38">
        <f t="shared" si="17"/>
        <v>105.53549999999998</v>
      </c>
      <c r="G49" s="38">
        <f t="shared" si="17"/>
        <v>105.21810000000001</v>
      </c>
      <c r="H49" s="38">
        <f t="shared" si="17"/>
        <v>0</v>
      </c>
      <c r="I49" s="104">
        <f>((I46*1000)/I48)/7</f>
        <v>159.74514008004573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7.5064000000000011</v>
      </c>
      <c r="N49" s="38">
        <f t="shared" si="18"/>
        <v>1.5544000000000002</v>
      </c>
      <c r="O49" s="38">
        <f t="shared" si="18"/>
        <v>7.3210000000000006</v>
      </c>
      <c r="P49" s="38">
        <f t="shared" si="18"/>
        <v>7.4935999999999989</v>
      </c>
      <c r="Q49" s="38">
        <f t="shared" si="18"/>
        <v>7.3103999999999996</v>
      </c>
      <c r="R49" s="113">
        <f>((R46*1000)/R48)/7</f>
        <v>132.58317025440314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729.86129999999991</v>
      </c>
      <c r="C50" s="42">
        <f t="shared" si="19"/>
        <v>734.30489999999998</v>
      </c>
      <c r="D50" s="42">
        <f t="shared" si="19"/>
        <v>215.5146</v>
      </c>
      <c r="E50" s="42">
        <f t="shared" si="19"/>
        <v>730.97219999999993</v>
      </c>
      <c r="F50" s="42">
        <f t="shared" si="19"/>
        <v>738.74849999999992</v>
      </c>
      <c r="G50" s="42">
        <f t="shared" si="19"/>
        <v>736.52670000000001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11.172000000000001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159.42465753424656</v>
      </c>
      <c r="C51" s="47">
        <f t="shared" si="21"/>
        <v>160.14054462934948</v>
      </c>
      <c r="D51" s="47">
        <f t="shared" si="21"/>
        <v>164.42628865979378</v>
      </c>
      <c r="E51" s="47">
        <f t="shared" si="21"/>
        <v>159.42355623100306</v>
      </c>
      <c r="F51" s="47">
        <f t="shared" si="21"/>
        <v>158.93864661654138</v>
      </c>
      <c r="G51" s="47">
        <f t="shared" si="21"/>
        <v>159.4268476621418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133.33333333333334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130.86734693877548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7" t="s">
        <v>70</v>
      </c>
      <c r="C55" s="438"/>
      <c r="D55" s="438"/>
      <c r="E55" s="438"/>
      <c r="F55" s="438"/>
      <c r="G55" s="439"/>
      <c r="H55" s="437" t="s">
        <v>71</v>
      </c>
      <c r="I55" s="438"/>
      <c r="J55" s="438"/>
      <c r="K55" s="438"/>
      <c r="L55" s="438"/>
      <c r="M55" s="439"/>
      <c r="N55" s="437" t="s">
        <v>8</v>
      </c>
      <c r="O55" s="438"/>
      <c r="P55" s="438"/>
      <c r="Q55" s="438"/>
      <c r="R55" s="438"/>
      <c r="S55" s="43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8.6999999999999993</v>
      </c>
      <c r="D58" s="79">
        <v>2.5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8.6999999999999993</v>
      </c>
      <c r="J58" s="79">
        <v>2.5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8.6999999999999993</v>
      </c>
      <c r="D59" s="79">
        <v>2.5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8.6999999999999993</v>
      </c>
      <c r="J59" s="79">
        <v>2.5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2.2999999999999998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8.5</v>
      </c>
      <c r="J60" s="79">
        <v>2.4</v>
      </c>
      <c r="K60" s="79">
        <v>8.6</v>
      </c>
      <c r="L60" s="79">
        <v>8.6</v>
      </c>
      <c r="M60" s="221">
        <v>8.6</v>
      </c>
      <c r="N60" s="22">
        <v>8.6</v>
      </c>
      <c r="O60" s="79">
        <v>8.5</v>
      </c>
      <c r="P60" s="79">
        <v>2.4</v>
      </c>
      <c r="Q60" s="79">
        <v>8.6</v>
      </c>
      <c r="R60" s="79">
        <v>8.4</v>
      </c>
      <c r="S60" s="221">
        <v>8.5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8.6999999999999993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8.5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8.5</v>
      </c>
      <c r="S61" s="221">
        <v>8.5</v>
      </c>
      <c r="T61" s="101">
        <f t="shared" si="23"/>
        <v>136.5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8.6999999999999993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8.5</v>
      </c>
      <c r="J62" s="79">
        <v>2.4</v>
      </c>
      <c r="K62" s="79">
        <v>8.6</v>
      </c>
      <c r="L62" s="79">
        <v>8.6</v>
      </c>
      <c r="M62" s="221">
        <v>8.6</v>
      </c>
      <c r="N62" s="22">
        <v>8.6999999999999993</v>
      </c>
      <c r="O62" s="79">
        <v>8.5</v>
      </c>
      <c r="P62" s="79">
        <v>2.4</v>
      </c>
      <c r="Q62" s="79">
        <v>8.6</v>
      </c>
      <c r="R62" s="79">
        <v>8.5</v>
      </c>
      <c r="S62" s="221">
        <v>8.5</v>
      </c>
      <c r="T62" s="101">
        <f t="shared" si="23"/>
        <v>136.6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8.6999999999999993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8.5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8.5</v>
      </c>
      <c r="S63" s="221">
        <v>8.5</v>
      </c>
      <c r="T63" s="101">
        <f t="shared" si="23"/>
        <v>136.6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8.6999999999999993</v>
      </c>
      <c r="D64" s="79">
        <v>2.4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8.6999999999999993</v>
      </c>
      <c r="O64" s="79">
        <v>8.6</v>
      </c>
      <c r="P64" s="79">
        <v>2.4</v>
      </c>
      <c r="Q64" s="79">
        <v>8.6999999999999993</v>
      </c>
      <c r="R64" s="79">
        <v>8.5</v>
      </c>
      <c r="S64" s="221">
        <v>8.6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61.699999999999989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61.699999999999996</v>
      </c>
      <c r="F65" s="27">
        <f t="shared" si="24"/>
        <v>61.699999999999996</v>
      </c>
      <c r="G65" s="28">
        <f t="shared" si="24"/>
        <v>59.800000000000004</v>
      </c>
      <c r="H65" s="26">
        <f t="shared" si="24"/>
        <v>61.2</v>
      </c>
      <c r="I65" s="27">
        <f t="shared" si="24"/>
        <v>60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60.7</v>
      </c>
      <c r="O65" s="27">
        <f t="shared" si="24"/>
        <v>59.800000000000004</v>
      </c>
      <c r="P65" s="27">
        <f t="shared" si="24"/>
        <v>17</v>
      </c>
      <c r="Q65" s="27">
        <f t="shared" si="24"/>
        <v>60.5</v>
      </c>
      <c r="R65" s="27">
        <f t="shared" si="24"/>
        <v>59.8</v>
      </c>
      <c r="S65" s="28">
        <f t="shared" si="24"/>
        <v>59.6</v>
      </c>
      <c r="T65" s="101">
        <f t="shared" si="23"/>
        <v>959.29999999999984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133.9617371875436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8.770500000000002</v>
      </c>
      <c r="C68" s="38">
        <f t="shared" ref="C68:S68" si="25">((C67*C66)*7/1000-C58-C59)/5</f>
        <v>8.7055999999999987</v>
      </c>
      <c r="D68" s="38">
        <f t="shared" si="25"/>
        <v>2.3768000000000002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8.5263999999999989</v>
      </c>
      <c r="J68" s="38">
        <f t="shared" si="25"/>
        <v>2.4146000000000001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8.4816000000000003</v>
      </c>
      <c r="S68" s="39">
        <f t="shared" si="25"/>
        <v>8.5167999999999999</v>
      </c>
      <c r="T68" s="116">
        <f>((T65*1000)/T67)/7</f>
        <v>133.96173718754363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60.031999999999996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59.808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135.60439560439559</v>
      </c>
      <c r="F70" s="47">
        <f t="shared" si="27"/>
        <v>135.60439560439559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133.92857142857142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133.4065934065934</v>
      </c>
      <c r="O70" s="47">
        <f t="shared" si="27"/>
        <v>133.48214285714286</v>
      </c>
      <c r="P70" s="47">
        <f t="shared" si="27"/>
        <v>134.92063492063491</v>
      </c>
      <c r="Q70" s="47">
        <f t="shared" si="27"/>
        <v>132.96703296703296</v>
      </c>
      <c r="R70" s="47">
        <f t="shared" si="27"/>
        <v>133.48214285714286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52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  <c r="T3" s="390"/>
      <c r="U3" s="390"/>
      <c r="V3" s="390"/>
      <c r="W3" s="390"/>
      <c r="X3" s="390"/>
      <c r="Y3" s="2"/>
      <c r="Z3" s="2"/>
      <c r="AA3" s="2"/>
      <c r="AB3" s="2"/>
      <c r="AC3" s="2"/>
      <c r="AD3" s="39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0" t="s">
        <v>1</v>
      </c>
      <c r="B9" s="390"/>
      <c r="C9" s="390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0"/>
      <c r="B10" s="390"/>
      <c r="C10" s="39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0" t="s">
        <v>4</v>
      </c>
      <c r="B11" s="390"/>
      <c r="C11" s="390"/>
      <c r="D11" s="1"/>
      <c r="E11" s="391">
        <v>2</v>
      </c>
      <c r="F11" s="1"/>
      <c r="G11" s="1"/>
      <c r="H11" s="1"/>
      <c r="I11" s="1"/>
      <c r="J11" s="1"/>
      <c r="K11" s="426" t="s">
        <v>143</v>
      </c>
      <c r="L11" s="426"/>
      <c r="M11" s="392"/>
      <c r="N11" s="3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0"/>
      <c r="B12" s="390"/>
      <c r="C12" s="390"/>
      <c r="D12" s="1"/>
      <c r="E12" s="5"/>
      <c r="F12" s="1"/>
      <c r="G12" s="1"/>
      <c r="H12" s="1"/>
      <c r="I12" s="1"/>
      <c r="J12" s="1"/>
      <c r="K12" s="392"/>
      <c r="L12" s="392"/>
      <c r="M12" s="392"/>
      <c r="N12" s="3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0"/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2"/>
      <c r="M13" s="392"/>
      <c r="N13" s="392"/>
      <c r="O13" s="392"/>
      <c r="P13" s="392"/>
      <c r="Q13" s="392"/>
      <c r="R13" s="392"/>
      <c r="S13" s="392"/>
      <c r="T13" s="392"/>
      <c r="U13" s="392"/>
      <c r="V13" s="392"/>
      <c r="W13" s="1"/>
      <c r="X13" s="1"/>
      <c r="Y13" s="1"/>
    </row>
    <row r="14" spans="1:30" s="3" customFormat="1" ht="27" thickBot="1" x14ac:dyDescent="0.3">
      <c r="A14" s="39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70</v>
      </c>
      <c r="C15" s="432"/>
      <c r="D15" s="432"/>
      <c r="E15" s="432"/>
      <c r="F15" s="432"/>
      <c r="G15" s="433"/>
      <c r="H15" s="440" t="s">
        <v>71</v>
      </c>
      <c r="I15" s="441"/>
      <c r="J15" s="441"/>
      <c r="K15" s="441"/>
      <c r="L15" s="441"/>
      <c r="M15" s="442"/>
      <c r="N15" s="434" t="s">
        <v>8</v>
      </c>
      <c r="O15" s="435"/>
      <c r="P15" s="435"/>
      <c r="Q15" s="435"/>
      <c r="R15" s="435"/>
      <c r="S15" s="43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122.30999999999999</v>
      </c>
      <c r="C18" s="23">
        <v>121.66200000000001</v>
      </c>
      <c r="D18" s="23">
        <v>33.21</v>
      </c>
      <c r="E18" s="23">
        <v>122.30999999999999</v>
      </c>
      <c r="F18" s="122">
        <v>122.148</v>
      </c>
      <c r="G18" s="24">
        <v>122.634</v>
      </c>
      <c r="H18" s="23">
        <v>123.12</v>
      </c>
      <c r="I18" s="23">
        <v>122.634</v>
      </c>
      <c r="J18" s="23">
        <v>33.372</v>
      </c>
      <c r="K18" s="23">
        <v>122.47199999999999</v>
      </c>
      <c r="L18" s="23">
        <v>122.634</v>
      </c>
      <c r="M18" s="23">
        <v>122.47199999999999</v>
      </c>
      <c r="N18" s="22">
        <v>123.44399999999999</v>
      </c>
      <c r="O18" s="23">
        <v>123.44399999999999</v>
      </c>
      <c r="P18" s="23">
        <v>34.019999999999996</v>
      </c>
      <c r="Q18" s="23">
        <v>122.47199999999999</v>
      </c>
      <c r="R18" s="23">
        <v>121.986</v>
      </c>
      <c r="S18" s="24">
        <v>122.47199999999999</v>
      </c>
      <c r="T18" s="25">
        <f t="shared" ref="T18:T25" si="0">SUM(B18:S18)</f>
        <v>1938.816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122.30999999999999</v>
      </c>
      <c r="C19" s="23">
        <v>121.66200000000001</v>
      </c>
      <c r="D19" s="23">
        <v>33.21</v>
      </c>
      <c r="E19" s="23">
        <v>122.30999999999999</v>
      </c>
      <c r="F19" s="122">
        <v>122.148</v>
      </c>
      <c r="G19" s="24">
        <v>122.634</v>
      </c>
      <c r="H19" s="23">
        <v>123.12</v>
      </c>
      <c r="I19" s="23">
        <v>122.634</v>
      </c>
      <c r="J19" s="23">
        <v>33.372</v>
      </c>
      <c r="K19" s="23">
        <v>122.47199999999999</v>
      </c>
      <c r="L19" s="23">
        <v>122.634</v>
      </c>
      <c r="M19" s="23">
        <v>122.47199999999999</v>
      </c>
      <c r="N19" s="22">
        <v>123.44399999999999</v>
      </c>
      <c r="O19" s="23">
        <v>123.44399999999999</v>
      </c>
      <c r="P19" s="23">
        <v>34.019999999999996</v>
      </c>
      <c r="Q19" s="23">
        <v>122.47199999999999</v>
      </c>
      <c r="R19" s="23">
        <v>121.986</v>
      </c>
      <c r="S19" s="24">
        <v>122.47199999999999</v>
      </c>
      <c r="T19" s="25">
        <f t="shared" si="0"/>
        <v>1938.816</v>
      </c>
      <c r="V19" s="2"/>
      <c r="W19" s="19"/>
    </row>
    <row r="20" spans="1:32" ht="39.75" customHeight="1" x14ac:dyDescent="0.25">
      <c r="A20" s="91" t="s">
        <v>14</v>
      </c>
      <c r="B20" s="76">
        <v>122.08320000000001</v>
      </c>
      <c r="C20" s="23">
        <v>121.43519999999998</v>
      </c>
      <c r="D20" s="23">
        <v>32.983199999999997</v>
      </c>
      <c r="E20" s="23">
        <v>122.08320000000001</v>
      </c>
      <c r="F20" s="122">
        <v>122.14799999999998</v>
      </c>
      <c r="G20" s="24">
        <v>122.18039999999999</v>
      </c>
      <c r="H20" s="23">
        <v>122.4396</v>
      </c>
      <c r="I20" s="23">
        <v>122.40719999999999</v>
      </c>
      <c r="J20" s="23">
        <v>33.372</v>
      </c>
      <c r="K20" s="23">
        <v>122.47200000000001</v>
      </c>
      <c r="L20" s="23">
        <v>122.63399999999999</v>
      </c>
      <c r="M20" s="23">
        <v>122.47200000000001</v>
      </c>
      <c r="N20" s="22">
        <v>123.444</v>
      </c>
      <c r="O20" s="23">
        <v>123.444</v>
      </c>
      <c r="P20" s="23">
        <v>34.020000000000003</v>
      </c>
      <c r="Q20" s="23">
        <v>122.47200000000001</v>
      </c>
      <c r="R20" s="23">
        <v>121.75920000000001</v>
      </c>
      <c r="S20" s="24">
        <v>122.47200000000001</v>
      </c>
      <c r="T20" s="25">
        <f t="shared" si="0"/>
        <v>1936.3211999999999</v>
      </c>
      <c r="V20" s="2"/>
      <c r="W20" s="19"/>
    </row>
    <row r="21" spans="1:32" ht="39.950000000000003" customHeight="1" x14ac:dyDescent="0.25">
      <c r="A21" s="92" t="s">
        <v>15</v>
      </c>
      <c r="B21" s="76">
        <v>122.08320000000001</v>
      </c>
      <c r="C21" s="23">
        <v>121.43519999999998</v>
      </c>
      <c r="D21" s="23">
        <v>32.983199999999997</v>
      </c>
      <c r="E21" s="23">
        <v>122.08320000000001</v>
      </c>
      <c r="F21" s="122">
        <v>122.14799999999998</v>
      </c>
      <c r="G21" s="24">
        <v>122.18039999999999</v>
      </c>
      <c r="H21" s="23">
        <v>122.4396</v>
      </c>
      <c r="I21" s="23">
        <v>122.40719999999999</v>
      </c>
      <c r="J21" s="23">
        <v>33.372</v>
      </c>
      <c r="K21" s="23">
        <v>122.47200000000001</v>
      </c>
      <c r="L21" s="23">
        <v>122.63399999999999</v>
      </c>
      <c r="M21" s="23">
        <v>122.47200000000001</v>
      </c>
      <c r="N21" s="22">
        <v>123.444</v>
      </c>
      <c r="O21" s="23">
        <v>123.444</v>
      </c>
      <c r="P21" s="23">
        <v>34.020000000000003</v>
      </c>
      <c r="Q21" s="23">
        <v>122.47200000000001</v>
      </c>
      <c r="R21" s="23">
        <v>121.75920000000001</v>
      </c>
      <c r="S21" s="24">
        <v>122.47200000000001</v>
      </c>
      <c r="T21" s="25">
        <f t="shared" si="0"/>
        <v>1936.3211999999999</v>
      </c>
      <c r="V21" s="2"/>
      <c r="W21" s="19"/>
    </row>
    <row r="22" spans="1:32" ht="39.950000000000003" customHeight="1" x14ac:dyDescent="0.25">
      <c r="A22" s="91" t="s">
        <v>16</v>
      </c>
      <c r="B22" s="76">
        <v>122.08320000000001</v>
      </c>
      <c r="C22" s="23">
        <v>121.43519999999998</v>
      </c>
      <c r="D22" s="23">
        <v>32.983199999999997</v>
      </c>
      <c r="E22" s="23">
        <v>122.08320000000001</v>
      </c>
      <c r="F22" s="122">
        <v>122.14799999999998</v>
      </c>
      <c r="G22" s="24">
        <v>122.18039999999999</v>
      </c>
      <c r="H22" s="23">
        <v>122.4396</v>
      </c>
      <c r="I22" s="23">
        <v>122.40719999999999</v>
      </c>
      <c r="J22" s="23">
        <v>33.372</v>
      </c>
      <c r="K22" s="23">
        <v>122.47200000000001</v>
      </c>
      <c r="L22" s="23">
        <v>122.63399999999999</v>
      </c>
      <c r="M22" s="23">
        <v>122.47200000000001</v>
      </c>
      <c r="N22" s="22">
        <v>123.444</v>
      </c>
      <c r="O22" s="23">
        <v>123.444</v>
      </c>
      <c r="P22" s="23">
        <v>34.020000000000003</v>
      </c>
      <c r="Q22" s="23">
        <v>122.47200000000001</v>
      </c>
      <c r="R22" s="23">
        <v>121.75920000000001</v>
      </c>
      <c r="S22" s="24">
        <v>122.47200000000001</v>
      </c>
      <c r="T22" s="25">
        <f t="shared" si="0"/>
        <v>1936.3211999999999</v>
      </c>
      <c r="V22" s="2"/>
      <c r="W22" s="19"/>
    </row>
    <row r="23" spans="1:32" ht="39.950000000000003" customHeight="1" x14ac:dyDescent="0.25">
      <c r="A23" s="92" t="s">
        <v>17</v>
      </c>
      <c r="B23" s="76">
        <v>122.08320000000001</v>
      </c>
      <c r="C23" s="23">
        <v>121.43519999999998</v>
      </c>
      <c r="D23" s="23">
        <v>32.983199999999997</v>
      </c>
      <c r="E23" s="23">
        <v>122.08320000000001</v>
      </c>
      <c r="F23" s="122">
        <v>122.14799999999998</v>
      </c>
      <c r="G23" s="24">
        <v>122.18039999999999</v>
      </c>
      <c r="H23" s="23">
        <v>122.4396</v>
      </c>
      <c r="I23" s="23">
        <v>122.40719999999999</v>
      </c>
      <c r="J23" s="23">
        <v>33.372</v>
      </c>
      <c r="K23" s="23">
        <v>122.47200000000001</v>
      </c>
      <c r="L23" s="23">
        <v>122.63399999999999</v>
      </c>
      <c r="M23" s="23">
        <v>122.47200000000001</v>
      </c>
      <c r="N23" s="22">
        <v>123.444</v>
      </c>
      <c r="O23" s="23">
        <v>123.444</v>
      </c>
      <c r="P23" s="23">
        <v>34.020000000000003</v>
      </c>
      <c r="Q23" s="23">
        <v>122.47200000000001</v>
      </c>
      <c r="R23" s="23">
        <v>121.75920000000001</v>
      </c>
      <c r="S23" s="24">
        <v>122.47200000000001</v>
      </c>
      <c r="T23" s="25">
        <f t="shared" si="0"/>
        <v>1936.3211999999999</v>
      </c>
      <c r="V23" s="2"/>
      <c r="W23" s="19"/>
    </row>
    <row r="24" spans="1:32" ht="39.950000000000003" customHeight="1" x14ac:dyDescent="0.25">
      <c r="A24" s="91" t="s">
        <v>18</v>
      </c>
      <c r="B24" s="76">
        <v>122.08320000000001</v>
      </c>
      <c r="C24" s="23">
        <v>121.43519999999998</v>
      </c>
      <c r="D24" s="23">
        <v>32.983199999999997</v>
      </c>
      <c r="E24" s="23">
        <v>122.08320000000001</v>
      </c>
      <c r="F24" s="122">
        <v>122.14799999999998</v>
      </c>
      <c r="G24" s="24">
        <v>122.18039999999999</v>
      </c>
      <c r="H24" s="23">
        <v>122.4396</v>
      </c>
      <c r="I24" s="23">
        <v>122.40719999999999</v>
      </c>
      <c r="J24" s="23">
        <v>33.372</v>
      </c>
      <c r="K24" s="23">
        <v>122.47200000000001</v>
      </c>
      <c r="L24" s="23">
        <v>122.63399999999999</v>
      </c>
      <c r="M24" s="23">
        <v>122.47200000000001</v>
      </c>
      <c r="N24" s="22">
        <v>123.444</v>
      </c>
      <c r="O24" s="23">
        <v>123.444</v>
      </c>
      <c r="P24" s="23">
        <v>34.020000000000003</v>
      </c>
      <c r="Q24" s="23">
        <v>122.47200000000001</v>
      </c>
      <c r="R24" s="23">
        <v>121.75920000000001</v>
      </c>
      <c r="S24" s="24">
        <v>122.47200000000001</v>
      </c>
      <c r="T24" s="25">
        <f t="shared" si="0"/>
        <v>1936.3211999999999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855.03600000000006</v>
      </c>
      <c r="C25" s="27">
        <f t="shared" si="1"/>
        <v>850.5</v>
      </c>
      <c r="D25" s="27">
        <f t="shared" si="1"/>
        <v>231.33600000000001</v>
      </c>
      <c r="E25" s="27">
        <f t="shared" si="1"/>
        <v>855.03600000000006</v>
      </c>
      <c r="F25" s="27">
        <f t="shared" si="1"/>
        <v>855.03599999999994</v>
      </c>
      <c r="G25" s="228">
        <f t="shared" si="1"/>
        <v>856.16999999999985</v>
      </c>
      <c r="H25" s="27">
        <f t="shared" si="1"/>
        <v>858.4380000000001</v>
      </c>
      <c r="I25" s="27">
        <f t="shared" si="1"/>
        <v>857.30399999999997</v>
      </c>
      <c r="J25" s="27">
        <f t="shared" si="1"/>
        <v>233.60400000000004</v>
      </c>
      <c r="K25" s="27">
        <f t="shared" si="1"/>
        <v>857.30399999999997</v>
      </c>
      <c r="L25" s="27">
        <f t="shared" si="1"/>
        <v>858.43799999999999</v>
      </c>
      <c r="M25" s="27">
        <f t="shared" si="1"/>
        <v>857.30399999999997</v>
      </c>
      <c r="N25" s="26">
        <f>SUM(N18:N24)</f>
        <v>864.10799999999995</v>
      </c>
      <c r="O25" s="27">
        <f t="shared" ref="O25:Q25" si="2">SUM(O18:O24)</f>
        <v>864.10799999999995</v>
      </c>
      <c r="P25" s="27">
        <f t="shared" si="2"/>
        <v>238.14000000000004</v>
      </c>
      <c r="Q25" s="27">
        <f t="shared" si="2"/>
        <v>857.30399999999997</v>
      </c>
      <c r="R25" s="27">
        <f>SUM(R18:R24)</f>
        <v>852.76799999999992</v>
      </c>
      <c r="S25" s="28">
        <f t="shared" ref="S25" si="3">SUM(S18:S24)</f>
        <v>857.30399999999997</v>
      </c>
      <c r="T25" s="25">
        <f t="shared" si="0"/>
        <v>13559.238000000001</v>
      </c>
    </row>
    <row r="26" spans="1:32" s="2" customFormat="1" ht="36.75" customHeight="1" x14ac:dyDescent="0.25">
      <c r="A26" s="93" t="s">
        <v>19</v>
      </c>
      <c r="B26" s="208">
        <v>162</v>
      </c>
      <c r="C26" s="30">
        <v>162</v>
      </c>
      <c r="D26" s="30">
        <v>162</v>
      </c>
      <c r="E26" s="30">
        <v>162</v>
      </c>
      <c r="F26" s="30">
        <v>162</v>
      </c>
      <c r="G26" s="229">
        <v>162</v>
      </c>
      <c r="H26" s="30">
        <v>162</v>
      </c>
      <c r="I26" s="30">
        <v>162</v>
      </c>
      <c r="J26" s="30">
        <v>162</v>
      </c>
      <c r="K26" s="30">
        <v>162</v>
      </c>
      <c r="L26" s="30">
        <v>162</v>
      </c>
      <c r="M26" s="30">
        <v>162</v>
      </c>
      <c r="N26" s="29">
        <v>162</v>
      </c>
      <c r="O26" s="30">
        <v>162</v>
      </c>
      <c r="P26" s="30">
        <v>162</v>
      </c>
      <c r="Q26" s="30">
        <v>162</v>
      </c>
      <c r="R26" s="30">
        <v>162</v>
      </c>
      <c r="S26" s="31">
        <v>162</v>
      </c>
      <c r="T26" s="32">
        <f>+((T25/T27)/7)*1000</f>
        <v>162</v>
      </c>
    </row>
    <row r="27" spans="1:32" s="2" customFormat="1" ht="33" customHeight="1" x14ac:dyDescent="0.25">
      <c r="A27" s="94" t="s">
        <v>20</v>
      </c>
      <c r="B27" s="209">
        <v>754</v>
      </c>
      <c r="C27" s="34">
        <v>750</v>
      </c>
      <c r="D27" s="34">
        <v>204</v>
      </c>
      <c r="E27" s="34">
        <v>754</v>
      </c>
      <c r="F27" s="34">
        <v>754</v>
      </c>
      <c r="G27" s="230">
        <v>755</v>
      </c>
      <c r="H27" s="34">
        <v>757</v>
      </c>
      <c r="I27" s="34">
        <v>756</v>
      </c>
      <c r="J27" s="34">
        <v>206</v>
      </c>
      <c r="K27" s="34">
        <v>756</v>
      </c>
      <c r="L27" s="34">
        <v>757</v>
      </c>
      <c r="M27" s="34">
        <v>756</v>
      </c>
      <c r="N27" s="33">
        <v>762</v>
      </c>
      <c r="O27" s="34">
        <v>762</v>
      </c>
      <c r="P27" s="34">
        <v>210</v>
      </c>
      <c r="Q27" s="34">
        <v>756</v>
      </c>
      <c r="R27" s="34">
        <v>752</v>
      </c>
      <c r="S27" s="35">
        <v>756</v>
      </c>
      <c r="T27" s="36">
        <f>SUM(B27:S27)</f>
        <v>11957</v>
      </c>
      <c r="U27" s="2">
        <f>((T25*1000)/T27)/7</f>
        <v>162.00000000000003</v>
      </c>
    </row>
    <row r="28" spans="1:32" s="2" customFormat="1" ht="33" customHeight="1" x14ac:dyDescent="0.25">
      <c r="A28" s="95" t="s">
        <v>21</v>
      </c>
      <c r="B28" s="84">
        <f t="shared" ref="B28:S28" si="4">((B27*B26)*7/1000-B18-B19)/5</f>
        <v>122.08320000000001</v>
      </c>
      <c r="C28" s="84">
        <f t="shared" si="4"/>
        <v>121.43519999999998</v>
      </c>
      <c r="D28" s="84">
        <f t="shared" si="4"/>
        <v>32.983199999999997</v>
      </c>
      <c r="E28" s="84">
        <f t="shared" si="4"/>
        <v>122.08320000000001</v>
      </c>
      <c r="F28" s="84">
        <f t="shared" si="4"/>
        <v>122.14799999999998</v>
      </c>
      <c r="G28" s="84">
        <f t="shared" si="4"/>
        <v>122.18039999999999</v>
      </c>
      <c r="H28" s="84">
        <f t="shared" si="4"/>
        <v>122.4396</v>
      </c>
      <c r="I28" s="84">
        <f t="shared" si="4"/>
        <v>122.40719999999999</v>
      </c>
      <c r="J28" s="84">
        <f t="shared" si="4"/>
        <v>33.372</v>
      </c>
      <c r="K28" s="84">
        <f t="shared" si="4"/>
        <v>122.47200000000001</v>
      </c>
      <c r="L28" s="84">
        <f t="shared" si="4"/>
        <v>122.63399999999999</v>
      </c>
      <c r="M28" s="84">
        <f t="shared" si="4"/>
        <v>122.47200000000001</v>
      </c>
      <c r="N28" s="84">
        <f t="shared" si="4"/>
        <v>123.444</v>
      </c>
      <c r="O28" s="84">
        <f t="shared" si="4"/>
        <v>123.444</v>
      </c>
      <c r="P28" s="84">
        <f t="shared" si="4"/>
        <v>34.020000000000003</v>
      </c>
      <c r="Q28" s="84">
        <f t="shared" si="4"/>
        <v>122.47200000000001</v>
      </c>
      <c r="R28" s="84">
        <f t="shared" si="4"/>
        <v>121.75920000000001</v>
      </c>
      <c r="S28" s="84">
        <f t="shared" si="4"/>
        <v>122.47200000000001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855.03599999999994</v>
      </c>
      <c r="C29" s="42">
        <f t="shared" si="5"/>
        <v>850.5</v>
      </c>
      <c r="D29" s="42">
        <f t="shared" si="5"/>
        <v>231.33600000000001</v>
      </c>
      <c r="E29" s="42">
        <f>((E27*E26)*7)/1000</f>
        <v>855.03599999999994</v>
      </c>
      <c r="F29" s="42">
        <f>((F27*F26)*7)/1000</f>
        <v>855.03599999999994</v>
      </c>
      <c r="G29" s="232">
        <f>((G27*G26)*7)/1000</f>
        <v>856.17</v>
      </c>
      <c r="H29" s="42">
        <f t="shared" ref="H29" si="6">((H27*H26)*7)/1000</f>
        <v>858.43799999999999</v>
      </c>
      <c r="I29" s="42">
        <f>((I27*I26)*7)/1000</f>
        <v>857.30399999999997</v>
      </c>
      <c r="J29" s="42">
        <f t="shared" ref="J29:M29" si="7">((J27*J26)*7)/1000</f>
        <v>233.60400000000001</v>
      </c>
      <c r="K29" s="42">
        <f t="shared" si="7"/>
        <v>857.30399999999997</v>
      </c>
      <c r="L29" s="42">
        <f t="shared" si="7"/>
        <v>858.43799999999999</v>
      </c>
      <c r="M29" s="42">
        <f t="shared" si="7"/>
        <v>857.30399999999997</v>
      </c>
      <c r="N29" s="41">
        <f>((N27*N26)*7)/1000</f>
        <v>864.10799999999995</v>
      </c>
      <c r="O29" s="42">
        <f>((O27*O26)*7)/1000</f>
        <v>864.10799999999995</v>
      </c>
      <c r="P29" s="42">
        <f t="shared" ref="P29:S29" si="8">((P27*P26)*7)/1000</f>
        <v>238.14</v>
      </c>
      <c r="Q29" s="42">
        <f t="shared" si="8"/>
        <v>857.30399999999997</v>
      </c>
      <c r="R29" s="43">
        <f t="shared" si="8"/>
        <v>852.76800000000003</v>
      </c>
      <c r="S29" s="44">
        <f t="shared" si="8"/>
        <v>857.30399999999997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</v>
      </c>
      <c r="C30" s="47">
        <f t="shared" si="9"/>
        <v>161.99999999999997</v>
      </c>
      <c r="D30" s="47">
        <f t="shared" si="9"/>
        <v>162</v>
      </c>
      <c r="E30" s="47">
        <f>+(E25/E27)/7*1000</f>
        <v>162</v>
      </c>
      <c r="F30" s="47">
        <f t="shared" ref="F30:H30" si="10">+(F25/F27)/7*1000</f>
        <v>161.99999999999997</v>
      </c>
      <c r="G30" s="233">
        <f t="shared" si="10"/>
        <v>161.99999999999997</v>
      </c>
      <c r="H30" s="47">
        <f t="shared" si="10"/>
        <v>162</v>
      </c>
      <c r="I30" s="47">
        <f>+(I25/I27)/7*1000</f>
        <v>161.99999999999997</v>
      </c>
      <c r="J30" s="47">
        <f t="shared" ref="J30:M30" si="11">+(J25/J27)/7*1000</f>
        <v>162</v>
      </c>
      <c r="K30" s="47">
        <f t="shared" si="11"/>
        <v>161.99999999999997</v>
      </c>
      <c r="L30" s="47">
        <f t="shared" si="11"/>
        <v>161.99999999999997</v>
      </c>
      <c r="M30" s="47">
        <f t="shared" si="11"/>
        <v>161.99999999999997</v>
      </c>
      <c r="N30" s="46">
        <f>+(N25/N27)/7*1000</f>
        <v>161.99999999999997</v>
      </c>
      <c r="O30" s="47">
        <f t="shared" ref="O30:S30" si="12">+(O25/O27)/7*1000</f>
        <v>161.99999999999997</v>
      </c>
      <c r="P30" s="47">
        <f t="shared" si="12"/>
        <v>162</v>
      </c>
      <c r="Q30" s="47">
        <f t="shared" si="12"/>
        <v>161.99999999999997</v>
      </c>
      <c r="R30" s="47">
        <f t="shared" si="12"/>
        <v>161.99999999999997</v>
      </c>
      <c r="S30" s="48">
        <f t="shared" si="12"/>
        <v>161.99999999999997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7" t="s">
        <v>8</v>
      </c>
      <c r="M36" s="418"/>
      <c r="N36" s="418"/>
      <c r="O36" s="418"/>
      <c r="P36" s="418"/>
      <c r="Q36" s="419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103.47239999999999</v>
      </c>
      <c r="C39" s="79">
        <v>104.26589999999999</v>
      </c>
      <c r="D39" s="79">
        <v>30.470400000000001</v>
      </c>
      <c r="E39" s="79">
        <v>103.63109999999999</v>
      </c>
      <c r="F39" s="79">
        <v>104.9007</v>
      </c>
      <c r="G39" s="79">
        <v>104.58329999999998</v>
      </c>
      <c r="H39" s="79"/>
      <c r="I39" s="101">
        <f t="shared" ref="I39:I46" si="13">SUM(B39:H39)</f>
        <v>551.32380000000001</v>
      </c>
      <c r="J39" s="138"/>
      <c r="K39" s="91" t="s">
        <v>12</v>
      </c>
      <c r="L39" s="79">
        <v>7.5</v>
      </c>
      <c r="M39" s="79">
        <v>7.5</v>
      </c>
      <c r="N39" s="79">
        <v>1.6</v>
      </c>
      <c r="O39" s="79">
        <v>7.4</v>
      </c>
      <c r="P39" s="79">
        <v>7.5</v>
      </c>
      <c r="Q39" s="79">
        <v>7.3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103.47239999999999</v>
      </c>
      <c r="C40" s="79">
        <v>104.26589999999999</v>
      </c>
      <c r="D40" s="79">
        <v>30.470400000000001</v>
      </c>
      <c r="E40" s="79">
        <v>103.63109999999999</v>
      </c>
      <c r="F40" s="79">
        <v>104.9007</v>
      </c>
      <c r="G40" s="79">
        <v>104.58329999999998</v>
      </c>
      <c r="H40" s="79"/>
      <c r="I40" s="101">
        <f t="shared" si="13"/>
        <v>551.32380000000001</v>
      </c>
      <c r="J40" s="2"/>
      <c r="K40" s="92" t="s">
        <v>13</v>
      </c>
      <c r="L40" s="79">
        <v>7.5</v>
      </c>
      <c r="M40" s="79">
        <v>7.5</v>
      </c>
      <c r="N40" s="79">
        <v>1.6</v>
      </c>
      <c r="O40" s="79">
        <v>7.4</v>
      </c>
      <c r="P40" s="79">
        <v>7.5</v>
      </c>
      <c r="Q40" s="79">
        <v>7.3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103.47239999999999</v>
      </c>
      <c r="C41" s="79">
        <v>104.26589999999999</v>
      </c>
      <c r="D41" s="79">
        <v>30.470400000000001</v>
      </c>
      <c r="E41" s="79">
        <v>103.63109999999999</v>
      </c>
      <c r="F41" s="79">
        <v>104.9007</v>
      </c>
      <c r="G41" s="79">
        <v>104.58329999999998</v>
      </c>
      <c r="H41" s="23"/>
      <c r="I41" s="101">
        <f t="shared" si="13"/>
        <v>551.32380000000001</v>
      </c>
      <c r="J41" s="2"/>
      <c r="K41" s="91" t="s">
        <v>14</v>
      </c>
      <c r="L41" s="79">
        <v>7.5</v>
      </c>
      <c r="M41" s="79">
        <v>7.5</v>
      </c>
      <c r="N41" s="79">
        <v>1.6</v>
      </c>
      <c r="O41" s="79">
        <v>7.3</v>
      </c>
      <c r="P41" s="79">
        <v>7.5</v>
      </c>
      <c r="Q41" s="79">
        <v>7.3</v>
      </c>
      <c r="R41" s="101">
        <f t="shared" si="14"/>
        <v>38.700000000000003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103.47239999999999</v>
      </c>
      <c r="C42" s="79">
        <v>104.26589999999999</v>
      </c>
      <c r="D42" s="79">
        <v>30.470400000000001</v>
      </c>
      <c r="E42" s="79">
        <v>103.63109999999999</v>
      </c>
      <c r="F42" s="79">
        <v>104.9007</v>
      </c>
      <c r="G42" s="79">
        <v>104.58329999999998</v>
      </c>
      <c r="H42" s="79"/>
      <c r="I42" s="101">
        <f t="shared" si="13"/>
        <v>551.32380000000001</v>
      </c>
      <c r="J42" s="2"/>
      <c r="K42" s="92" t="s">
        <v>15</v>
      </c>
      <c r="L42" s="79">
        <v>7.5</v>
      </c>
      <c r="M42" s="79">
        <v>7.5</v>
      </c>
      <c r="N42" s="79">
        <v>1.6</v>
      </c>
      <c r="O42" s="79">
        <v>7.3</v>
      </c>
      <c r="P42" s="79">
        <v>7.6</v>
      </c>
      <c r="Q42" s="79">
        <v>7.4</v>
      </c>
      <c r="R42" s="101">
        <f t="shared" si="14"/>
        <v>38.9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103.47239999999999</v>
      </c>
      <c r="C43" s="79">
        <v>104.26589999999999</v>
      </c>
      <c r="D43" s="79">
        <v>30.470400000000001</v>
      </c>
      <c r="E43" s="79">
        <v>103.63109999999999</v>
      </c>
      <c r="F43" s="79">
        <v>104.9007</v>
      </c>
      <c r="G43" s="79">
        <v>104.58329999999998</v>
      </c>
      <c r="H43" s="79"/>
      <c r="I43" s="101">
        <f t="shared" si="13"/>
        <v>551.32380000000001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7.4</v>
      </c>
      <c r="P43" s="79">
        <v>7.6</v>
      </c>
      <c r="Q43" s="79">
        <v>7.4</v>
      </c>
      <c r="R43" s="101">
        <f t="shared" si="14"/>
        <v>39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103.47239999999999</v>
      </c>
      <c r="C44" s="79">
        <v>104.26589999999999</v>
      </c>
      <c r="D44" s="79">
        <v>30.470400000000001</v>
      </c>
      <c r="E44" s="79">
        <v>103.63109999999999</v>
      </c>
      <c r="F44" s="79">
        <v>104.9007</v>
      </c>
      <c r="G44" s="79">
        <v>104.58329999999998</v>
      </c>
      <c r="H44" s="79"/>
      <c r="I44" s="101">
        <f t="shared" si="13"/>
        <v>551.32380000000001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7.4</v>
      </c>
      <c r="P44" s="79">
        <v>7.6</v>
      </c>
      <c r="Q44" s="79">
        <v>7.4</v>
      </c>
      <c r="R44" s="101">
        <f t="shared" si="14"/>
        <v>39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103.47239999999999</v>
      </c>
      <c r="C45" s="79">
        <v>104.26589999999999</v>
      </c>
      <c r="D45" s="79">
        <v>30.470400000000001</v>
      </c>
      <c r="E45" s="79">
        <v>103.63109999999999</v>
      </c>
      <c r="F45" s="79">
        <v>104.9007</v>
      </c>
      <c r="G45" s="79">
        <v>104.58329999999998</v>
      </c>
      <c r="H45" s="79"/>
      <c r="I45" s="101">
        <f t="shared" si="13"/>
        <v>551.32380000000001</v>
      </c>
      <c r="J45" s="2"/>
      <c r="K45" s="91" t="s">
        <v>18</v>
      </c>
      <c r="L45" s="79">
        <v>7.5</v>
      </c>
      <c r="M45" s="79">
        <v>7.5</v>
      </c>
      <c r="N45" s="79">
        <v>1.6</v>
      </c>
      <c r="O45" s="79">
        <v>7.4</v>
      </c>
      <c r="P45" s="79">
        <v>7.6</v>
      </c>
      <c r="Q45" s="79">
        <v>7.4</v>
      </c>
      <c r="R45" s="101">
        <f t="shared" si="14"/>
        <v>39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724.30679999999995</v>
      </c>
      <c r="C46" s="27">
        <f t="shared" si="15"/>
        <v>729.86129999999991</v>
      </c>
      <c r="D46" s="27">
        <f t="shared" si="15"/>
        <v>213.29280000000003</v>
      </c>
      <c r="E46" s="27">
        <f t="shared" si="15"/>
        <v>725.41769999999985</v>
      </c>
      <c r="F46" s="27">
        <f t="shared" si="15"/>
        <v>734.30490000000009</v>
      </c>
      <c r="G46" s="27">
        <f t="shared" si="15"/>
        <v>732.08309999999994</v>
      </c>
      <c r="H46" s="27">
        <f t="shared" si="15"/>
        <v>0</v>
      </c>
      <c r="I46" s="101">
        <f t="shared" si="13"/>
        <v>3859.2665999999995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11.2</v>
      </c>
      <c r="O46" s="27">
        <f t="shared" si="16"/>
        <v>51.6</v>
      </c>
      <c r="P46" s="27">
        <f t="shared" si="16"/>
        <v>52.900000000000006</v>
      </c>
      <c r="Q46" s="27">
        <f t="shared" si="16"/>
        <v>51.499999999999993</v>
      </c>
      <c r="R46" s="101">
        <f t="shared" si="14"/>
        <v>272.2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158.69999999999999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133.17025440313111</v>
      </c>
      <c r="S47" s="63"/>
      <c r="T47" s="63"/>
    </row>
    <row r="48" spans="1:30" ht="33.75" customHeight="1" x14ac:dyDescent="0.25">
      <c r="A48" s="94" t="s">
        <v>20</v>
      </c>
      <c r="B48" s="83">
        <v>652</v>
      </c>
      <c r="C48" s="34">
        <v>657</v>
      </c>
      <c r="D48" s="34">
        <v>192</v>
      </c>
      <c r="E48" s="34">
        <v>653</v>
      </c>
      <c r="F48" s="34">
        <v>661</v>
      </c>
      <c r="G48" s="34">
        <v>659</v>
      </c>
      <c r="H48" s="34"/>
      <c r="I48" s="103">
        <f>SUM(B48:H48)</f>
        <v>3474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55</v>
      </c>
      <c r="P48" s="65">
        <v>57</v>
      </c>
      <c r="Q48" s="65">
        <v>56</v>
      </c>
      <c r="R48" s="112">
        <f>SUM(L48:Q48)</f>
        <v>292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103.47239999999999</v>
      </c>
      <c r="C49" s="38">
        <f t="shared" si="17"/>
        <v>104.26589999999999</v>
      </c>
      <c r="D49" s="38">
        <f t="shared" si="17"/>
        <v>30.470400000000001</v>
      </c>
      <c r="E49" s="38">
        <f t="shared" si="17"/>
        <v>103.63109999999999</v>
      </c>
      <c r="F49" s="38">
        <f t="shared" si="17"/>
        <v>104.9007</v>
      </c>
      <c r="G49" s="38">
        <f t="shared" si="17"/>
        <v>104.58329999999998</v>
      </c>
      <c r="H49" s="38">
        <f t="shared" si="17"/>
        <v>0</v>
      </c>
      <c r="I49" s="104">
        <f>((I46*1000)/I48)/7</f>
        <v>158.69999999999999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1.6112000000000002</v>
      </c>
      <c r="O49" s="38">
        <f t="shared" si="18"/>
        <v>7.3580000000000014</v>
      </c>
      <c r="P49" s="38">
        <f t="shared" si="18"/>
        <v>7.5735000000000001</v>
      </c>
      <c r="Q49" s="38">
        <f t="shared" si="18"/>
        <v>7.3896000000000015</v>
      </c>
      <c r="R49" s="113">
        <f>((R46*1000)/R48)/7</f>
        <v>133.17025440313111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724.30679999999995</v>
      </c>
      <c r="C50" s="42">
        <f t="shared" si="19"/>
        <v>729.86129999999991</v>
      </c>
      <c r="D50" s="42">
        <f t="shared" si="19"/>
        <v>213.2928</v>
      </c>
      <c r="E50" s="42">
        <f t="shared" si="19"/>
        <v>725.41769999999997</v>
      </c>
      <c r="F50" s="42">
        <f t="shared" si="19"/>
        <v>734.30489999999998</v>
      </c>
      <c r="G50" s="42">
        <f t="shared" si="19"/>
        <v>732.08309999999983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11.256</v>
      </c>
      <c r="O50" s="42">
        <f t="shared" si="20"/>
        <v>51.59</v>
      </c>
      <c r="P50" s="42">
        <f t="shared" si="20"/>
        <v>52.8675</v>
      </c>
      <c r="Q50" s="42">
        <f t="shared" si="20"/>
        <v>51.548000000000002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158.70000000000002</v>
      </c>
      <c r="C51" s="47">
        <f t="shared" si="21"/>
        <v>158.69999999999999</v>
      </c>
      <c r="D51" s="47">
        <f t="shared" si="21"/>
        <v>158.70000000000005</v>
      </c>
      <c r="E51" s="47">
        <f t="shared" si="21"/>
        <v>158.69999999999999</v>
      </c>
      <c r="F51" s="47">
        <f t="shared" si="21"/>
        <v>158.70000000000005</v>
      </c>
      <c r="G51" s="47">
        <f t="shared" si="21"/>
        <v>158.70000000000002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133.33333333333334</v>
      </c>
      <c r="O51" s="47">
        <f t="shared" si="22"/>
        <v>134.02597402597402</v>
      </c>
      <c r="P51" s="47">
        <f t="shared" si="22"/>
        <v>132.58145363408522</v>
      </c>
      <c r="Q51" s="47">
        <f t="shared" si="22"/>
        <v>131.37755102040813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7" t="s">
        <v>70</v>
      </c>
      <c r="C55" s="438"/>
      <c r="D55" s="438"/>
      <c r="E55" s="438"/>
      <c r="F55" s="438"/>
      <c r="G55" s="439"/>
      <c r="H55" s="437" t="s">
        <v>71</v>
      </c>
      <c r="I55" s="438"/>
      <c r="J55" s="438"/>
      <c r="K55" s="438"/>
      <c r="L55" s="438"/>
      <c r="M55" s="439"/>
      <c r="N55" s="437" t="s">
        <v>8</v>
      </c>
      <c r="O55" s="438"/>
      <c r="P55" s="438"/>
      <c r="Q55" s="438"/>
      <c r="R55" s="438"/>
      <c r="S55" s="43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8.6999999999999993</v>
      </c>
      <c r="D58" s="79">
        <v>2.4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8.6999999999999993</v>
      </c>
      <c r="O58" s="79">
        <v>8.6</v>
      </c>
      <c r="P58" s="79">
        <v>2.4</v>
      </c>
      <c r="Q58" s="79">
        <v>8.6999999999999993</v>
      </c>
      <c r="R58" s="79">
        <v>8.5</v>
      </c>
      <c r="S58" s="221">
        <v>8.6</v>
      </c>
      <c r="T58" s="101">
        <f t="shared" ref="T58:T65" si="23">SUM(B58:S58)</f>
        <v>137.79999999999998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8.6999999999999993</v>
      </c>
      <c r="D59" s="79">
        <v>2.4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8.6999999999999993</v>
      </c>
      <c r="O59" s="79">
        <v>8.6</v>
      </c>
      <c r="P59" s="79">
        <v>2.4</v>
      </c>
      <c r="Q59" s="79">
        <v>8.6999999999999993</v>
      </c>
      <c r="R59" s="79">
        <v>8.5</v>
      </c>
      <c r="S59" s="221">
        <v>8.6</v>
      </c>
      <c r="T59" s="101">
        <f t="shared" si="23"/>
        <v>137.79999999999998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8.6</v>
      </c>
      <c r="M60" s="221">
        <v>8.4</v>
      </c>
      <c r="N60" s="22">
        <v>8.6999999999999993</v>
      </c>
      <c r="O60" s="79">
        <v>8.6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136.9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8.6</v>
      </c>
      <c r="M61" s="221">
        <v>8.4</v>
      </c>
      <c r="N61" s="22">
        <v>8.6999999999999993</v>
      </c>
      <c r="O61" s="79">
        <v>8.6</v>
      </c>
      <c r="P61" s="79">
        <v>2.5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8.8000000000000007</v>
      </c>
      <c r="D62" s="79">
        <v>2.4</v>
      </c>
      <c r="E62" s="79">
        <v>8.8000000000000007</v>
      </c>
      <c r="F62" s="79">
        <v>8.8000000000000007</v>
      </c>
      <c r="G62" s="221">
        <v>8.6</v>
      </c>
      <c r="H62" s="22">
        <v>8.8000000000000007</v>
      </c>
      <c r="I62" s="79">
        <v>8.6</v>
      </c>
      <c r="J62" s="79">
        <v>2.4</v>
      </c>
      <c r="K62" s="79">
        <v>8.6</v>
      </c>
      <c r="L62" s="79">
        <v>8.6</v>
      </c>
      <c r="M62" s="221">
        <v>8.4</v>
      </c>
      <c r="N62" s="22">
        <v>8.6999999999999993</v>
      </c>
      <c r="O62" s="79">
        <v>8.6</v>
      </c>
      <c r="P62" s="79">
        <v>2.5</v>
      </c>
      <c r="Q62" s="79">
        <v>8.6999999999999993</v>
      </c>
      <c r="R62" s="79">
        <v>8.6</v>
      </c>
      <c r="S62" s="221">
        <v>8.5</v>
      </c>
      <c r="T62" s="101">
        <f t="shared" si="23"/>
        <v>137.30000000000001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8.8000000000000007</v>
      </c>
      <c r="D63" s="79">
        <v>2.5</v>
      </c>
      <c r="E63" s="79">
        <v>8.8000000000000007</v>
      </c>
      <c r="F63" s="79">
        <v>8.8000000000000007</v>
      </c>
      <c r="G63" s="221">
        <v>8.6</v>
      </c>
      <c r="H63" s="22">
        <v>8.8000000000000007</v>
      </c>
      <c r="I63" s="79">
        <v>8.6</v>
      </c>
      <c r="J63" s="79">
        <v>2.4</v>
      </c>
      <c r="K63" s="79">
        <v>8.6</v>
      </c>
      <c r="L63" s="79">
        <v>8.6</v>
      </c>
      <c r="M63" s="221">
        <v>8.5</v>
      </c>
      <c r="N63" s="22">
        <v>8.6999999999999993</v>
      </c>
      <c r="O63" s="79">
        <v>8.6</v>
      </c>
      <c r="P63" s="79">
        <v>2.5</v>
      </c>
      <c r="Q63" s="79">
        <v>8.6999999999999993</v>
      </c>
      <c r="R63" s="79">
        <v>8.6</v>
      </c>
      <c r="S63" s="221">
        <v>8.5</v>
      </c>
      <c r="T63" s="101">
        <f t="shared" si="23"/>
        <v>137.5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8.8000000000000007</v>
      </c>
      <c r="D64" s="79">
        <v>2.5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8.5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</v>
      </c>
      <c r="S64" s="221">
        <v>8.6</v>
      </c>
      <c r="T64" s="101">
        <f t="shared" si="23"/>
        <v>138.19999999999999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61.9</v>
      </c>
      <c r="C65" s="27">
        <f t="shared" ref="C65:S65" si="24">SUM(C58:C64)</f>
        <v>61.399999999999991</v>
      </c>
      <c r="D65" s="27">
        <f t="shared" si="24"/>
        <v>17</v>
      </c>
      <c r="E65" s="27">
        <f t="shared" si="24"/>
        <v>61.9</v>
      </c>
      <c r="F65" s="27">
        <f t="shared" si="24"/>
        <v>61.9</v>
      </c>
      <c r="G65" s="28">
        <f t="shared" si="24"/>
        <v>60.2</v>
      </c>
      <c r="H65" s="26">
        <f t="shared" si="24"/>
        <v>61.399999999999991</v>
      </c>
      <c r="I65" s="27">
        <f t="shared" si="24"/>
        <v>60.2</v>
      </c>
      <c r="J65" s="27">
        <f t="shared" si="24"/>
        <v>17.100000000000001</v>
      </c>
      <c r="K65" s="27">
        <f t="shared" si="24"/>
        <v>60.5</v>
      </c>
      <c r="L65" s="27">
        <f t="shared" si="24"/>
        <v>60.5</v>
      </c>
      <c r="M65" s="28">
        <f t="shared" si="24"/>
        <v>59.599999999999994</v>
      </c>
      <c r="N65" s="26">
        <f t="shared" si="24"/>
        <v>61</v>
      </c>
      <c r="O65" s="27">
        <f t="shared" si="24"/>
        <v>60.2</v>
      </c>
      <c r="P65" s="27">
        <f t="shared" si="24"/>
        <v>17.2</v>
      </c>
      <c r="Q65" s="27">
        <f t="shared" si="24"/>
        <v>60.7</v>
      </c>
      <c r="R65" s="27">
        <f t="shared" si="24"/>
        <v>60.000000000000007</v>
      </c>
      <c r="S65" s="28">
        <f t="shared" si="24"/>
        <v>59.800000000000004</v>
      </c>
      <c r="T65" s="101">
        <f t="shared" si="23"/>
        <v>962.50000000000011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134.54011741682976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1022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8.8559999999999999</v>
      </c>
      <c r="C68" s="38">
        <f t="shared" ref="C68:S68" si="25">((C67*C66)*7/1000-C58-C59)/5</f>
        <v>8.7951999999999995</v>
      </c>
      <c r="D68" s="38">
        <f t="shared" si="25"/>
        <v>2.4420000000000002</v>
      </c>
      <c r="E68" s="38">
        <f t="shared" si="25"/>
        <v>8.8160000000000007</v>
      </c>
      <c r="F68" s="38">
        <f t="shared" si="25"/>
        <v>8.8160000000000007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2.4272</v>
      </c>
      <c r="K68" s="38">
        <f t="shared" si="25"/>
        <v>8.6229999999999993</v>
      </c>
      <c r="L68" s="38">
        <f t="shared" si="25"/>
        <v>8.6229999999999993</v>
      </c>
      <c r="M68" s="39">
        <f t="shared" si="25"/>
        <v>8.4367999999999999</v>
      </c>
      <c r="N68" s="37">
        <f t="shared" si="25"/>
        <v>8.7139999999999986</v>
      </c>
      <c r="O68" s="38">
        <f t="shared" si="25"/>
        <v>8.6112000000000002</v>
      </c>
      <c r="P68" s="38">
        <f t="shared" si="25"/>
        <v>2.4798</v>
      </c>
      <c r="Q68" s="38">
        <f t="shared" si="25"/>
        <v>8.6684999999999999</v>
      </c>
      <c r="R68" s="38">
        <f t="shared" si="25"/>
        <v>8.6063999999999989</v>
      </c>
      <c r="S68" s="39">
        <f t="shared" si="25"/>
        <v>8.5215999999999994</v>
      </c>
      <c r="T68" s="116">
        <f>((T65*1000)/T67)/7</f>
        <v>134.54011741682976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61.375999999999998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136.04395604395606</v>
      </c>
      <c r="C70" s="47">
        <f>+(C65/C67)/7*1000</f>
        <v>137.05357142857142</v>
      </c>
      <c r="D70" s="47">
        <f>+(D65/D67)/7*1000</f>
        <v>134.92063492063491</v>
      </c>
      <c r="E70" s="47">
        <f t="shared" ref="E70:R70" si="27">+(E65/E67)/7*1000</f>
        <v>136.04395604395606</v>
      </c>
      <c r="F70" s="47">
        <f t="shared" si="27"/>
        <v>136.04395604395606</v>
      </c>
      <c r="G70" s="48">
        <f t="shared" si="27"/>
        <v>134.375</v>
      </c>
      <c r="H70" s="46">
        <f t="shared" si="27"/>
        <v>134.94505494505492</v>
      </c>
      <c r="I70" s="47">
        <f t="shared" si="27"/>
        <v>134.375</v>
      </c>
      <c r="J70" s="47">
        <f t="shared" si="27"/>
        <v>135.71428571428572</v>
      </c>
      <c r="K70" s="47">
        <f t="shared" si="27"/>
        <v>132.96703296703296</v>
      </c>
      <c r="L70" s="47">
        <f t="shared" si="27"/>
        <v>132.96703296703296</v>
      </c>
      <c r="M70" s="48">
        <f t="shared" si="27"/>
        <v>133.03571428571428</v>
      </c>
      <c r="N70" s="46">
        <f t="shared" si="27"/>
        <v>134.06593406593407</v>
      </c>
      <c r="O70" s="47">
        <f t="shared" si="27"/>
        <v>134.375</v>
      </c>
      <c r="P70" s="47">
        <f t="shared" si="27"/>
        <v>136.50793650793651</v>
      </c>
      <c r="Q70" s="47">
        <f t="shared" si="27"/>
        <v>133.4065934065934</v>
      </c>
      <c r="R70" s="47">
        <f t="shared" si="27"/>
        <v>133.92857142857144</v>
      </c>
      <c r="S70" s="48">
        <f>+(S65/S67)/7*1000</f>
        <v>133.48214285714286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5" zoomScale="30" zoomScaleNormal="30" zoomScaleSheetLayoutView="30" workbookViewId="0">
      <selection activeCell="B39" sqref="B39:G3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2"/>
      <c r="Z3" s="2"/>
      <c r="AA3" s="2"/>
      <c r="AB3" s="2"/>
      <c r="AC3" s="2"/>
      <c r="AD3" s="39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5" t="s">
        <v>1</v>
      </c>
      <c r="B9" s="395"/>
      <c r="C9" s="395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5"/>
      <c r="B10" s="395"/>
      <c r="C10" s="39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5" t="s">
        <v>4</v>
      </c>
      <c r="B11" s="395"/>
      <c r="C11" s="395"/>
      <c r="D11" s="1"/>
      <c r="E11" s="393">
        <v>2</v>
      </c>
      <c r="F11" s="1"/>
      <c r="G11" s="1"/>
      <c r="H11" s="1"/>
      <c r="I11" s="1"/>
      <c r="J11" s="1"/>
      <c r="K11" s="426" t="s">
        <v>144</v>
      </c>
      <c r="L11" s="426"/>
      <c r="M11" s="394"/>
      <c r="N11" s="3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5"/>
      <c r="B12" s="395"/>
      <c r="C12" s="395"/>
      <c r="D12" s="1"/>
      <c r="E12" s="5"/>
      <c r="F12" s="1"/>
      <c r="G12" s="1"/>
      <c r="H12" s="1"/>
      <c r="I12" s="1"/>
      <c r="J12" s="1"/>
      <c r="K12" s="394"/>
      <c r="L12" s="394"/>
      <c r="M12" s="394"/>
      <c r="N12" s="3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5"/>
      <c r="B13" s="395"/>
      <c r="C13" s="395"/>
      <c r="D13" s="395"/>
      <c r="E13" s="395"/>
      <c r="F13" s="395"/>
      <c r="G13" s="395"/>
      <c r="H13" s="395"/>
      <c r="I13" s="395"/>
      <c r="J13" s="395"/>
      <c r="K13" s="395"/>
      <c r="L13" s="394"/>
      <c r="M13" s="394"/>
      <c r="N13" s="394"/>
      <c r="O13" s="394"/>
      <c r="P13" s="394"/>
      <c r="Q13" s="394"/>
      <c r="R13" s="394"/>
      <c r="S13" s="394"/>
      <c r="T13" s="394"/>
      <c r="U13" s="394"/>
      <c r="V13" s="394"/>
      <c r="W13" s="1"/>
      <c r="X13" s="1"/>
      <c r="Y13" s="1"/>
    </row>
    <row r="14" spans="1:30" s="3" customFormat="1" ht="27" thickBot="1" x14ac:dyDescent="0.3">
      <c r="A14" s="39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70</v>
      </c>
      <c r="C15" s="432"/>
      <c r="D15" s="432"/>
      <c r="E15" s="432"/>
      <c r="F15" s="432"/>
      <c r="G15" s="433"/>
      <c r="H15" s="440" t="s">
        <v>71</v>
      </c>
      <c r="I15" s="441"/>
      <c r="J15" s="441"/>
      <c r="K15" s="441"/>
      <c r="L15" s="441"/>
      <c r="M15" s="442"/>
      <c r="N15" s="434" t="s">
        <v>8</v>
      </c>
      <c r="O15" s="435"/>
      <c r="P15" s="435"/>
      <c r="Q15" s="435"/>
      <c r="R15" s="435"/>
      <c r="S15" s="43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122.08320000000001</v>
      </c>
      <c r="C18" s="23">
        <v>121.43519999999998</v>
      </c>
      <c r="D18" s="23">
        <v>32.983199999999997</v>
      </c>
      <c r="E18" s="23">
        <v>122.08320000000001</v>
      </c>
      <c r="F18" s="122">
        <v>122.14799999999998</v>
      </c>
      <c r="G18" s="24">
        <v>122.18039999999999</v>
      </c>
      <c r="H18" s="23">
        <v>122.4396</v>
      </c>
      <c r="I18" s="23">
        <v>122.40719999999999</v>
      </c>
      <c r="J18" s="23">
        <v>33.372</v>
      </c>
      <c r="K18" s="23">
        <v>122.47200000000001</v>
      </c>
      <c r="L18" s="23">
        <v>122.63399999999999</v>
      </c>
      <c r="M18" s="23">
        <v>122.47200000000001</v>
      </c>
      <c r="N18" s="22">
        <v>123.444</v>
      </c>
      <c r="O18" s="23">
        <v>123.444</v>
      </c>
      <c r="P18" s="23">
        <v>34.020000000000003</v>
      </c>
      <c r="Q18" s="23">
        <v>122.47200000000001</v>
      </c>
      <c r="R18" s="23">
        <v>121.75920000000001</v>
      </c>
      <c r="S18" s="24">
        <v>122.47200000000001</v>
      </c>
      <c r="T18" s="25">
        <f t="shared" ref="T18:T25" si="0">SUM(B18:S18)</f>
        <v>1936.3211999999999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122.08320000000001</v>
      </c>
      <c r="C19" s="23">
        <v>121.43519999999998</v>
      </c>
      <c r="D19" s="23">
        <v>32.983199999999997</v>
      </c>
      <c r="E19" s="23">
        <v>122.08320000000001</v>
      </c>
      <c r="F19" s="122">
        <v>122.14799999999998</v>
      </c>
      <c r="G19" s="24">
        <v>122.18039999999999</v>
      </c>
      <c r="H19" s="23">
        <v>122.4396</v>
      </c>
      <c r="I19" s="23">
        <v>122.40719999999999</v>
      </c>
      <c r="J19" s="23">
        <v>33.372</v>
      </c>
      <c r="K19" s="23">
        <v>122.47200000000001</v>
      </c>
      <c r="L19" s="23">
        <v>122.63399999999999</v>
      </c>
      <c r="M19" s="23">
        <v>122.47200000000001</v>
      </c>
      <c r="N19" s="22">
        <v>123.444</v>
      </c>
      <c r="O19" s="23">
        <v>123.444</v>
      </c>
      <c r="P19" s="23">
        <v>34.020000000000003</v>
      </c>
      <c r="Q19" s="23">
        <v>122.47200000000001</v>
      </c>
      <c r="R19" s="23">
        <v>121.75920000000001</v>
      </c>
      <c r="S19" s="24">
        <v>122.47200000000001</v>
      </c>
      <c r="T19" s="25">
        <f t="shared" si="0"/>
        <v>1936.3211999999999</v>
      </c>
      <c r="V19" s="2"/>
      <c r="W19" s="19"/>
    </row>
    <row r="20" spans="1:32" ht="39.75" customHeight="1" x14ac:dyDescent="0.25">
      <c r="A20" s="91" t="s">
        <v>14</v>
      </c>
      <c r="B20" s="76">
        <v>121.64612</v>
      </c>
      <c r="C20" s="23">
        <v>119.41821999999999</v>
      </c>
      <c r="D20" s="23">
        <v>32.93112</v>
      </c>
      <c r="E20" s="23">
        <v>121.42001999999998</v>
      </c>
      <c r="F20" s="122">
        <v>121.39409999999998</v>
      </c>
      <c r="G20" s="24">
        <v>121.15504000000001</v>
      </c>
      <c r="H20" s="23">
        <v>121.95575999999998</v>
      </c>
      <c r="I20" s="23">
        <v>121.74262000000002</v>
      </c>
      <c r="J20" s="23">
        <v>33.227800000000002</v>
      </c>
      <c r="K20" s="23">
        <v>121.94280000000001</v>
      </c>
      <c r="L20" s="23">
        <v>122.10409999999999</v>
      </c>
      <c r="M20" s="23">
        <v>121.94280000000001</v>
      </c>
      <c r="N20" s="22">
        <v>122.23230000000001</v>
      </c>
      <c r="O20" s="23">
        <v>122.68450000000003</v>
      </c>
      <c r="P20" s="23">
        <v>33.646899999999995</v>
      </c>
      <c r="Q20" s="23">
        <v>121.94280000000001</v>
      </c>
      <c r="R20" s="23">
        <v>121.09742000000001</v>
      </c>
      <c r="S20" s="24">
        <v>121.94280000000001</v>
      </c>
      <c r="T20" s="25">
        <f t="shared" si="0"/>
        <v>1924.42722</v>
      </c>
      <c r="V20" s="2"/>
      <c r="W20" s="19"/>
    </row>
    <row r="21" spans="1:32" ht="39.950000000000003" customHeight="1" x14ac:dyDescent="0.25">
      <c r="A21" s="92" t="s">
        <v>15</v>
      </c>
      <c r="B21" s="76">
        <v>121.64612</v>
      </c>
      <c r="C21" s="23">
        <v>119.41821999999999</v>
      </c>
      <c r="D21" s="23">
        <v>32.93112</v>
      </c>
      <c r="E21" s="23">
        <v>121.42001999999998</v>
      </c>
      <c r="F21" s="122">
        <v>121.39409999999998</v>
      </c>
      <c r="G21" s="24">
        <v>121.15504000000001</v>
      </c>
      <c r="H21" s="23">
        <v>121.95575999999998</v>
      </c>
      <c r="I21" s="23">
        <v>121.74262000000002</v>
      </c>
      <c r="J21" s="23">
        <v>33.227800000000002</v>
      </c>
      <c r="K21" s="23">
        <v>121.94280000000001</v>
      </c>
      <c r="L21" s="23">
        <v>122.10409999999999</v>
      </c>
      <c r="M21" s="23">
        <v>121.94280000000001</v>
      </c>
      <c r="N21" s="22">
        <v>122.23230000000001</v>
      </c>
      <c r="O21" s="23">
        <v>122.68450000000003</v>
      </c>
      <c r="P21" s="23">
        <v>33.646899999999995</v>
      </c>
      <c r="Q21" s="23">
        <v>121.94280000000001</v>
      </c>
      <c r="R21" s="23">
        <v>121.09742000000001</v>
      </c>
      <c r="S21" s="24">
        <v>121.94280000000001</v>
      </c>
      <c r="T21" s="25">
        <f t="shared" si="0"/>
        <v>1924.42722</v>
      </c>
      <c r="V21" s="2"/>
      <c r="W21" s="19"/>
    </row>
    <row r="22" spans="1:32" ht="39.950000000000003" customHeight="1" x14ac:dyDescent="0.25">
      <c r="A22" s="91" t="s">
        <v>16</v>
      </c>
      <c r="B22" s="76">
        <v>121.64612</v>
      </c>
      <c r="C22" s="23">
        <v>119.41821999999999</v>
      </c>
      <c r="D22" s="23">
        <v>32.93112</v>
      </c>
      <c r="E22" s="23">
        <v>121.42001999999998</v>
      </c>
      <c r="F22" s="122">
        <v>121.39409999999998</v>
      </c>
      <c r="G22" s="24">
        <v>121.15504000000001</v>
      </c>
      <c r="H22" s="23">
        <v>121.95575999999998</v>
      </c>
      <c r="I22" s="23">
        <v>121.74262000000002</v>
      </c>
      <c r="J22" s="23">
        <v>33.227800000000002</v>
      </c>
      <c r="K22" s="23">
        <v>121.94280000000001</v>
      </c>
      <c r="L22" s="23">
        <v>122.10409999999999</v>
      </c>
      <c r="M22" s="23">
        <v>121.94280000000001</v>
      </c>
      <c r="N22" s="22">
        <v>122.23230000000001</v>
      </c>
      <c r="O22" s="23">
        <v>122.68450000000003</v>
      </c>
      <c r="P22" s="23">
        <v>33.646899999999995</v>
      </c>
      <c r="Q22" s="23">
        <v>121.94280000000001</v>
      </c>
      <c r="R22" s="23">
        <v>121.09742000000001</v>
      </c>
      <c r="S22" s="24">
        <v>121.94280000000001</v>
      </c>
      <c r="T22" s="25">
        <f t="shared" si="0"/>
        <v>1924.42722</v>
      </c>
      <c r="V22" s="2"/>
      <c r="W22" s="19"/>
    </row>
    <row r="23" spans="1:32" ht="39.950000000000003" customHeight="1" x14ac:dyDescent="0.25">
      <c r="A23" s="92" t="s">
        <v>17</v>
      </c>
      <c r="B23" s="76">
        <v>121.64612</v>
      </c>
      <c r="C23" s="23">
        <v>119.41821999999999</v>
      </c>
      <c r="D23" s="23">
        <v>32.93112</v>
      </c>
      <c r="E23" s="23">
        <v>121.42001999999998</v>
      </c>
      <c r="F23" s="122">
        <v>121.39409999999998</v>
      </c>
      <c r="G23" s="24">
        <v>121.15504000000001</v>
      </c>
      <c r="H23" s="23">
        <v>121.95575999999998</v>
      </c>
      <c r="I23" s="23">
        <v>121.74262000000002</v>
      </c>
      <c r="J23" s="23">
        <v>33.227800000000002</v>
      </c>
      <c r="K23" s="23">
        <v>121.94280000000001</v>
      </c>
      <c r="L23" s="23">
        <v>122.10409999999999</v>
      </c>
      <c r="M23" s="23">
        <v>121.94280000000001</v>
      </c>
      <c r="N23" s="22">
        <v>122.23230000000001</v>
      </c>
      <c r="O23" s="23">
        <v>122.68450000000003</v>
      </c>
      <c r="P23" s="23">
        <v>33.646899999999995</v>
      </c>
      <c r="Q23" s="23">
        <v>121.94280000000001</v>
      </c>
      <c r="R23" s="23">
        <v>121.09742000000001</v>
      </c>
      <c r="S23" s="24">
        <v>121.94280000000001</v>
      </c>
      <c r="T23" s="25">
        <f t="shared" si="0"/>
        <v>1924.42722</v>
      </c>
      <c r="V23" s="2"/>
      <c r="W23" s="19"/>
    </row>
    <row r="24" spans="1:32" ht="39.950000000000003" customHeight="1" x14ac:dyDescent="0.25">
      <c r="A24" s="91" t="s">
        <v>18</v>
      </c>
      <c r="B24" s="76">
        <v>121.64612</v>
      </c>
      <c r="C24" s="23">
        <v>119.41821999999999</v>
      </c>
      <c r="D24" s="23">
        <v>32.93112</v>
      </c>
      <c r="E24" s="23">
        <v>121.42001999999998</v>
      </c>
      <c r="F24" s="122">
        <v>121.39409999999998</v>
      </c>
      <c r="G24" s="24">
        <v>121.15504000000001</v>
      </c>
      <c r="H24" s="23">
        <v>121.95575999999998</v>
      </c>
      <c r="I24" s="23">
        <v>121.74262000000002</v>
      </c>
      <c r="J24" s="23">
        <v>33.227800000000002</v>
      </c>
      <c r="K24" s="23">
        <v>121.94280000000001</v>
      </c>
      <c r="L24" s="23">
        <v>122.10409999999999</v>
      </c>
      <c r="M24" s="23">
        <v>121.94280000000001</v>
      </c>
      <c r="N24" s="22">
        <v>122.23230000000001</v>
      </c>
      <c r="O24" s="23">
        <v>122.68450000000003</v>
      </c>
      <c r="P24" s="23">
        <v>33.646899999999995</v>
      </c>
      <c r="Q24" s="23">
        <v>121.94280000000001</v>
      </c>
      <c r="R24" s="23">
        <v>121.09742000000001</v>
      </c>
      <c r="S24" s="24">
        <v>121.94280000000001</v>
      </c>
      <c r="T24" s="25">
        <f t="shared" si="0"/>
        <v>1924.42722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852.39699999999993</v>
      </c>
      <c r="C25" s="27">
        <f t="shared" si="1"/>
        <v>839.9615</v>
      </c>
      <c r="D25" s="27">
        <f t="shared" si="1"/>
        <v>230.62199999999996</v>
      </c>
      <c r="E25" s="27">
        <f t="shared" si="1"/>
        <v>851.26649999999995</v>
      </c>
      <c r="F25" s="27">
        <f t="shared" si="1"/>
        <v>851.26649999999984</v>
      </c>
      <c r="G25" s="228">
        <f t="shared" si="1"/>
        <v>850.13599999999997</v>
      </c>
      <c r="H25" s="27">
        <f t="shared" si="1"/>
        <v>854.65799999999979</v>
      </c>
      <c r="I25" s="27">
        <f t="shared" si="1"/>
        <v>853.52749999999992</v>
      </c>
      <c r="J25" s="27">
        <f t="shared" si="1"/>
        <v>232.88300000000001</v>
      </c>
      <c r="K25" s="27">
        <f t="shared" si="1"/>
        <v>854.65800000000013</v>
      </c>
      <c r="L25" s="27">
        <f t="shared" si="1"/>
        <v>855.7885</v>
      </c>
      <c r="M25" s="27">
        <f t="shared" si="1"/>
        <v>854.65800000000013</v>
      </c>
      <c r="N25" s="26">
        <f>SUM(N18:N24)</f>
        <v>858.04950000000008</v>
      </c>
      <c r="O25" s="27">
        <f t="shared" ref="O25:Q25" si="2">SUM(O18:O24)</f>
        <v>860.31050000000027</v>
      </c>
      <c r="P25" s="27">
        <f t="shared" si="2"/>
        <v>236.27449999999996</v>
      </c>
      <c r="Q25" s="27">
        <f t="shared" si="2"/>
        <v>854.65800000000013</v>
      </c>
      <c r="R25" s="27">
        <f>SUM(R18:R24)</f>
        <v>849.00550000000021</v>
      </c>
      <c r="S25" s="28">
        <f t="shared" ref="S25" si="3">SUM(S18:S24)</f>
        <v>854.65800000000013</v>
      </c>
      <c r="T25" s="25">
        <f t="shared" si="0"/>
        <v>13494.778499999997</v>
      </c>
    </row>
    <row r="26" spans="1:32" s="2" customFormat="1" ht="36.75" customHeight="1" x14ac:dyDescent="0.25">
      <c r="A26" s="93" t="s">
        <v>19</v>
      </c>
      <c r="B26" s="208">
        <v>161.5</v>
      </c>
      <c r="C26" s="30">
        <v>161.5</v>
      </c>
      <c r="D26" s="30">
        <v>161.5</v>
      </c>
      <c r="E26" s="30">
        <v>161.5</v>
      </c>
      <c r="F26" s="30">
        <v>161.5</v>
      </c>
      <c r="G26" s="229">
        <v>161.5</v>
      </c>
      <c r="H26" s="30">
        <v>161.5</v>
      </c>
      <c r="I26" s="30">
        <v>161.5</v>
      </c>
      <c r="J26" s="30">
        <v>161.5</v>
      </c>
      <c r="K26" s="30">
        <v>161.5</v>
      </c>
      <c r="L26" s="30">
        <v>161.5</v>
      </c>
      <c r="M26" s="30">
        <v>161.5</v>
      </c>
      <c r="N26" s="29">
        <v>161.5</v>
      </c>
      <c r="O26" s="30">
        <v>161.5</v>
      </c>
      <c r="P26" s="30">
        <v>161.5</v>
      </c>
      <c r="Q26" s="30">
        <v>161.5</v>
      </c>
      <c r="R26" s="30">
        <v>161.5</v>
      </c>
      <c r="S26" s="31">
        <v>161.5</v>
      </c>
      <c r="T26" s="32">
        <f>+((T25/T27)/7)*1000</f>
        <v>161.49999999999994</v>
      </c>
    </row>
    <row r="27" spans="1:32" s="2" customFormat="1" ht="33" customHeight="1" x14ac:dyDescent="0.25">
      <c r="A27" s="94" t="s">
        <v>20</v>
      </c>
      <c r="B27" s="209">
        <v>754</v>
      </c>
      <c r="C27" s="34">
        <v>743</v>
      </c>
      <c r="D27" s="34">
        <v>204</v>
      </c>
      <c r="E27" s="34">
        <v>753</v>
      </c>
      <c r="F27" s="34">
        <v>753</v>
      </c>
      <c r="G27" s="230">
        <v>752</v>
      </c>
      <c r="H27" s="34">
        <v>756</v>
      </c>
      <c r="I27" s="34">
        <v>755</v>
      </c>
      <c r="J27" s="34">
        <v>206</v>
      </c>
      <c r="K27" s="34">
        <v>756</v>
      </c>
      <c r="L27" s="34">
        <v>757</v>
      </c>
      <c r="M27" s="34">
        <v>756</v>
      </c>
      <c r="N27" s="33">
        <v>759</v>
      </c>
      <c r="O27" s="34">
        <v>761</v>
      </c>
      <c r="P27" s="34">
        <v>209</v>
      </c>
      <c r="Q27" s="34">
        <v>756</v>
      </c>
      <c r="R27" s="34">
        <v>751</v>
      </c>
      <c r="S27" s="35">
        <v>756</v>
      </c>
      <c r="T27" s="36">
        <f>SUM(B27:S27)</f>
        <v>11937</v>
      </c>
      <c r="U27" s="2">
        <f>((T25*1000)/T27)/7</f>
        <v>161.49999999999997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121.64612</v>
      </c>
      <c r="C28" s="84">
        <f t="shared" si="4"/>
        <v>119.41821999999999</v>
      </c>
      <c r="D28" s="84">
        <f t="shared" si="4"/>
        <v>32.93112</v>
      </c>
      <c r="E28" s="84">
        <f t="shared" si="4"/>
        <v>121.42001999999998</v>
      </c>
      <c r="F28" s="84">
        <f t="shared" si="4"/>
        <v>121.39409999999998</v>
      </c>
      <c r="G28" s="84">
        <f t="shared" si="4"/>
        <v>121.15504000000001</v>
      </c>
      <c r="H28" s="84">
        <f t="shared" si="4"/>
        <v>121.95575999999998</v>
      </c>
      <c r="I28" s="84">
        <f t="shared" si="4"/>
        <v>121.74262000000002</v>
      </c>
      <c r="J28" s="84">
        <f t="shared" si="4"/>
        <v>33.227800000000002</v>
      </c>
      <c r="K28" s="84">
        <f t="shared" si="4"/>
        <v>121.94280000000001</v>
      </c>
      <c r="L28" s="84">
        <f t="shared" si="4"/>
        <v>122.10409999999999</v>
      </c>
      <c r="M28" s="84">
        <f t="shared" si="4"/>
        <v>121.94280000000001</v>
      </c>
      <c r="N28" s="84">
        <f t="shared" si="4"/>
        <v>122.23230000000001</v>
      </c>
      <c r="O28" s="84">
        <f t="shared" si="4"/>
        <v>122.68450000000003</v>
      </c>
      <c r="P28" s="84">
        <f t="shared" si="4"/>
        <v>33.646899999999995</v>
      </c>
      <c r="Q28" s="84">
        <f t="shared" si="4"/>
        <v>121.94280000000001</v>
      </c>
      <c r="R28" s="84">
        <f t="shared" si="4"/>
        <v>121.09742000000001</v>
      </c>
      <c r="S28" s="231">
        <f t="shared" si="4"/>
        <v>121.94280000000001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852.39700000000005</v>
      </c>
      <c r="C29" s="42">
        <f t="shared" si="5"/>
        <v>839.9615</v>
      </c>
      <c r="D29" s="42">
        <f t="shared" si="5"/>
        <v>230.62200000000001</v>
      </c>
      <c r="E29" s="42">
        <f>((E27*E26)*7)/1000</f>
        <v>851.26649999999995</v>
      </c>
      <c r="F29" s="42">
        <f>((F27*F26)*7)/1000</f>
        <v>851.26649999999995</v>
      </c>
      <c r="G29" s="232">
        <f>((G27*G26)*7)/1000</f>
        <v>850.13599999999997</v>
      </c>
      <c r="H29" s="42">
        <f t="shared" ref="H29" si="6">((H27*H26)*7)/1000</f>
        <v>854.65800000000002</v>
      </c>
      <c r="I29" s="42">
        <f>((I27*I26)*7)/1000</f>
        <v>853.52750000000003</v>
      </c>
      <c r="J29" s="42">
        <f t="shared" ref="J29:M29" si="7">((J27*J26)*7)/1000</f>
        <v>232.88300000000001</v>
      </c>
      <c r="K29" s="42">
        <f t="shared" si="7"/>
        <v>854.65800000000002</v>
      </c>
      <c r="L29" s="42">
        <f t="shared" si="7"/>
        <v>855.7885</v>
      </c>
      <c r="M29" s="42">
        <f t="shared" si="7"/>
        <v>854.65800000000002</v>
      </c>
      <c r="N29" s="41">
        <f>((N27*N26)*7)/1000</f>
        <v>858.04949999999997</v>
      </c>
      <c r="O29" s="42">
        <f>((O27*O26)*7)/1000</f>
        <v>860.31050000000005</v>
      </c>
      <c r="P29" s="42">
        <f t="shared" ref="P29:S29" si="8">((P27*P26)*7)/1000</f>
        <v>236.27449999999999</v>
      </c>
      <c r="Q29" s="42">
        <f t="shared" si="8"/>
        <v>854.65800000000002</v>
      </c>
      <c r="R29" s="43">
        <f t="shared" si="8"/>
        <v>849.00549999999998</v>
      </c>
      <c r="S29" s="44">
        <f t="shared" si="8"/>
        <v>854.65800000000002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161.49999999999997</v>
      </c>
      <c r="C30" s="47">
        <f t="shared" si="9"/>
        <v>161.5</v>
      </c>
      <c r="D30" s="47">
        <f t="shared" si="9"/>
        <v>161.49999999999997</v>
      </c>
      <c r="E30" s="47">
        <f>+(E25/E27)/7*1000</f>
        <v>161.49999999999997</v>
      </c>
      <c r="F30" s="47">
        <f t="shared" ref="F30:H30" si="10">+(F25/F27)/7*1000</f>
        <v>161.49999999999997</v>
      </c>
      <c r="G30" s="233">
        <f t="shared" si="10"/>
        <v>161.5</v>
      </c>
      <c r="H30" s="47">
        <f t="shared" si="10"/>
        <v>161.49999999999994</v>
      </c>
      <c r="I30" s="47">
        <f>+(I25/I27)/7*1000</f>
        <v>161.49999999999997</v>
      </c>
      <c r="J30" s="47">
        <f t="shared" ref="J30:M30" si="11">+(J25/J27)/7*1000</f>
        <v>161.5</v>
      </c>
      <c r="K30" s="47">
        <f t="shared" si="11"/>
        <v>161.5</v>
      </c>
      <c r="L30" s="47">
        <f t="shared" si="11"/>
        <v>161.5</v>
      </c>
      <c r="M30" s="47">
        <f t="shared" si="11"/>
        <v>161.5</v>
      </c>
      <c r="N30" s="46">
        <f>+(N25/N27)/7*1000</f>
        <v>161.5</v>
      </c>
      <c r="O30" s="47">
        <f t="shared" ref="O30:S30" si="12">+(O25/O27)/7*1000</f>
        <v>161.50000000000003</v>
      </c>
      <c r="P30" s="47">
        <f t="shared" si="12"/>
        <v>161.49999999999997</v>
      </c>
      <c r="Q30" s="47">
        <f t="shared" si="12"/>
        <v>161.5</v>
      </c>
      <c r="R30" s="47">
        <f t="shared" si="12"/>
        <v>161.50000000000003</v>
      </c>
      <c r="S30" s="48">
        <f t="shared" si="12"/>
        <v>161.5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7" t="s">
        <v>8</v>
      </c>
      <c r="M36" s="418"/>
      <c r="N36" s="418"/>
      <c r="O36" s="418"/>
      <c r="P36" s="418"/>
      <c r="Q36" s="419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102.67889999999998</v>
      </c>
      <c r="C39" s="79">
        <v>103.94849999999998</v>
      </c>
      <c r="D39" s="79">
        <v>29.676899999999996</v>
      </c>
      <c r="E39" s="79">
        <v>102.67889999999998</v>
      </c>
      <c r="F39" s="79">
        <v>103.63109999999999</v>
      </c>
      <c r="G39" s="79">
        <v>102.99629999999999</v>
      </c>
      <c r="H39" s="79"/>
      <c r="I39" s="101">
        <f t="shared" ref="I39:I46" si="13">SUM(B39:H39)</f>
        <v>545.61059999999998</v>
      </c>
      <c r="J39" s="138"/>
      <c r="K39" s="91" t="s">
        <v>12</v>
      </c>
      <c r="L39" s="79">
        <v>7.5</v>
      </c>
      <c r="M39" s="79">
        <v>7.5</v>
      </c>
      <c r="N39" s="79">
        <v>1.6</v>
      </c>
      <c r="O39" s="79">
        <v>7.4</v>
      </c>
      <c r="P39" s="79">
        <v>7.6</v>
      </c>
      <c r="Q39" s="79">
        <v>7.4</v>
      </c>
      <c r="R39" s="101">
        <f t="shared" ref="R39:R46" si="14">SUM(L39:Q39)</f>
        <v>39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/>
      <c r="C40" s="79"/>
      <c r="D40" s="79"/>
      <c r="E40" s="79"/>
      <c r="F40" s="79"/>
      <c r="G40" s="79"/>
      <c r="H40" s="79"/>
      <c r="I40" s="101">
        <f t="shared" si="13"/>
        <v>0</v>
      </c>
      <c r="J40" s="2"/>
      <c r="K40" s="92" t="s">
        <v>13</v>
      </c>
      <c r="L40" s="79">
        <v>7.5</v>
      </c>
      <c r="M40" s="79">
        <v>7.5</v>
      </c>
      <c r="N40" s="79">
        <v>1.6</v>
      </c>
      <c r="O40" s="79">
        <v>7.4</v>
      </c>
      <c r="P40" s="79">
        <v>7.6</v>
      </c>
      <c r="Q40" s="79">
        <v>7.4</v>
      </c>
      <c r="R40" s="101">
        <f t="shared" si="14"/>
        <v>39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7.5</v>
      </c>
      <c r="M41" s="79">
        <v>7.5</v>
      </c>
      <c r="N41" s="79">
        <v>1.6</v>
      </c>
      <c r="O41" s="79">
        <v>6.9</v>
      </c>
      <c r="P41" s="79">
        <v>7.5</v>
      </c>
      <c r="Q41" s="79">
        <v>6.9</v>
      </c>
      <c r="R41" s="101">
        <f t="shared" si="14"/>
        <v>37.9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7.5</v>
      </c>
      <c r="M42" s="79">
        <v>7.5</v>
      </c>
      <c r="N42" s="79">
        <v>1.6</v>
      </c>
      <c r="O42" s="79">
        <v>7</v>
      </c>
      <c r="P42" s="79">
        <v>7.5</v>
      </c>
      <c r="Q42" s="79">
        <v>7</v>
      </c>
      <c r="R42" s="101">
        <f t="shared" si="14"/>
        <v>38.1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</v>
      </c>
      <c r="P43" s="79">
        <v>7.5</v>
      </c>
      <c r="Q43" s="79">
        <v>7</v>
      </c>
      <c r="R43" s="101">
        <f t="shared" si="14"/>
        <v>38.1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</v>
      </c>
      <c r="P44" s="79">
        <v>7.6</v>
      </c>
      <c r="Q44" s="79">
        <v>7</v>
      </c>
      <c r="R44" s="101">
        <f t="shared" si="14"/>
        <v>38.200000000000003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7.5</v>
      </c>
      <c r="M45" s="79">
        <v>7.5</v>
      </c>
      <c r="N45" s="79">
        <v>1.7</v>
      </c>
      <c r="O45" s="79">
        <v>7</v>
      </c>
      <c r="P45" s="79">
        <v>7.6</v>
      </c>
      <c r="Q45" s="79">
        <v>7</v>
      </c>
      <c r="R45" s="101">
        <f t="shared" si="14"/>
        <v>38.299999999999997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102.67889999999998</v>
      </c>
      <c r="C46" s="27">
        <f t="shared" si="15"/>
        <v>103.94849999999998</v>
      </c>
      <c r="D46" s="27">
        <f t="shared" si="15"/>
        <v>29.676899999999996</v>
      </c>
      <c r="E46" s="27">
        <f t="shared" si="15"/>
        <v>102.67889999999998</v>
      </c>
      <c r="F46" s="27">
        <f t="shared" si="15"/>
        <v>103.63109999999999</v>
      </c>
      <c r="G46" s="27">
        <f t="shared" si="15"/>
        <v>102.99629999999999</v>
      </c>
      <c r="H46" s="27">
        <f t="shared" si="15"/>
        <v>0</v>
      </c>
      <c r="I46" s="101">
        <f t="shared" si="13"/>
        <v>545.61059999999998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11.299999999999999</v>
      </c>
      <c r="O46" s="27">
        <f t="shared" si="16"/>
        <v>49.7</v>
      </c>
      <c r="P46" s="27">
        <f t="shared" si="16"/>
        <v>52.900000000000006</v>
      </c>
      <c r="Q46" s="27">
        <f t="shared" si="16"/>
        <v>49.7</v>
      </c>
      <c r="R46" s="101">
        <f t="shared" si="14"/>
        <v>268.60000000000002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22.671428571428567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133.23412698412702</v>
      </c>
      <c r="S47" s="63"/>
      <c r="T47" s="63"/>
    </row>
    <row r="48" spans="1:30" ht="33.75" customHeight="1" x14ac:dyDescent="0.25">
      <c r="A48" s="94" t="s">
        <v>20</v>
      </c>
      <c r="B48" s="83">
        <v>647</v>
      </c>
      <c r="C48" s="34">
        <v>655</v>
      </c>
      <c r="D48" s="34">
        <v>187</v>
      </c>
      <c r="E48" s="34">
        <v>647</v>
      </c>
      <c r="F48" s="34">
        <v>653</v>
      </c>
      <c r="G48" s="34">
        <v>649</v>
      </c>
      <c r="H48" s="34"/>
      <c r="I48" s="103">
        <f>SUM(B48:H48)</f>
        <v>3438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53</v>
      </c>
      <c r="P48" s="65">
        <v>57</v>
      </c>
      <c r="Q48" s="65">
        <v>54</v>
      </c>
      <c r="R48" s="112">
        <f>SUM(L48:Q48)</f>
        <v>288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102.67889999999998</v>
      </c>
      <c r="C49" s="38">
        <f t="shared" si="17"/>
        <v>103.94849999999998</v>
      </c>
      <c r="D49" s="38">
        <f t="shared" si="17"/>
        <v>29.676899999999996</v>
      </c>
      <c r="E49" s="38">
        <f t="shared" si="17"/>
        <v>102.67889999999998</v>
      </c>
      <c r="F49" s="38">
        <f t="shared" si="17"/>
        <v>103.63109999999999</v>
      </c>
      <c r="G49" s="38">
        <f t="shared" si="17"/>
        <v>102.99629999999999</v>
      </c>
      <c r="H49" s="38">
        <f t="shared" si="17"/>
        <v>0</v>
      </c>
      <c r="I49" s="104">
        <f>((I46*1000)/I48)/7</f>
        <v>22.671428571428571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1.6112000000000002</v>
      </c>
      <c r="O49" s="38">
        <f t="shared" si="18"/>
        <v>6.9828000000000001</v>
      </c>
      <c r="P49" s="38">
        <f t="shared" si="18"/>
        <v>7.5334999999999992</v>
      </c>
      <c r="Q49" s="38">
        <f t="shared" si="18"/>
        <v>6.9814000000000007</v>
      </c>
      <c r="R49" s="113">
        <f>((R46*1000)/R48)/7</f>
        <v>133.23412698412699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718.75229999999988</v>
      </c>
      <c r="C50" s="42">
        <f t="shared" si="19"/>
        <v>727.63949999999988</v>
      </c>
      <c r="D50" s="42">
        <f t="shared" si="19"/>
        <v>207.73829999999998</v>
      </c>
      <c r="E50" s="42">
        <f t="shared" si="19"/>
        <v>718.75229999999988</v>
      </c>
      <c r="F50" s="42">
        <f t="shared" si="19"/>
        <v>725.41769999999997</v>
      </c>
      <c r="G50" s="42">
        <f t="shared" si="19"/>
        <v>720.97409999999991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11.256</v>
      </c>
      <c r="O50" s="42">
        <f t="shared" si="20"/>
        <v>49.713999999999999</v>
      </c>
      <c r="P50" s="42">
        <f t="shared" si="20"/>
        <v>52.8675</v>
      </c>
      <c r="Q50" s="42">
        <f t="shared" si="20"/>
        <v>49.707000000000001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22.671428571428567</v>
      </c>
      <c r="C51" s="47">
        <f t="shared" si="21"/>
        <v>22.671428571428567</v>
      </c>
      <c r="D51" s="47">
        <f t="shared" si="21"/>
        <v>22.671428571428567</v>
      </c>
      <c r="E51" s="47">
        <f t="shared" si="21"/>
        <v>22.671428571428567</v>
      </c>
      <c r="F51" s="47">
        <f t="shared" si="21"/>
        <v>22.671428571428567</v>
      </c>
      <c r="G51" s="47">
        <f t="shared" si="21"/>
        <v>22.671428571428567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134.52380952380952</v>
      </c>
      <c r="O51" s="47">
        <f t="shared" si="22"/>
        <v>133.96226415094338</v>
      </c>
      <c r="P51" s="47">
        <f t="shared" si="22"/>
        <v>132.58145363408522</v>
      </c>
      <c r="Q51" s="47">
        <f t="shared" si="22"/>
        <v>131.48148148148147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7" t="s">
        <v>70</v>
      </c>
      <c r="C55" s="438"/>
      <c r="D55" s="438"/>
      <c r="E55" s="438"/>
      <c r="F55" s="438"/>
      <c r="G55" s="439"/>
      <c r="H55" s="437" t="s">
        <v>71</v>
      </c>
      <c r="I55" s="438"/>
      <c r="J55" s="438"/>
      <c r="K55" s="438"/>
      <c r="L55" s="438"/>
      <c r="M55" s="439"/>
      <c r="N55" s="437" t="s">
        <v>8</v>
      </c>
      <c r="O55" s="438"/>
      <c r="P55" s="438"/>
      <c r="Q55" s="438"/>
      <c r="R55" s="438"/>
      <c r="S55" s="43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8.8000000000000007</v>
      </c>
      <c r="D58" s="79">
        <v>2.5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8.5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</v>
      </c>
      <c r="S58" s="221">
        <v>8.6</v>
      </c>
      <c r="T58" s="101">
        <f t="shared" ref="T58:T65" si="23">SUM(B58:S58)</f>
        <v>138.19999999999999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8.8000000000000007</v>
      </c>
      <c r="D59" s="79">
        <v>2.5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8.5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</v>
      </c>
      <c r="S59" s="221">
        <v>8.6</v>
      </c>
      <c r="T59" s="101">
        <f t="shared" si="23"/>
        <v>138.19999999999999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8.8000000000000007</v>
      </c>
      <c r="I60" s="79">
        <v>8.6</v>
      </c>
      <c r="J60" s="79">
        <v>2.4</v>
      </c>
      <c r="K60" s="79">
        <v>8.6</v>
      </c>
      <c r="L60" s="79">
        <v>8.6</v>
      </c>
      <c r="M60" s="221">
        <v>8.5</v>
      </c>
      <c r="N60" s="22">
        <v>8.6999999999999993</v>
      </c>
      <c r="O60" s="79">
        <v>8.6</v>
      </c>
      <c r="P60" s="79">
        <v>2.4</v>
      </c>
      <c r="Q60" s="79">
        <v>8.6999999999999993</v>
      </c>
      <c r="R60" s="79">
        <v>8.6</v>
      </c>
      <c r="S60" s="221">
        <v>8.5</v>
      </c>
      <c r="T60" s="101">
        <f t="shared" si="23"/>
        <v>137.19999999999999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8.8000000000000007</v>
      </c>
      <c r="I61" s="79">
        <v>8.6</v>
      </c>
      <c r="J61" s="79">
        <v>2.4</v>
      </c>
      <c r="K61" s="79">
        <v>8.6</v>
      </c>
      <c r="L61" s="79">
        <v>8.6</v>
      </c>
      <c r="M61" s="221">
        <v>8.5</v>
      </c>
      <c r="N61" s="22">
        <v>8.6999999999999993</v>
      </c>
      <c r="O61" s="79">
        <v>8.6</v>
      </c>
      <c r="P61" s="79">
        <v>2.4</v>
      </c>
      <c r="Q61" s="79">
        <v>8.6999999999999993</v>
      </c>
      <c r="R61" s="79">
        <v>8.6</v>
      </c>
      <c r="S61" s="221">
        <v>8.5</v>
      </c>
      <c r="T61" s="101">
        <f t="shared" si="23"/>
        <v>137.19999999999999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8.8000000000000007</v>
      </c>
      <c r="D62" s="79">
        <v>2.4</v>
      </c>
      <c r="E62" s="79">
        <v>8.8000000000000007</v>
      </c>
      <c r="F62" s="79">
        <v>8.8000000000000007</v>
      </c>
      <c r="G62" s="221">
        <v>8.6</v>
      </c>
      <c r="H62" s="22">
        <v>8.8000000000000007</v>
      </c>
      <c r="I62" s="79">
        <v>8.6</v>
      </c>
      <c r="J62" s="79">
        <v>2.4</v>
      </c>
      <c r="K62" s="79">
        <v>8.6</v>
      </c>
      <c r="L62" s="79">
        <v>8.6</v>
      </c>
      <c r="M62" s="221">
        <v>8.5</v>
      </c>
      <c r="N62" s="22">
        <v>8.6999999999999993</v>
      </c>
      <c r="O62" s="79">
        <v>8.6</v>
      </c>
      <c r="P62" s="79">
        <v>2.4</v>
      </c>
      <c r="Q62" s="79">
        <v>8.6999999999999993</v>
      </c>
      <c r="R62" s="79">
        <v>8.6</v>
      </c>
      <c r="S62" s="221">
        <v>8.5</v>
      </c>
      <c r="T62" s="101">
        <f t="shared" si="23"/>
        <v>137.19999999999999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8.8000000000000007</v>
      </c>
      <c r="D63" s="79">
        <v>2.4</v>
      </c>
      <c r="E63" s="79">
        <v>8.8000000000000007</v>
      </c>
      <c r="F63" s="79">
        <v>8.8000000000000007</v>
      </c>
      <c r="G63" s="221">
        <v>8.6</v>
      </c>
      <c r="H63" s="22">
        <v>8.8000000000000007</v>
      </c>
      <c r="I63" s="79">
        <v>8.6</v>
      </c>
      <c r="J63" s="79">
        <v>2.4</v>
      </c>
      <c r="K63" s="79">
        <v>8.6</v>
      </c>
      <c r="L63" s="79">
        <v>8.6</v>
      </c>
      <c r="M63" s="221">
        <v>8.5</v>
      </c>
      <c r="N63" s="22">
        <v>8.6999999999999993</v>
      </c>
      <c r="O63" s="79">
        <v>8.6</v>
      </c>
      <c r="P63" s="79">
        <v>2.4</v>
      </c>
      <c r="Q63" s="79">
        <v>8.6999999999999993</v>
      </c>
      <c r="R63" s="79">
        <v>8.6</v>
      </c>
      <c r="S63" s="221">
        <v>8.5</v>
      </c>
      <c r="T63" s="101">
        <f t="shared" si="23"/>
        <v>137.19999999999999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8.6</v>
      </c>
      <c r="J64" s="79">
        <v>2.4</v>
      </c>
      <c r="K64" s="79">
        <v>8.6</v>
      </c>
      <c r="L64" s="79">
        <v>8.6</v>
      </c>
      <c r="M64" s="221">
        <v>8.5</v>
      </c>
      <c r="N64" s="22">
        <v>8.6999999999999993</v>
      </c>
      <c r="O64" s="79">
        <v>8.6</v>
      </c>
      <c r="P64" s="79">
        <v>2.4</v>
      </c>
      <c r="Q64" s="79">
        <v>8.6999999999999993</v>
      </c>
      <c r="R64" s="79">
        <v>8.6</v>
      </c>
      <c r="S64" s="221">
        <v>8.5</v>
      </c>
      <c r="T64" s="101">
        <f t="shared" si="23"/>
        <v>137.19999999999999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61.8</v>
      </c>
      <c r="C65" s="27">
        <f t="shared" ref="C65:S65" si="24">SUM(C58:C64)</f>
        <v>61.599999999999994</v>
      </c>
      <c r="D65" s="27">
        <f t="shared" si="24"/>
        <v>17</v>
      </c>
      <c r="E65" s="27">
        <f t="shared" si="24"/>
        <v>61.8</v>
      </c>
      <c r="F65" s="27">
        <f t="shared" si="24"/>
        <v>61.8</v>
      </c>
      <c r="G65" s="28">
        <f t="shared" si="24"/>
        <v>60.2</v>
      </c>
      <c r="H65" s="26">
        <f t="shared" si="24"/>
        <v>61.599999999999994</v>
      </c>
      <c r="I65" s="27">
        <f t="shared" si="24"/>
        <v>60.2</v>
      </c>
      <c r="J65" s="27">
        <f t="shared" si="24"/>
        <v>17</v>
      </c>
      <c r="K65" s="27">
        <f t="shared" si="24"/>
        <v>60.400000000000006</v>
      </c>
      <c r="L65" s="27">
        <f t="shared" si="24"/>
        <v>60.400000000000006</v>
      </c>
      <c r="M65" s="28">
        <f t="shared" si="24"/>
        <v>59.5</v>
      </c>
      <c r="N65" s="26">
        <f t="shared" si="24"/>
        <v>61.100000000000009</v>
      </c>
      <c r="O65" s="27">
        <f t="shared" si="24"/>
        <v>60.2</v>
      </c>
      <c r="P65" s="27">
        <f t="shared" si="24"/>
        <v>17</v>
      </c>
      <c r="Q65" s="27">
        <f t="shared" si="24"/>
        <v>60.900000000000006</v>
      </c>
      <c r="R65" s="27">
        <f t="shared" si="24"/>
        <v>60.2</v>
      </c>
      <c r="S65" s="28">
        <f t="shared" si="24"/>
        <v>59.7</v>
      </c>
      <c r="T65" s="101">
        <f t="shared" si="23"/>
        <v>962.40000000000009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134.52613922281242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1022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8.8160000000000007</v>
      </c>
      <c r="C68" s="38">
        <f t="shared" ref="C68:S68" si="25">((C67*C66)*7/1000-C58-C59)/5</f>
        <v>8.7551999999999985</v>
      </c>
      <c r="D68" s="38">
        <f t="shared" si="25"/>
        <v>2.4020000000000001</v>
      </c>
      <c r="E68" s="38">
        <f t="shared" si="25"/>
        <v>8.8160000000000007</v>
      </c>
      <c r="F68" s="38">
        <f t="shared" si="25"/>
        <v>8.8160000000000007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2.4272</v>
      </c>
      <c r="K68" s="38">
        <f t="shared" si="25"/>
        <v>8.6229999999999993</v>
      </c>
      <c r="L68" s="38">
        <f t="shared" si="25"/>
        <v>8.6229999999999993</v>
      </c>
      <c r="M68" s="39">
        <f t="shared" si="25"/>
        <v>8.5167999999999999</v>
      </c>
      <c r="N68" s="37">
        <f t="shared" si="25"/>
        <v>8.6740000000000013</v>
      </c>
      <c r="O68" s="38">
        <f t="shared" si="25"/>
        <v>8.6112000000000002</v>
      </c>
      <c r="P68" s="38">
        <f t="shared" si="25"/>
        <v>2.4398000000000004</v>
      </c>
      <c r="Q68" s="38">
        <f t="shared" si="25"/>
        <v>8.6684999999999999</v>
      </c>
      <c r="R68" s="38">
        <f t="shared" si="25"/>
        <v>8.566399999999998</v>
      </c>
      <c r="S68" s="39">
        <f t="shared" si="25"/>
        <v>8.5215999999999994</v>
      </c>
      <c r="T68" s="116">
        <f>((T65*1000)/T67)/7</f>
        <v>134.52613922281242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61.375999999999998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135.8241758241758</v>
      </c>
      <c r="C70" s="47">
        <f>+(C65/C67)/7*1000</f>
        <v>137.49999999999997</v>
      </c>
      <c r="D70" s="47">
        <f>+(D65/D67)/7*1000</f>
        <v>134.92063492063491</v>
      </c>
      <c r="E70" s="47">
        <f t="shared" ref="E70:R70" si="27">+(E65/E67)/7*1000</f>
        <v>135.8241758241758</v>
      </c>
      <c r="F70" s="47">
        <f t="shared" si="27"/>
        <v>135.8241758241758</v>
      </c>
      <c r="G70" s="48">
        <f t="shared" si="27"/>
        <v>134.375</v>
      </c>
      <c r="H70" s="46">
        <f t="shared" si="27"/>
        <v>135.38461538461539</v>
      </c>
      <c r="I70" s="47">
        <f t="shared" si="27"/>
        <v>134.375</v>
      </c>
      <c r="J70" s="47">
        <f t="shared" si="27"/>
        <v>134.92063492063491</v>
      </c>
      <c r="K70" s="47">
        <f t="shared" si="27"/>
        <v>132.74725274725276</v>
      </c>
      <c r="L70" s="47">
        <f t="shared" si="27"/>
        <v>132.74725274725276</v>
      </c>
      <c r="M70" s="48">
        <f t="shared" si="27"/>
        <v>132.8125</v>
      </c>
      <c r="N70" s="46">
        <f t="shared" si="27"/>
        <v>134.28571428571431</v>
      </c>
      <c r="O70" s="47">
        <f t="shared" si="27"/>
        <v>134.375</v>
      </c>
      <c r="P70" s="47">
        <f t="shared" si="27"/>
        <v>134.92063492063491</v>
      </c>
      <c r="Q70" s="47">
        <f t="shared" si="27"/>
        <v>133.84615384615387</v>
      </c>
      <c r="R70" s="47">
        <f t="shared" si="27"/>
        <v>134.375</v>
      </c>
      <c r="S70" s="48">
        <f>+(S65/S67)/7*1000</f>
        <v>133.25892857142858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1" zoomScale="30" zoomScaleNormal="30" zoomScaleSheetLayoutView="30" workbookViewId="0">
      <selection activeCell="R47" sqref="R4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6"/>
      <c r="R3" s="396"/>
      <c r="S3" s="396"/>
      <c r="T3" s="396"/>
      <c r="U3" s="396"/>
      <c r="V3" s="396"/>
      <c r="W3" s="396"/>
      <c r="X3" s="396"/>
      <c r="Y3" s="2"/>
      <c r="Z3" s="2"/>
      <c r="AA3" s="2"/>
      <c r="AB3" s="2"/>
      <c r="AC3" s="2"/>
      <c r="AD3" s="39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6" t="s">
        <v>1</v>
      </c>
      <c r="B9" s="396"/>
      <c r="C9" s="396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6"/>
      <c r="B10" s="396"/>
      <c r="C10" s="39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6" t="s">
        <v>4</v>
      </c>
      <c r="B11" s="396"/>
      <c r="C11" s="396"/>
      <c r="D11" s="1"/>
      <c r="E11" s="397">
        <v>2</v>
      </c>
      <c r="F11" s="1"/>
      <c r="G11" s="1"/>
      <c r="H11" s="1"/>
      <c r="I11" s="1"/>
      <c r="J11" s="1"/>
      <c r="K11" s="426" t="s">
        <v>145</v>
      </c>
      <c r="L11" s="426"/>
      <c r="M11" s="398"/>
      <c r="N11" s="39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6"/>
      <c r="B12" s="396"/>
      <c r="C12" s="396"/>
      <c r="D12" s="1"/>
      <c r="E12" s="5"/>
      <c r="F12" s="1"/>
      <c r="G12" s="1"/>
      <c r="H12" s="1"/>
      <c r="I12" s="1"/>
      <c r="J12" s="1"/>
      <c r="K12" s="398"/>
      <c r="L12" s="398"/>
      <c r="M12" s="398"/>
      <c r="N12" s="39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6"/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8"/>
      <c r="M13" s="398"/>
      <c r="N13" s="398"/>
      <c r="O13" s="398"/>
      <c r="P13" s="398"/>
      <c r="Q13" s="398"/>
      <c r="R13" s="398"/>
      <c r="S13" s="398"/>
      <c r="T13" s="398"/>
      <c r="U13" s="398"/>
      <c r="V13" s="398"/>
      <c r="W13" s="1"/>
      <c r="X13" s="1"/>
      <c r="Y13" s="1"/>
    </row>
    <row r="14" spans="1:30" s="3" customFormat="1" ht="27" thickBot="1" x14ac:dyDescent="0.3">
      <c r="A14" s="39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70</v>
      </c>
      <c r="C15" s="432"/>
      <c r="D15" s="432"/>
      <c r="E15" s="432"/>
      <c r="F15" s="432"/>
      <c r="G15" s="433"/>
      <c r="H15" s="440" t="s">
        <v>71</v>
      </c>
      <c r="I15" s="441"/>
      <c r="J15" s="441"/>
      <c r="K15" s="441"/>
      <c r="L15" s="441"/>
      <c r="M15" s="442"/>
      <c r="N15" s="434" t="s">
        <v>8</v>
      </c>
      <c r="O15" s="435"/>
      <c r="P15" s="435"/>
      <c r="Q15" s="435"/>
      <c r="R15" s="435"/>
      <c r="S15" s="43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121.64612</v>
      </c>
      <c r="C18" s="23">
        <v>119.41821999999999</v>
      </c>
      <c r="D18" s="23">
        <v>32.93112</v>
      </c>
      <c r="E18" s="23">
        <v>121.42001999999998</v>
      </c>
      <c r="F18" s="122">
        <v>121.39409999999998</v>
      </c>
      <c r="G18" s="24">
        <v>121.15504000000001</v>
      </c>
      <c r="H18" s="23">
        <v>121.95575999999998</v>
      </c>
      <c r="I18" s="23">
        <v>121.74262000000002</v>
      </c>
      <c r="J18" s="23">
        <v>33.227800000000002</v>
      </c>
      <c r="K18" s="23">
        <v>121.94280000000001</v>
      </c>
      <c r="L18" s="23">
        <v>122.10409999999999</v>
      </c>
      <c r="M18" s="23">
        <v>121.94280000000001</v>
      </c>
      <c r="N18" s="22">
        <v>122.23230000000001</v>
      </c>
      <c r="O18" s="23">
        <v>122.68450000000003</v>
      </c>
      <c r="P18" s="23">
        <v>33.646899999999995</v>
      </c>
      <c r="Q18" s="23">
        <v>121.94280000000001</v>
      </c>
      <c r="R18" s="23">
        <v>121.09742000000001</v>
      </c>
      <c r="S18" s="24">
        <v>121.94280000000001</v>
      </c>
      <c r="T18" s="25">
        <f t="shared" ref="T18:T25" si="0">SUM(B18:S18)</f>
        <v>1924.42722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121.64612</v>
      </c>
      <c r="C19" s="23">
        <v>119.41821999999999</v>
      </c>
      <c r="D19" s="23">
        <v>32.93112</v>
      </c>
      <c r="E19" s="23">
        <v>121.42001999999998</v>
      </c>
      <c r="F19" s="122">
        <v>121.39409999999998</v>
      </c>
      <c r="G19" s="24">
        <v>121.15504000000001</v>
      </c>
      <c r="H19" s="23">
        <v>121.95575999999998</v>
      </c>
      <c r="I19" s="23">
        <v>121.74262000000002</v>
      </c>
      <c r="J19" s="23">
        <v>33.227800000000002</v>
      </c>
      <c r="K19" s="23">
        <v>121.94280000000001</v>
      </c>
      <c r="L19" s="23">
        <v>122.10409999999999</v>
      </c>
      <c r="M19" s="23">
        <v>121.94280000000001</v>
      </c>
      <c r="N19" s="22">
        <v>122.23230000000001</v>
      </c>
      <c r="O19" s="23">
        <v>122.68450000000003</v>
      </c>
      <c r="P19" s="23">
        <v>33.646899999999995</v>
      </c>
      <c r="Q19" s="23">
        <v>121.94280000000001</v>
      </c>
      <c r="R19" s="23">
        <v>121.09742000000001</v>
      </c>
      <c r="S19" s="24">
        <v>121.94280000000001</v>
      </c>
      <c r="T19" s="25">
        <f t="shared" si="0"/>
        <v>1924.42722</v>
      </c>
      <c r="V19" s="2"/>
      <c r="W19" s="19"/>
    </row>
    <row r="20" spans="1:32" ht="39.75" customHeight="1" x14ac:dyDescent="0.25">
      <c r="A20" s="91" t="s">
        <v>14</v>
      </c>
      <c r="B20" s="76">
        <v>120.406672</v>
      </c>
      <c r="C20" s="23">
        <v>118.371272</v>
      </c>
      <c r="D20" s="23">
        <v>32.526912000000003</v>
      </c>
      <c r="E20" s="23">
        <v>120.947352</v>
      </c>
      <c r="F20" s="122">
        <v>120.50748000000002</v>
      </c>
      <c r="G20" s="24">
        <v>120.603104</v>
      </c>
      <c r="H20" s="23">
        <v>121.40841600000002</v>
      </c>
      <c r="I20" s="23">
        <v>121.26855200000003</v>
      </c>
      <c r="J20" s="23">
        <v>32.85848</v>
      </c>
      <c r="K20" s="23">
        <v>121.41359999999997</v>
      </c>
      <c r="L20" s="23">
        <v>121.34907999999999</v>
      </c>
      <c r="M20" s="23">
        <v>121.18848</v>
      </c>
      <c r="N20" s="22">
        <v>121.74804000000002</v>
      </c>
      <c r="O20" s="23">
        <v>122.24251999999997</v>
      </c>
      <c r="P20" s="23">
        <v>33.59132000000001</v>
      </c>
      <c r="Q20" s="23">
        <v>121.18848</v>
      </c>
      <c r="R20" s="23">
        <v>120.62615199999998</v>
      </c>
      <c r="S20" s="24">
        <v>120.96336000000001</v>
      </c>
      <c r="T20" s="25">
        <f t="shared" si="0"/>
        <v>1913.2092719999998</v>
      </c>
      <c r="V20" s="2"/>
      <c r="W20" s="19"/>
    </row>
    <row r="21" spans="1:32" ht="39.950000000000003" customHeight="1" x14ac:dyDescent="0.25">
      <c r="A21" s="92" t="s">
        <v>15</v>
      </c>
      <c r="B21" s="76">
        <v>120.406672</v>
      </c>
      <c r="C21" s="23">
        <v>118.371272</v>
      </c>
      <c r="D21" s="23">
        <v>32.526912000000003</v>
      </c>
      <c r="E21" s="23">
        <v>120.947352</v>
      </c>
      <c r="F21" s="122">
        <v>120.50748000000002</v>
      </c>
      <c r="G21" s="24">
        <v>120.603104</v>
      </c>
      <c r="H21" s="23">
        <v>121.40841600000002</v>
      </c>
      <c r="I21" s="23">
        <v>121.26855200000003</v>
      </c>
      <c r="J21" s="23">
        <v>32.85848</v>
      </c>
      <c r="K21" s="23">
        <v>121.41359999999997</v>
      </c>
      <c r="L21" s="23">
        <v>121.34907999999999</v>
      </c>
      <c r="M21" s="23">
        <v>121.18848</v>
      </c>
      <c r="N21" s="22">
        <v>121.74804000000002</v>
      </c>
      <c r="O21" s="23">
        <v>122.24251999999997</v>
      </c>
      <c r="P21" s="23">
        <v>33.59132000000001</v>
      </c>
      <c r="Q21" s="23">
        <v>121.18848</v>
      </c>
      <c r="R21" s="23">
        <v>120.62615199999998</v>
      </c>
      <c r="S21" s="24">
        <v>120.96336000000001</v>
      </c>
      <c r="T21" s="25">
        <f t="shared" si="0"/>
        <v>1913.2092719999998</v>
      </c>
      <c r="V21" s="2"/>
      <c r="W21" s="19"/>
    </row>
    <row r="22" spans="1:32" ht="39.950000000000003" customHeight="1" x14ac:dyDescent="0.25">
      <c r="A22" s="91" t="s">
        <v>16</v>
      </c>
      <c r="B22" s="76">
        <v>120.406672</v>
      </c>
      <c r="C22" s="23">
        <v>118.371272</v>
      </c>
      <c r="D22" s="23">
        <v>32.526912000000003</v>
      </c>
      <c r="E22" s="23">
        <v>120.947352</v>
      </c>
      <c r="F22" s="122">
        <v>120.50748000000002</v>
      </c>
      <c r="G22" s="24">
        <v>120.603104</v>
      </c>
      <c r="H22" s="23">
        <v>121.40841600000002</v>
      </c>
      <c r="I22" s="23">
        <v>121.26855200000003</v>
      </c>
      <c r="J22" s="23">
        <v>32.85848</v>
      </c>
      <c r="K22" s="23">
        <v>121.41359999999997</v>
      </c>
      <c r="L22" s="23">
        <v>121.34907999999999</v>
      </c>
      <c r="M22" s="23">
        <v>121.18848</v>
      </c>
      <c r="N22" s="22">
        <v>121.74804000000002</v>
      </c>
      <c r="O22" s="23">
        <v>122.24251999999997</v>
      </c>
      <c r="P22" s="23">
        <v>33.59132000000001</v>
      </c>
      <c r="Q22" s="23">
        <v>121.18848</v>
      </c>
      <c r="R22" s="23">
        <v>120.62615199999998</v>
      </c>
      <c r="S22" s="24">
        <v>120.96336000000001</v>
      </c>
      <c r="T22" s="25">
        <f t="shared" si="0"/>
        <v>1913.2092719999998</v>
      </c>
      <c r="V22" s="2"/>
      <c r="W22" s="19"/>
    </row>
    <row r="23" spans="1:32" ht="39.950000000000003" customHeight="1" x14ac:dyDescent="0.25">
      <c r="A23" s="92" t="s">
        <v>17</v>
      </c>
      <c r="B23" s="76">
        <v>120.406672</v>
      </c>
      <c r="C23" s="23">
        <v>118.371272</v>
      </c>
      <c r="D23" s="23">
        <v>32.526912000000003</v>
      </c>
      <c r="E23" s="23">
        <v>120.947352</v>
      </c>
      <c r="F23" s="122">
        <v>120.50748000000002</v>
      </c>
      <c r="G23" s="24">
        <v>120.603104</v>
      </c>
      <c r="H23" s="23">
        <v>121.40841600000002</v>
      </c>
      <c r="I23" s="23">
        <v>121.26855200000003</v>
      </c>
      <c r="J23" s="23">
        <v>32.85848</v>
      </c>
      <c r="K23" s="23">
        <v>121.41359999999997</v>
      </c>
      <c r="L23" s="23">
        <v>121.34907999999999</v>
      </c>
      <c r="M23" s="23">
        <v>121.18848</v>
      </c>
      <c r="N23" s="22">
        <v>121.74804000000002</v>
      </c>
      <c r="O23" s="23">
        <v>122.24251999999997</v>
      </c>
      <c r="P23" s="23">
        <v>33.59132000000001</v>
      </c>
      <c r="Q23" s="23">
        <v>121.18848</v>
      </c>
      <c r="R23" s="23">
        <v>120.62615199999998</v>
      </c>
      <c r="S23" s="24">
        <v>120.96336000000001</v>
      </c>
      <c r="T23" s="25">
        <f t="shared" si="0"/>
        <v>1913.2092719999998</v>
      </c>
      <c r="V23" s="2"/>
      <c r="W23" s="19"/>
    </row>
    <row r="24" spans="1:32" ht="39.950000000000003" customHeight="1" x14ac:dyDescent="0.25">
      <c r="A24" s="91" t="s">
        <v>18</v>
      </c>
      <c r="B24" s="76">
        <v>120.406672</v>
      </c>
      <c r="C24" s="23">
        <v>118.371272</v>
      </c>
      <c r="D24" s="23">
        <v>32.526912000000003</v>
      </c>
      <c r="E24" s="23">
        <v>120.947352</v>
      </c>
      <c r="F24" s="122">
        <v>120.50748000000002</v>
      </c>
      <c r="G24" s="24">
        <v>120.603104</v>
      </c>
      <c r="H24" s="23">
        <v>121.40841600000002</v>
      </c>
      <c r="I24" s="23">
        <v>121.26855200000003</v>
      </c>
      <c r="J24" s="23">
        <v>32.85848</v>
      </c>
      <c r="K24" s="23">
        <v>121.41359999999997</v>
      </c>
      <c r="L24" s="23">
        <v>121.34907999999999</v>
      </c>
      <c r="M24" s="23">
        <v>121.18848</v>
      </c>
      <c r="N24" s="22">
        <v>121.74804000000002</v>
      </c>
      <c r="O24" s="23">
        <v>122.24251999999997</v>
      </c>
      <c r="P24" s="23">
        <v>33.59132000000001</v>
      </c>
      <c r="Q24" s="23">
        <v>121.18848</v>
      </c>
      <c r="R24" s="23">
        <v>120.62615199999998</v>
      </c>
      <c r="S24" s="24">
        <v>120.96336000000001</v>
      </c>
      <c r="T24" s="25">
        <f t="shared" si="0"/>
        <v>1913.2092719999998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845.32559999999989</v>
      </c>
      <c r="C25" s="27">
        <f t="shared" si="1"/>
        <v>830.69279999999992</v>
      </c>
      <c r="D25" s="27">
        <f t="shared" si="1"/>
        <v>228.49680000000004</v>
      </c>
      <c r="E25" s="27">
        <f t="shared" si="1"/>
        <v>847.57680000000005</v>
      </c>
      <c r="F25" s="27">
        <f t="shared" si="1"/>
        <v>845.32559999999989</v>
      </c>
      <c r="G25" s="228">
        <f t="shared" si="1"/>
        <v>845.32560000000012</v>
      </c>
      <c r="H25" s="27">
        <f t="shared" si="1"/>
        <v>850.95359999999994</v>
      </c>
      <c r="I25" s="27">
        <f t="shared" si="1"/>
        <v>849.82800000000009</v>
      </c>
      <c r="J25" s="27">
        <f t="shared" si="1"/>
        <v>230.74799999999999</v>
      </c>
      <c r="K25" s="27">
        <f t="shared" si="1"/>
        <v>850.95359999999982</v>
      </c>
      <c r="L25" s="27">
        <f t="shared" si="1"/>
        <v>850.95359999999982</v>
      </c>
      <c r="M25" s="27">
        <f t="shared" si="1"/>
        <v>849.82800000000009</v>
      </c>
      <c r="N25" s="26">
        <f>SUM(N18:N24)</f>
        <v>853.2048000000002</v>
      </c>
      <c r="O25" s="27">
        <f t="shared" ref="O25:Q25" si="2">SUM(O18:O24)</f>
        <v>856.58159999999998</v>
      </c>
      <c r="P25" s="27">
        <f t="shared" si="2"/>
        <v>235.25040000000001</v>
      </c>
      <c r="Q25" s="27">
        <f t="shared" si="2"/>
        <v>849.82800000000009</v>
      </c>
      <c r="R25" s="27">
        <f>SUM(R18:R24)</f>
        <v>845.32559999999978</v>
      </c>
      <c r="S25" s="28">
        <f t="shared" ref="S25" si="3">SUM(S18:S24)</f>
        <v>848.70240000000001</v>
      </c>
      <c r="T25" s="25">
        <f t="shared" si="0"/>
        <v>13414.900799999999</v>
      </c>
    </row>
    <row r="26" spans="1:32" s="2" customFormat="1" ht="36.75" customHeight="1" x14ac:dyDescent="0.25">
      <c r="A26" s="93" t="s">
        <v>19</v>
      </c>
      <c r="B26" s="208">
        <v>160.80000000000001</v>
      </c>
      <c r="C26" s="30">
        <v>160.80000000000001</v>
      </c>
      <c r="D26" s="30">
        <v>160.80000000000001</v>
      </c>
      <c r="E26" s="30">
        <v>160.80000000000001</v>
      </c>
      <c r="F26" s="30">
        <v>160.80000000000001</v>
      </c>
      <c r="G26" s="229">
        <v>160.80000000000001</v>
      </c>
      <c r="H26" s="30">
        <v>160.80000000000001</v>
      </c>
      <c r="I26" s="30">
        <v>160.80000000000001</v>
      </c>
      <c r="J26" s="30">
        <v>160.80000000000001</v>
      </c>
      <c r="K26" s="30">
        <v>160.80000000000001</v>
      </c>
      <c r="L26" s="30">
        <v>160.80000000000001</v>
      </c>
      <c r="M26" s="30">
        <v>160.80000000000001</v>
      </c>
      <c r="N26" s="29">
        <v>160.80000000000001</v>
      </c>
      <c r="O26" s="30">
        <v>160.80000000000001</v>
      </c>
      <c r="P26" s="30">
        <v>160.80000000000001</v>
      </c>
      <c r="Q26" s="30">
        <v>160.80000000000001</v>
      </c>
      <c r="R26" s="30">
        <v>160.80000000000001</v>
      </c>
      <c r="S26" s="31">
        <v>160.80000000000001</v>
      </c>
      <c r="T26" s="32">
        <f>+((T25/T27)/7)*1000</f>
        <v>160.80000000000001</v>
      </c>
    </row>
    <row r="27" spans="1:32" s="2" customFormat="1" ht="33" customHeight="1" x14ac:dyDescent="0.25">
      <c r="A27" s="94" t="s">
        <v>20</v>
      </c>
      <c r="B27" s="209">
        <v>751</v>
      </c>
      <c r="C27" s="34">
        <v>738</v>
      </c>
      <c r="D27" s="34">
        <v>203</v>
      </c>
      <c r="E27" s="34">
        <v>753</v>
      </c>
      <c r="F27" s="34">
        <v>751</v>
      </c>
      <c r="G27" s="230">
        <v>751</v>
      </c>
      <c r="H27" s="34">
        <v>756</v>
      </c>
      <c r="I27" s="34">
        <v>755</v>
      </c>
      <c r="J27" s="34">
        <v>205</v>
      </c>
      <c r="K27" s="34">
        <v>756</v>
      </c>
      <c r="L27" s="34">
        <v>756</v>
      </c>
      <c r="M27" s="34">
        <v>755</v>
      </c>
      <c r="N27" s="33">
        <v>758</v>
      </c>
      <c r="O27" s="34">
        <v>761</v>
      </c>
      <c r="P27" s="34">
        <v>209</v>
      </c>
      <c r="Q27" s="34">
        <v>755</v>
      </c>
      <c r="R27" s="34">
        <v>751</v>
      </c>
      <c r="S27" s="35">
        <v>754</v>
      </c>
      <c r="T27" s="36">
        <f>SUM(B27:S27)</f>
        <v>11918</v>
      </c>
      <c r="U27" s="2">
        <f>((T25*1000)/T27)/7</f>
        <v>160.79999999999998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120.406672</v>
      </c>
      <c r="C28" s="84">
        <f t="shared" si="4"/>
        <v>118.371272</v>
      </c>
      <c r="D28" s="84">
        <f t="shared" si="4"/>
        <v>32.526912000000003</v>
      </c>
      <c r="E28" s="84">
        <f t="shared" si="4"/>
        <v>120.947352</v>
      </c>
      <c r="F28" s="84">
        <f t="shared" si="4"/>
        <v>120.50748000000002</v>
      </c>
      <c r="G28" s="84">
        <f t="shared" si="4"/>
        <v>120.603104</v>
      </c>
      <c r="H28" s="84">
        <f t="shared" si="4"/>
        <v>121.40841600000002</v>
      </c>
      <c r="I28" s="84">
        <f t="shared" si="4"/>
        <v>121.26855200000003</v>
      </c>
      <c r="J28" s="84">
        <f t="shared" si="4"/>
        <v>32.85848</v>
      </c>
      <c r="K28" s="84">
        <f t="shared" si="4"/>
        <v>121.41359999999997</v>
      </c>
      <c r="L28" s="84">
        <f t="shared" si="4"/>
        <v>121.34907999999999</v>
      </c>
      <c r="M28" s="84">
        <f t="shared" si="4"/>
        <v>121.18848</v>
      </c>
      <c r="N28" s="84">
        <f t="shared" si="4"/>
        <v>121.74804000000002</v>
      </c>
      <c r="O28" s="84">
        <f t="shared" si="4"/>
        <v>122.24251999999997</v>
      </c>
      <c r="P28" s="84">
        <f t="shared" si="4"/>
        <v>33.59132000000001</v>
      </c>
      <c r="Q28" s="84">
        <f t="shared" si="4"/>
        <v>121.18848</v>
      </c>
      <c r="R28" s="84">
        <f t="shared" si="4"/>
        <v>120.62615199999998</v>
      </c>
      <c r="S28" s="231">
        <f t="shared" si="4"/>
        <v>120.96336000000001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845.32560000000001</v>
      </c>
      <c r="C29" s="42">
        <f t="shared" si="5"/>
        <v>830.69280000000003</v>
      </c>
      <c r="D29" s="42">
        <f t="shared" si="5"/>
        <v>228.49680000000001</v>
      </c>
      <c r="E29" s="42">
        <f>((E27*E26)*7)/1000</f>
        <v>847.57680000000005</v>
      </c>
      <c r="F29" s="42">
        <f>((F27*F26)*7)/1000</f>
        <v>845.32560000000001</v>
      </c>
      <c r="G29" s="232">
        <f>((G27*G26)*7)/1000</f>
        <v>845.32560000000001</v>
      </c>
      <c r="H29" s="42">
        <f t="shared" ref="H29" si="6">((H27*H26)*7)/1000</f>
        <v>850.95359999999994</v>
      </c>
      <c r="I29" s="42">
        <f>((I27*I26)*7)/1000</f>
        <v>849.82800000000009</v>
      </c>
      <c r="J29" s="42">
        <f t="shared" ref="J29:M29" si="7">((J27*J26)*7)/1000</f>
        <v>230.74799999999999</v>
      </c>
      <c r="K29" s="42">
        <f t="shared" si="7"/>
        <v>850.95359999999994</v>
      </c>
      <c r="L29" s="42">
        <f t="shared" si="7"/>
        <v>850.95359999999994</v>
      </c>
      <c r="M29" s="42">
        <f t="shared" si="7"/>
        <v>849.82800000000009</v>
      </c>
      <c r="N29" s="41">
        <f>((N27*N26)*7)/1000</f>
        <v>853.20480000000009</v>
      </c>
      <c r="O29" s="42">
        <f>((O27*O26)*7)/1000</f>
        <v>856.58159999999998</v>
      </c>
      <c r="P29" s="42">
        <f t="shared" ref="P29:S29" si="8">((P27*P26)*7)/1000</f>
        <v>235.25040000000001</v>
      </c>
      <c r="Q29" s="42">
        <f t="shared" si="8"/>
        <v>849.82800000000009</v>
      </c>
      <c r="R29" s="43">
        <f t="shared" si="8"/>
        <v>845.32560000000001</v>
      </c>
      <c r="S29" s="44">
        <f t="shared" si="8"/>
        <v>848.70240000000013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160.80000000000001</v>
      </c>
      <c r="C30" s="47">
        <f t="shared" si="9"/>
        <v>160.80000000000001</v>
      </c>
      <c r="D30" s="47">
        <f t="shared" si="9"/>
        <v>160.80000000000004</v>
      </c>
      <c r="E30" s="47">
        <f>+(E25/E27)/7*1000</f>
        <v>160.80000000000004</v>
      </c>
      <c r="F30" s="47">
        <f t="shared" ref="F30:H30" si="10">+(F25/F27)/7*1000</f>
        <v>160.80000000000001</v>
      </c>
      <c r="G30" s="233">
        <f t="shared" si="10"/>
        <v>160.80000000000004</v>
      </c>
      <c r="H30" s="47">
        <f t="shared" si="10"/>
        <v>160.80000000000001</v>
      </c>
      <c r="I30" s="47">
        <f>+(I25/I27)/7*1000</f>
        <v>160.80000000000004</v>
      </c>
      <c r="J30" s="47">
        <f t="shared" ref="J30:M30" si="11">+(J25/J27)/7*1000</f>
        <v>160.80000000000001</v>
      </c>
      <c r="K30" s="47">
        <f t="shared" si="11"/>
        <v>160.79999999999998</v>
      </c>
      <c r="L30" s="47">
        <f t="shared" si="11"/>
        <v>160.79999999999998</v>
      </c>
      <c r="M30" s="47">
        <f t="shared" si="11"/>
        <v>160.80000000000004</v>
      </c>
      <c r="N30" s="46">
        <f>+(N25/N27)/7*1000</f>
        <v>160.80000000000007</v>
      </c>
      <c r="O30" s="47">
        <f t="shared" ref="O30:S30" si="12">+(O25/O27)/7*1000</f>
        <v>160.80000000000001</v>
      </c>
      <c r="P30" s="47">
        <f t="shared" si="12"/>
        <v>160.80000000000004</v>
      </c>
      <c r="Q30" s="47">
        <f t="shared" si="12"/>
        <v>160.80000000000004</v>
      </c>
      <c r="R30" s="47">
        <f t="shared" si="12"/>
        <v>160.79999999999998</v>
      </c>
      <c r="S30" s="48">
        <f t="shared" si="12"/>
        <v>160.80000000000001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7" t="s">
        <v>8</v>
      </c>
      <c r="M36" s="418"/>
      <c r="N36" s="418"/>
      <c r="O36" s="418"/>
      <c r="P36" s="418"/>
      <c r="Q36" s="419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100.9</v>
      </c>
      <c r="C39" s="79">
        <v>101.1</v>
      </c>
      <c r="D39" s="79">
        <v>28.2</v>
      </c>
      <c r="E39" s="79">
        <v>99.2</v>
      </c>
      <c r="F39" s="79">
        <v>98.1</v>
      </c>
      <c r="G39" s="79">
        <v>100.1</v>
      </c>
      <c r="H39" s="79"/>
      <c r="I39" s="101">
        <f t="shared" ref="I39:I46" si="13">SUM(B39:H39)</f>
        <v>527.6</v>
      </c>
      <c r="J39" s="138"/>
      <c r="K39" s="91" t="s">
        <v>12</v>
      </c>
      <c r="L39" s="79">
        <v>7.5</v>
      </c>
      <c r="M39" s="79">
        <v>7.5</v>
      </c>
      <c r="N39" s="79">
        <v>1.7</v>
      </c>
      <c r="O39" s="79">
        <v>7</v>
      </c>
      <c r="P39" s="79">
        <v>7.6</v>
      </c>
      <c r="Q39" s="79">
        <v>7</v>
      </c>
      <c r="R39" s="101">
        <f t="shared" ref="R39:R46" si="14">SUM(L39:Q39)</f>
        <v>38.299999999999997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100.9</v>
      </c>
      <c r="C40" s="79">
        <v>101.1</v>
      </c>
      <c r="D40" s="79">
        <v>28.2</v>
      </c>
      <c r="E40" s="79">
        <v>99.2</v>
      </c>
      <c r="F40" s="79">
        <v>98.1</v>
      </c>
      <c r="G40" s="79">
        <v>100.1</v>
      </c>
      <c r="H40" s="79"/>
      <c r="I40" s="101">
        <f t="shared" si="13"/>
        <v>527.6</v>
      </c>
      <c r="J40" s="2"/>
      <c r="K40" s="92" t="s">
        <v>13</v>
      </c>
      <c r="L40" s="79">
        <v>7.5</v>
      </c>
      <c r="M40" s="79">
        <v>7.5</v>
      </c>
      <c r="N40" s="79">
        <v>1.7</v>
      </c>
      <c r="O40" s="79">
        <v>7</v>
      </c>
      <c r="P40" s="79">
        <v>7.6</v>
      </c>
      <c r="Q40" s="79">
        <v>7</v>
      </c>
      <c r="R40" s="101">
        <f t="shared" si="14"/>
        <v>38.299999999999997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100.9</v>
      </c>
      <c r="C41" s="79">
        <v>101.1</v>
      </c>
      <c r="D41" s="79">
        <v>28.2</v>
      </c>
      <c r="E41" s="79">
        <v>99.2</v>
      </c>
      <c r="F41" s="79">
        <v>98.1</v>
      </c>
      <c r="G41" s="79">
        <v>100.1</v>
      </c>
      <c r="H41" s="23"/>
      <c r="I41" s="101">
        <f t="shared" si="13"/>
        <v>527.6</v>
      </c>
      <c r="J41" s="2"/>
      <c r="K41" s="91" t="s">
        <v>14</v>
      </c>
      <c r="L41" s="79">
        <v>7.5</v>
      </c>
      <c r="M41" s="79">
        <v>7.5</v>
      </c>
      <c r="N41" s="79">
        <v>1.2</v>
      </c>
      <c r="O41" s="79">
        <v>7.1</v>
      </c>
      <c r="P41" s="79">
        <v>7.5</v>
      </c>
      <c r="Q41" s="79">
        <v>6.9</v>
      </c>
      <c r="R41" s="101">
        <f t="shared" si="14"/>
        <v>37.699999999999996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100.9</v>
      </c>
      <c r="C42" s="79">
        <v>101.1</v>
      </c>
      <c r="D42" s="79">
        <v>28.2</v>
      </c>
      <c r="E42" s="79">
        <v>99.2</v>
      </c>
      <c r="F42" s="79">
        <v>98.1</v>
      </c>
      <c r="G42" s="79">
        <v>100.1</v>
      </c>
      <c r="H42" s="79"/>
      <c r="I42" s="101">
        <f t="shared" si="13"/>
        <v>527.6</v>
      </c>
      <c r="J42" s="2"/>
      <c r="K42" s="92" t="s">
        <v>15</v>
      </c>
      <c r="L42" s="79">
        <v>7.5</v>
      </c>
      <c r="M42" s="79">
        <v>7.5</v>
      </c>
      <c r="N42" s="79">
        <v>1.2</v>
      </c>
      <c r="O42" s="79">
        <v>7.1</v>
      </c>
      <c r="P42" s="79">
        <v>7.5</v>
      </c>
      <c r="Q42" s="79">
        <v>6.9</v>
      </c>
      <c r="R42" s="101">
        <f t="shared" si="14"/>
        <v>37.699999999999996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100.9</v>
      </c>
      <c r="C43" s="79">
        <v>101.1</v>
      </c>
      <c r="D43" s="79">
        <v>28.2</v>
      </c>
      <c r="E43" s="79">
        <v>99.2</v>
      </c>
      <c r="F43" s="79">
        <v>98.1</v>
      </c>
      <c r="G43" s="79">
        <v>100.1</v>
      </c>
      <c r="H43" s="79"/>
      <c r="I43" s="101">
        <f t="shared" si="13"/>
        <v>527.6</v>
      </c>
      <c r="J43" s="2"/>
      <c r="K43" s="91" t="s">
        <v>16</v>
      </c>
      <c r="L43" s="79">
        <v>7.5</v>
      </c>
      <c r="M43" s="79">
        <v>7.5</v>
      </c>
      <c r="N43" s="79">
        <v>1.2</v>
      </c>
      <c r="O43" s="79">
        <v>7.1</v>
      </c>
      <c r="P43" s="79">
        <v>7.5</v>
      </c>
      <c r="Q43" s="79">
        <v>7</v>
      </c>
      <c r="R43" s="101">
        <f t="shared" si="14"/>
        <v>37.799999999999997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100.9</v>
      </c>
      <c r="C44" s="79">
        <v>101.1</v>
      </c>
      <c r="D44" s="79">
        <v>28.2</v>
      </c>
      <c r="E44" s="79">
        <v>99.2</v>
      </c>
      <c r="F44" s="79">
        <v>98.1</v>
      </c>
      <c r="G44" s="79">
        <v>100.1</v>
      </c>
      <c r="H44" s="79"/>
      <c r="I44" s="101">
        <f t="shared" si="13"/>
        <v>527.6</v>
      </c>
      <c r="J44" s="2"/>
      <c r="K44" s="92" t="s">
        <v>17</v>
      </c>
      <c r="L44" s="79">
        <v>7.5</v>
      </c>
      <c r="M44" s="79">
        <v>7.5</v>
      </c>
      <c r="N44" s="79">
        <v>1.2</v>
      </c>
      <c r="O44" s="79">
        <v>7.2</v>
      </c>
      <c r="P44" s="79">
        <v>7.6</v>
      </c>
      <c r="Q44" s="79">
        <v>7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100.9</v>
      </c>
      <c r="C45" s="79">
        <v>101.1</v>
      </c>
      <c r="D45" s="79">
        <v>28.2</v>
      </c>
      <c r="E45" s="79">
        <v>99.2</v>
      </c>
      <c r="F45" s="79">
        <v>98.1</v>
      </c>
      <c r="G45" s="79">
        <v>100.1</v>
      </c>
      <c r="H45" s="79"/>
      <c r="I45" s="101">
        <f t="shared" si="13"/>
        <v>527.6</v>
      </c>
      <c r="J45" s="2"/>
      <c r="K45" s="91" t="s">
        <v>18</v>
      </c>
      <c r="L45" s="79">
        <v>7.5</v>
      </c>
      <c r="M45" s="79">
        <v>7.5</v>
      </c>
      <c r="N45" s="79">
        <v>1.2</v>
      </c>
      <c r="O45" s="79">
        <v>7.2</v>
      </c>
      <c r="P45" s="79">
        <v>7.6</v>
      </c>
      <c r="Q45" s="79">
        <v>7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706.3</v>
      </c>
      <c r="C46" s="27">
        <f t="shared" si="15"/>
        <v>707.7</v>
      </c>
      <c r="D46" s="27">
        <f t="shared" si="15"/>
        <v>197.39999999999998</v>
      </c>
      <c r="E46" s="27">
        <f t="shared" si="15"/>
        <v>694.40000000000009</v>
      </c>
      <c r="F46" s="27">
        <f t="shared" si="15"/>
        <v>686.7</v>
      </c>
      <c r="G46" s="27">
        <f t="shared" si="15"/>
        <v>700.7</v>
      </c>
      <c r="H46" s="27">
        <f t="shared" si="15"/>
        <v>0</v>
      </c>
      <c r="I46" s="101">
        <f t="shared" si="13"/>
        <v>3693.2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9.3999999999999986</v>
      </c>
      <c r="O46" s="27">
        <f t="shared" si="16"/>
        <v>49.70000000000001</v>
      </c>
      <c r="P46" s="27">
        <f t="shared" si="16"/>
        <v>52.900000000000006</v>
      </c>
      <c r="Q46" s="27">
        <f t="shared" si="16"/>
        <v>48.8</v>
      </c>
      <c r="R46" s="101">
        <f t="shared" si="14"/>
        <v>265.8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158.44999999999999</v>
      </c>
      <c r="C47" s="30">
        <v>158.44999999999999</v>
      </c>
      <c r="D47" s="30">
        <v>158.44999999999999</v>
      </c>
      <c r="E47" s="30">
        <v>158.44999999999999</v>
      </c>
      <c r="F47" s="30">
        <v>158.44999999999999</v>
      </c>
      <c r="G47" s="30">
        <v>158.44999999999999</v>
      </c>
      <c r="H47" s="30"/>
      <c r="I47" s="102">
        <f>+((I46/I48)/7)*1000</f>
        <v>158.43843843843845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133.23308270676694</v>
      </c>
      <c r="S47" s="63"/>
      <c r="T47" s="63"/>
    </row>
    <row r="48" spans="1:30" ht="33.75" customHeight="1" x14ac:dyDescent="0.25">
      <c r="A48" s="94" t="s">
        <v>20</v>
      </c>
      <c r="B48" s="83">
        <v>637</v>
      </c>
      <c r="C48" s="34">
        <v>638</v>
      </c>
      <c r="D48" s="34">
        <v>178</v>
      </c>
      <c r="E48" s="34">
        <v>626</v>
      </c>
      <c r="F48" s="34">
        <v>619</v>
      </c>
      <c r="G48" s="34">
        <v>632</v>
      </c>
      <c r="H48" s="34"/>
      <c r="I48" s="103">
        <f>SUM(B48:H48)</f>
        <v>3330</v>
      </c>
      <c r="J48" s="64"/>
      <c r="K48" s="94" t="s">
        <v>20</v>
      </c>
      <c r="L48" s="106">
        <v>56</v>
      </c>
      <c r="M48" s="65">
        <v>56</v>
      </c>
      <c r="N48" s="65">
        <v>10</v>
      </c>
      <c r="O48" s="65">
        <v>53</v>
      </c>
      <c r="P48" s="65">
        <v>57</v>
      </c>
      <c r="Q48" s="65">
        <v>53</v>
      </c>
      <c r="R48" s="112">
        <f>SUM(L48:Q48)</f>
        <v>285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100.93264999999998</v>
      </c>
      <c r="C49" s="38">
        <f t="shared" si="17"/>
        <v>101.0911</v>
      </c>
      <c r="D49" s="38">
        <f t="shared" si="17"/>
        <v>28.2041</v>
      </c>
      <c r="E49" s="38">
        <f t="shared" si="17"/>
        <v>99.189700000000002</v>
      </c>
      <c r="F49" s="38">
        <f t="shared" si="17"/>
        <v>98.080549999999988</v>
      </c>
      <c r="G49" s="38">
        <f t="shared" si="17"/>
        <v>100.14039999999999</v>
      </c>
      <c r="H49" s="38">
        <f t="shared" si="17"/>
        <v>0</v>
      </c>
      <c r="I49" s="104">
        <f>((I46*1000)/I48)/7</f>
        <v>158.43843843843842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1.1960000000000002</v>
      </c>
      <c r="O49" s="38">
        <f t="shared" si="18"/>
        <v>7.1427999999999994</v>
      </c>
      <c r="P49" s="38">
        <f t="shared" si="18"/>
        <v>7.5334999999999992</v>
      </c>
      <c r="Q49" s="38">
        <f t="shared" si="18"/>
        <v>6.9572999999999992</v>
      </c>
      <c r="R49" s="113">
        <f>((R46*1000)/R48)/7</f>
        <v>133.23308270676691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706.52854999999988</v>
      </c>
      <c r="C50" s="42">
        <f t="shared" si="19"/>
        <v>707.6377</v>
      </c>
      <c r="D50" s="42">
        <f t="shared" si="19"/>
        <v>197.42869999999999</v>
      </c>
      <c r="E50" s="42">
        <f t="shared" si="19"/>
        <v>694.3279</v>
      </c>
      <c r="F50" s="42">
        <f t="shared" si="19"/>
        <v>686.56384999999989</v>
      </c>
      <c r="G50" s="42">
        <f t="shared" si="19"/>
        <v>700.98279999999988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9.3800000000000008</v>
      </c>
      <c r="O50" s="42">
        <f t="shared" si="20"/>
        <v>49.713999999999999</v>
      </c>
      <c r="P50" s="42">
        <f t="shared" si="20"/>
        <v>52.8675</v>
      </c>
      <c r="Q50" s="42">
        <f t="shared" si="20"/>
        <v>48.786499999999997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158.39874411302981</v>
      </c>
      <c r="C51" s="47">
        <f t="shared" si="21"/>
        <v>158.4639498432602</v>
      </c>
      <c r="D51" s="47">
        <f t="shared" si="21"/>
        <v>158.42696629213478</v>
      </c>
      <c r="E51" s="47">
        <f t="shared" si="21"/>
        <v>158.46645367412142</v>
      </c>
      <c r="F51" s="47">
        <f t="shared" si="21"/>
        <v>158.48142164781905</v>
      </c>
      <c r="G51" s="47">
        <f t="shared" si="21"/>
        <v>158.3860759493671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134.28571428571425</v>
      </c>
      <c r="O51" s="47">
        <f t="shared" si="22"/>
        <v>133.96226415094341</v>
      </c>
      <c r="P51" s="47">
        <f t="shared" si="22"/>
        <v>132.58145363408522</v>
      </c>
      <c r="Q51" s="47">
        <f t="shared" si="22"/>
        <v>131.53638814016173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7" t="s">
        <v>70</v>
      </c>
      <c r="C55" s="438"/>
      <c r="D55" s="438"/>
      <c r="E55" s="438"/>
      <c r="F55" s="438"/>
      <c r="G55" s="439"/>
      <c r="H55" s="437" t="s">
        <v>71</v>
      </c>
      <c r="I55" s="438"/>
      <c r="J55" s="438"/>
      <c r="K55" s="438"/>
      <c r="L55" s="438"/>
      <c r="M55" s="439"/>
      <c r="N55" s="437" t="s">
        <v>8</v>
      </c>
      <c r="O55" s="438"/>
      <c r="P55" s="438"/>
      <c r="Q55" s="438"/>
      <c r="R55" s="438"/>
      <c r="S55" s="43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8.6</v>
      </c>
      <c r="J58" s="79">
        <v>2.4</v>
      </c>
      <c r="K58" s="79">
        <v>8.6</v>
      </c>
      <c r="L58" s="79">
        <v>8.6</v>
      </c>
      <c r="M58" s="221">
        <v>8.5</v>
      </c>
      <c r="N58" s="22">
        <v>8.6999999999999993</v>
      </c>
      <c r="O58" s="79">
        <v>8.6</v>
      </c>
      <c r="P58" s="79">
        <v>2.4</v>
      </c>
      <c r="Q58" s="79">
        <v>8.6999999999999993</v>
      </c>
      <c r="R58" s="79">
        <v>8.6</v>
      </c>
      <c r="S58" s="221">
        <v>8.5</v>
      </c>
      <c r="T58" s="101">
        <f t="shared" ref="T58:T65" si="23">SUM(B58:S58)</f>
        <v>137.19999999999999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8.6</v>
      </c>
      <c r="J59" s="79">
        <v>2.4</v>
      </c>
      <c r="K59" s="79">
        <v>8.6</v>
      </c>
      <c r="L59" s="79">
        <v>8.6</v>
      </c>
      <c r="M59" s="221">
        <v>8.5</v>
      </c>
      <c r="N59" s="22">
        <v>8.6999999999999993</v>
      </c>
      <c r="O59" s="79">
        <v>8.6</v>
      </c>
      <c r="P59" s="79">
        <v>2.4</v>
      </c>
      <c r="Q59" s="79">
        <v>8.6999999999999993</v>
      </c>
      <c r="R59" s="79">
        <v>8.6</v>
      </c>
      <c r="S59" s="221">
        <v>8.5</v>
      </c>
      <c r="T59" s="101">
        <f t="shared" si="23"/>
        <v>137.19999999999999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8.5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8.6</v>
      </c>
      <c r="M60" s="221">
        <v>8.5</v>
      </c>
      <c r="N60" s="22">
        <v>8.6999999999999993</v>
      </c>
      <c r="O60" s="79">
        <v>8.6</v>
      </c>
      <c r="P60" s="79">
        <v>2.5</v>
      </c>
      <c r="Q60" s="79">
        <v>8.6</v>
      </c>
      <c r="R60" s="79">
        <v>8.5</v>
      </c>
      <c r="S60" s="221">
        <v>8.5</v>
      </c>
      <c r="T60" s="101">
        <f t="shared" si="23"/>
        <v>136.69999999999999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8.5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8.6</v>
      </c>
      <c r="M61" s="221">
        <v>8.5</v>
      </c>
      <c r="N61" s="22">
        <v>8.6999999999999993</v>
      </c>
      <c r="O61" s="79">
        <v>8.6</v>
      </c>
      <c r="P61" s="79">
        <v>2.5</v>
      </c>
      <c r="Q61" s="79">
        <v>8.6</v>
      </c>
      <c r="R61" s="79">
        <v>8.5</v>
      </c>
      <c r="S61" s="221">
        <v>8.5</v>
      </c>
      <c r="T61" s="101">
        <f t="shared" si="23"/>
        <v>136.69999999999999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8.6</v>
      </c>
      <c r="D62" s="79">
        <v>2.4</v>
      </c>
      <c r="E62" s="79">
        <v>8.9</v>
      </c>
      <c r="F62" s="79">
        <v>8.9</v>
      </c>
      <c r="G62" s="221">
        <v>8.6</v>
      </c>
      <c r="H62" s="22">
        <v>8.8000000000000007</v>
      </c>
      <c r="I62" s="79">
        <v>8.6</v>
      </c>
      <c r="J62" s="79">
        <v>2.5</v>
      </c>
      <c r="K62" s="79">
        <v>8.6999999999999993</v>
      </c>
      <c r="L62" s="79">
        <v>8.6999999999999993</v>
      </c>
      <c r="M62" s="221">
        <v>8.5</v>
      </c>
      <c r="N62" s="22">
        <v>8.6999999999999993</v>
      </c>
      <c r="O62" s="79">
        <v>8.6</v>
      </c>
      <c r="P62" s="79">
        <v>2.5</v>
      </c>
      <c r="Q62" s="79">
        <v>8.6999999999999993</v>
      </c>
      <c r="R62" s="79">
        <v>8.6</v>
      </c>
      <c r="S62" s="221">
        <v>8.6</v>
      </c>
      <c r="T62" s="101">
        <f t="shared" si="23"/>
        <v>137.79999999999998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8.6</v>
      </c>
      <c r="D63" s="79">
        <v>2.5</v>
      </c>
      <c r="E63" s="79">
        <v>8.9</v>
      </c>
      <c r="F63" s="79">
        <v>8.9</v>
      </c>
      <c r="G63" s="221">
        <v>8.6</v>
      </c>
      <c r="H63" s="22">
        <v>8.8000000000000007</v>
      </c>
      <c r="I63" s="79">
        <v>8.6</v>
      </c>
      <c r="J63" s="79">
        <v>2.5</v>
      </c>
      <c r="K63" s="79">
        <v>8.6999999999999993</v>
      </c>
      <c r="L63" s="79">
        <v>8.6999999999999993</v>
      </c>
      <c r="M63" s="221">
        <v>8.5</v>
      </c>
      <c r="N63" s="22">
        <v>8.6999999999999993</v>
      </c>
      <c r="O63" s="79">
        <v>8.6</v>
      </c>
      <c r="P63" s="79">
        <v>2.5</v>
      </c>
      <c r="Q63" s="79">
        <v>8.6999999999999993</v>
      </c>
      <c r="R63" s="79">
        <v>8.6</v>
      </c>
      <c r="S63" s="221">
        <v>8.6</v>
      </c>
      <c r="T63" s="101">
        <f t="shared" si="23"/>
        <v>137.9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8.6</v>
      </c>
      <c r="D64" s="79">
        <v>2.5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8.6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</v>
      </c>
      <c r="S64" s="221">
        <v>8.6</v>
      </c>
      <c r="T64" s="101">
        <f t="shared" si="23"/>
        <v>138.1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61.9</v>
      </c>
      <c r="C65" s="27">
        <f t="shared" ref="C65:S65" si="24">SUM(C58:C64)</f>
        <v>60.400000000000006</v>
      </c>
      <c r="D65" s="27">
        <f t="shared" si="24"/>
        <v>17</v>
      </c>
      <c r="E65" s="27">
        <f t="shared" si="24"/>
        <v>61.9</v>
      </c>
      <c r="F65" s="27">
        <f t="shared" si="24"/>
        <v>61.9</v>
      </c>
      <c r="G65" s="28">
        <f t="shared" si="24"/>
        <v>60.2</v>
      </c>
      <c r="H65" s="26">
        <f t="shared" si="24"/>
        <v>61.399999999999991</v>
      </c>
      <c r="I65" s="27">
        <f t="shared" si="24"/>
        <v>60.2</v>
      </c>
      <c r="J65" s="27">
        <f t="shared" si="24"/>
        <v>17.100000000000001</v>
      </c>
      <c r="K65" s="27">
        <f t="shared" si="24"/>
        <v>60.5</v>
      </c>
      <c r="L65" s="27">
        <f t="shared" si="24"/>
        <v>60.5</v>
      </c>
      <c r="M65" s="28">
        <f t="shared" si="24"/>
        <v>59.6</v>
      </c>
      <c r="N65" s="26">
        <f t="shared" si="24"/>
        <v>61</v>
      </c>
      <c r="O65" s="27">
        <f t="shared" si="24"/>
        <v>60.2</v>
      </c>
      <c r="P65" s="27">
        <f t="shared" si="24"/>
        <v>17.3</v>
      </c>
      <c r="Q65" s="27">
        <f t="shared" si="24"/>
        <v>60.7</v>
      </c>
      <c r="R65" s="27">
        <f t="shared" si="24"/>
        <v>60.000000000000007</v>
      </c>
      <c r="S65" s="28">
        <f t="shared" si="24"/>
        <v>59.800000000000004</v>
      </c>
      <c r="T65" s="101">
        <f t="shared" si="23"/>
        <v>961.6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134.54596334126205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63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8.8559999999999999</v>
      </c>
      <c r="C68" s="38">
        <f t="shared" ref="C68:S68" si="25">((C67*C66)*7/1000-C58-C59)/5</f>
        <v>8.5634000000000015</v>
      </c>
      <c r="D68" s="38">
        <f t="shared" si="25"/>
        <v>2.4420000000000002</v>
      </c>
      <c r="E68" s="38">
        <f t="shared" si="25"/>
        <v>8.8559999999999999</v>
      </c>
      <c r="F68" s="38">
        <f t="shared" si="25"/>
        <v>8.8559999999999999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2.4671999999999996</v>
      </c>
      <c r="K68" s="38">
        <f t="shared" si="25"/>
        <v>8.6630000000000003</v>
      </c>
      <c r="L68" s="38">
        <f t="shared" si="25"/>
        <v>8.6630000000000003</v>
      </c>
      <c r="M68" s="39">
        <f t="shared" si="25"/>
        <v>8.5167999999999999</v>
      </c>
      <c r="N68" s="37">
        <f t="shared" si="25"/>
        <v>8.7139999999999986</v>
      </c>
      <c r="O68" s="38">
        <f t="shared" si="25"/>
        <v>8.6112000000000002</v>
      </c>
      <c r="P68" s="38">
        <f t="shared" si="25"/>
        <v>2.4798</v>
      </c>
      <c r="Q68" s="38">
        <f t="shared" si="25"/>
        <v>8.6684999999999999</v>
      </c>
      <c r="R68" s="38">
        <f t="shared" si="25"/>
        <v>8.566399999999998</v>
      </c>
      <c r="S68" s="39">
        <f t="shared" si="25"/>
        <v>8.5616000000000003</v>
      </c>
      <c r="T68" s="116">
        <f>((T65*1000)/T67)/7</f>
        <v>134.54596334126205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60.417000000000002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136.04395604395606</v>
      </c>
      <c r="C70" s="47">
        <f>+(C65/C67)/7*1000</f>
        <v>136.96145124716554</v>
      </c>
      <c r="D70" s="47">
        <f>+(D65/D67)/7*1000</f>
        <v>134.92063492063491</v>
      </c>
      <c r="E70" s="47">
        <f t="shared" ref="E70:R70" si="27">+(E65/E67)/7*1000</f>
        <v>136.04395604395606</v>
      </c>
      <c r="F70" s="47">
        <f t="shared" si="27"/>
        <v>136.04395604395606</v>
      </c>
      <c r="G70" s="48">
        <f t="shared" si="27"/>
        <v>134.375</v>
      </c>
      <c r="H70" s="46">
        <f t="shared" si="27"/>
        <v>134.94505494505492</v>
      </c>
      <c r="I70" s="47">
        <f t="shared" si="27"/>
        <v>134.375</v>
      </c>
      <c r="J70" s="47">
        <f t="shared" si="27"/>
        <v>135.71428571428572</v>
      </c>
      <c r="K70" s="47">
        <f t="shared" si="27"/>
        <v>132.96703296703296</v>
      </c>
      <c r="L70" s="47">
        <f t="shared" si="27"/>
        <v>132.96703296703296</v>
      </c>
      <c r="M70" s="48">
        <f t="shared" si="27"/>
        <v>133.03571428571428</v>
      </c>
      <c r="N70" s="46">
        <f t="shared" si="27"/>
        <v>134.06593406593407</v>
      </c>
      <c r="O70" s="47">
        <f t="shared" si="27"/>
        <v>134.375</v>
      </c>
      <c r="P70" s="47">
        <f t="shared" si="27"/>
        <v>137.30158730158732</v>
      </c>
      <c r="Q70" s="47">
        <f t="shared" si="27"/>
        <v>133.4065934065934</v>
      </c>
      <c r="R70" s="47">
        <f t="shared" si="27"/>
        <v>133.92857142857144</v>
      </c>
      <c r="S70" s="48">
        <f>+(S65/S67)/7*1000</f>
        <v>133.48214285714286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0" zoomScale="30" zoomScaleNormal="30" zoomScaleSheetLayoutView="30" workbookViewId="0">
      <selection activeCell="B64" sqref="B64:M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  <c r="X3" s="411"/>
      <c r="Y3" s="2"/>
      <c r="Z3" s="2"/>
      <c r="AA3" s="2"/>
      <c r="AB3" s="2"/>
      <c r="AC3" s="2"/>
      <c r="AD3" s="41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1" t="s">
        <v>1</v>
      </c>
      <c r="B9" s="411"/>
      <c r="C9" s="411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1"/>
      <c r="B10" s="411"/>
      <c r="C10" s="41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1" t="s">
        <v>4</v>
      </c>
      <c r="B11" s="411"/>
      <c r="C11" s="411"/>
      <c r="D11" s="1"/>
      <c r="E11" s="412">
        <v>2</v>
      </c>
      <c r="F11" s="1"/>
      <c r="G11" s="1"/>
      <c r="H11" s="1"/>
      <c r="I11" s="1"/>
      <c r="J11" s="1"/>
      <c r="K11" s="426" t="s">
        <v>146</v>
      </c>
      <c r="L11" s="426"/>
      <c r="M11" s="413"/>
      <c r="N11" s="41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1"/>
      <c r="B12" s="411"/>
      <c r="C12" s="411"/>
      <c r="D12" s="1"/>
      <c r="E12" s="5"/>
      <c r="F12" s="1"/>
      <c r="G12" s="1"/>
      <c r="H12" s="1"/>
      <c r="I12" s="1"/>
      <c r="J12" s="1"/>
      <c r="K12" s="413"/>
      <c r="L12" s="413"/>
      <c r="M12" s="413"/>
      <c r="N12" s="41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1"/>
      <c r="B13" s="411"/>
      <c r="C13" s="411"/>
      <c r="D13" s="411"/>
      <c r="E13" s="411"/>
      <c r="F13" s="411"/>
      <c r="G13" s="411"/>
      <c r="H13" s="411"/>
      <c r="I13" s="411"/>
      <c r="J13" s="411"/>
      <c r="K13" s="411"/>
      <c r="L13" s="413"/>
      <c r="M13" s="413"/>
      <c r="N13" s="413"/>
      <c r="O13" s="413"/>
      <c r="P13" s="413"/>
      <c r="Q13" s="413"/>
      <c r="R13" s="413"/>
      <c r="S13" s="413"/>
      <c r="T13" s="413"/>
      <c r="U13" s="413"/>
      <c r="V13" s="413"/>
      <c r="W13" s="1"/>
      <c r="X13" s="1"/>
      <c r="Y13" s="1"/>
    </row>
    <row r="14" spans="1:30" s="3" customFormat="1" ht="27" thickBot="1" x14ac:dyDescent="0.3">
      <c r="A14" s="41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70</v>
      </c>
      <c r="C15" s="432"/>
      <c r="D15" s="432"/>
      <c r="E15" s="432"/>
      <c r="F15" s="432"/>
      <c r="G15" s="433"/>
      <c r="H15" s="440" t="s">
        <v>71</v>
      </c>
      <c r="I15" s="441"/>
      <c r="J15" s="441"/>
      <c r="K15" s="441"/>
      <c r="L15" s="441"/>
      <c r="M15" s="442"/>
      <c r="N15" s="434" t="s">
        <v>8</v>
      </c>
      <c r="O15" s="435"/>
      <c r="P15" s="435"/>
      <c r="Q15" s="435"/>
      <c r="R15" s="435"/>
      <c r="S15" s="43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120.406672</v>
      </c>
      <c r="C18" s="23">
        <v>118.371272</v>
      </c>
      <c r="D18" s="23">
        <v>32.526912000000003</v>
      </c>
      <c r="E18" s="23">
        <v>120.947352</v>
      </c>
      <c r="F18" s="122">
        <v>120.50748000000002</v>
      </c>
      <c r="G18" s="24">
        <v>120.603104</v>
      </c>
      <c r="H18" s="23">
        <v>121.40841600000002</v>
      </c>
      <c r="I18" s="23">
        <v>121.26855200000003</v>
      </c>
      <c r="J18" s="23">
        <v>32.85848</v>
      </c>
      <c r="K18" s="23">
        <v>121.41359999999997</v>
      </c>
      <c r="L18" s="23">
        <v>121.34907999999999</v>
      </c>
      <c r="M18" s="23">
        <v>121.18848</v>
      </c>
      <c r="N18" s="22">
        <v>121.74804000000002</v>
      </c>
      <c r="O18" s="23">
        <v>122.24251999999997</v>
      </c>
      <c r="P18" s="23">
        <v>33.59132000000001</v>
      </c>
      <c r="Q18" s="23">
        <v>121.18848</v>
      </c>
      <c r="R18" s="23">
        <v>120.62615199999998</v>
      </c>
      <c r="S18" s="24">
        <v>120.96336000000001</v>
      </c>
      <c r="T18" s="25">
        <f t="shared" ref="T18:T25" si="0">SUM(B18:S18)</f>
        <v>1913.2092719999998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120.406672</v>
      </c>
      <c r="C19" s="23">
        <v>118.371272</v>
      </c>
      <c r="D19" s="23">
        <v>32.526912000000003</v>
      </c>
      <c r="E19" s="23">
        <v>120.947352</v>
      </c>
      <c r="F19" s="122">
        <v>120.50748000000002</v>
      </c>
      <c r="G19" s="24">
        <v>120.603104</v>
      </c>
      <c r="H19" s="23">
        <v>121.40841600000002</v>
      </c>
      <c r="I19" s="23">
        <v>121.26855200000003</v>
      </c>
      <c r="J19" s="23">
        <v>32.85848</v>
      </c>
      <c r="K19" s="23">
        <v>121.41359999999997</v>
      </c>
      <c r="L19" s="23">
        <v>121.34907999999999</v>
      </c>
      <c r="M19" s="23">
        <v>121.18848</v>
      </c>
      <c r="N19" s="22">
        <v>121.74804000000002</v>
      </c>
      <c r="O19" s="23">
        <v>122.24251999999997</v>
      </c>
      <c r="P19" s="23">
        <v>33.59132000000001</v>
      </c>
      <c r="Q19" s="23">
        <v>121.18848</v>
      </c>
      <c r="R19" s="23">
        <v>120.62615199999998</v>
      </c>
      <c r="S19" s="24">
        <v>120.96336000000001</v>
      </c>
      <c r="T19" s="25">
        <f t="shared" si="0"/>
        <v>1913.2092719999998</v>
      </c>
      <c r="V19" s="2"/>
      <c r="W19" s="19"/>
    </row>
    <row r="20" spans="1:32" ht="39.75" customHeight="1" x14ac:dyDescent="0.25">
      <c r="A20" s="91" t="s">
        <v>14</v>
      </c>
      <c r="B20" s="76">
        <v>120.37675120000002</v>
      </c>
      <c r="C20" s="23">
        <v>117.82461120000001</v>
      </c>
      <c r="D20" s="23">
        <v>31.8732352</v>
      </c>
      <c r="E20" s="23">
        <v>120.6093192</v>
      </c>
      <c r="F20" s="122">
        <v>120.336428</v>
      </c>
      <c r="G20" s="24">
        <v>119.84933840000001</v>
      </c>
      <c r="H20" s="23">
        <v>121.0981536</v>
      </c>
      <c r="I20" s="23">
        <v>120.92967920000004</v>
      </c>
      <c r="J20" s="23">
        <v>32.189448000000006</v>
      </c>
      <c r="K20" s="23">
        <v>121.09608</v>
      </c>
      <c r="L20" s="23">
        <v>120.89746800000005</v>
      </c>
      <c r="M20" s="23">
        <v>120.96170800000002</v>
      </c>
      <c r="N20" s="22">
        <v>121.18672399999998</v>
      </c>
      <c r="O20" s="23">
        <v>121.88661199999999</v>
      </c>
      <c r="P20" s="23">
        <v>33.018412000000012</v>
      </c>
      <c r="Q20" s="23">
        <v>120.73728800000001</v>
      </c>
      <c r="R20" s="23">
        <v>120.28895920000002</v>
      </c>
      <c r="S20" s="24">
        <v>120.82733600000003</v>
      </c>
      <c r="T20" s="25">
        <f t="shared" si="0"/>
        <v>1905.9875512000001</v>
      </c>
      <c r="V20" s="2"/>
      <c r="W20" s="19"/>
    </row>
    <row r="21" spans="1:32" ht="39.950000000000003" customHeight="1" x14ac:dyDescent="0.25">
      <c r="A21" s="92" t="s">
        <v>15</v>
      </c>
      <c r="B21" s="76">
        <v>120.37675120000002</v>
      </c>
      <c r="C21" s="23">
        <v>117.82461120000001</v>
      </c>
      <c r="D21" s="23">
        <v>31.8732352</v>
      </c>
      <c r="E21" s="23">
        <v>120.6093192</v>
      </c>
      <c r="F21" s="122">
        <v>120.336428</v>
      </c>
      <c r="G21" s="24">
        <v>119.84933840000001</v>
      </c>
      <c r="H21" s="23">
        <v>121.0981536</v>
      </c>
      <c r="I21" s="23">
        <v>120.92967920000004</v>
      </c>
      <c r="J21" s="23">
        <v>32.189448000000006</v>
      </c>
      <c r="K21" s="23">
        <v>121.09608</v>
      </c>
      <c r="L21" s="23">
        <v>120.89746800000005</v>
      </c>
      <c r="M21" s="23">
        <v>120.96170800000002</v>
      </c>
      <c r="N21" s="22">
        <v>121.18672399999998</v>
      </c>
      <c r="O21" s="23">
        <v>121.88661199999999</v>
      </c>
      <c r="P21" s="23">
        <v>33.018412000000012</v>
      </c>
      <c r="Q21" s="23">
        <v>120.73728800000001</v>
      </c>
      <c r="R21" s="23">
        <v>120.28895920000002</v>
      </c>
      <c r="S21" s="24">
        <v>120.82733600000003</v>
      </c>
      <c r="T21" s="25">
        <f t="shared" si="0"/>
        <v>1905.9875512000001</v>
      </c>
      <c r="V21" s="2"/>
      <c r="W21" s="19"/>
    </row>
    <row r="22" spans="1:32" ht="39.950000000000003" customHeight="1" x14ac:dyDescent="0.25">
      <c r="A22" s="91" t="s">
        <v>16</v>
      </c>
      <c r="B22" s="76">
        <v>120.37675120000002</v>
      </c>
      <c r="C22" s="23">
        <v>117.82461120000001</v>
      </c>
      <c r="D22" s="23">
        <v>31.8732352</v>
      </c>
      <c r="E22" s="23">
        <v>120.6093192</v>
      </c>
      <c r="F22" s="122">
        <v>120.336428</v>
      </c>
      <c r="G22" s="24">
        <v>119.84933840000001</v>
      </c>
      <c r="H22" s="23">
        <v>121.0981536</v>
      </c>
      <c r="I22" s="23">
        <v>120.92967920000004</v>
      </c>
      <c r="J22" s="23">
        <v>32.189448000000006</v>
      </c>
      <c r="K22" s="23">
        <v>121.09608</v>
      </c>
      <c r="L22" s="23">
        <v>120.89746800000005</v>
      </c>
      <c r="M22" s="23">
        <v>120.96170800000002</v>
      </c>
      <c r="N22" s="22">
        <v>121.18672399999998</v>
      </c>
      <c r="O22" s="23">
        <v>121.88661199999999</v>
      </c>
      <c r="P22" s="23">
        <v>33.018412000000012</v>
      </c>
      <c r="Q22" s="23">
        <v>120.73728800000001</v>
      </c>
      <c r="R22" s="23">
        <v>120.28895920000002</v>
      </c>
      <c r="S22" s="24">
        <v>120.82733600000003</v>
      </c>
      <c r="T22" s="25">
        <f t="shared" si="0"/>
        <v>1905.9875512000001</v>
      </c>
      <c r="V22" s="2"/>
      <c r="W22" s="19"/>
    </row>
    <row r="23" spans="1:32" ht="39.950000000000003" customHeight="1" x14ac:dyDescent="0.25">
      <c r="A23" s="92" t="s">
        <v>17</v>
      </c>
      <c r="B23" s="76">
        <v>120.37675120000002</v>
      </c>
      <c r="C23" s="23">
        <v>117.82461120000001</v>
      </c>
      <c r="D23" s="23">
        <v>31.8732352</v>
      </c>
      <c r="E23" s="23">
        <v>120.6093192</v>
      </c>
      <c r="F23" s="122">
        <v>120.336428</v>
      </c>
      <c r="G23" s="24">
        <v>119.84933840000001</v>
      </c>
      <c r="H23" s="23">
        <v>121.0981536</v>
      </c>
      <c r="I23" s="23">
        <v>120.92967920000004</v>
      </c>
      <c r="J23" s="23">
        <v>32.189448000000006</v>
      </c>
      <c r="K23" s="23">
        <v>121.09608</v>
      </c>
      <c r="L23" s="23">
        <v>120.89746800000005</v>
      </c>
      <c r="M23" s="23">
        <v>120.96170800000002</v>
      </c>
      <c r="N23" s="22">
        <v>121.18672399999998</v>
      </c>
      <c r="O23" s="23">
        <v>121.88661199999999</v>
      </c>
      <c r="P23" s="23">
        <v>33.018412000000012</v>
      </c>
      <c r="Q23" s="23">
        <v>120.73728800000001</v>
      </c>
      <c r="R23" s="23">
        <v>120.28895920000002</v>
      </c>
      <c r="S23" s="24">
        <v>120.82733600000003</v>
      </c>
      <c r="T23" s="25">
        <f t="shared" si="0"/>
        <v>1905.9875512000001</v>
      </c>
      <c r="V23" s="2"/>
      <c r="W23" s="19"/>
    </row>
    <row r="24" spans="1:32" ht="39.950000000000003" customHeight="1" x14ac:dyDescent="0.25">
      <c r="A24" s="91" t="s">
        <v>18</v>
      </c>
      <c r="B24" s="76">
        <v>120.37675120000002</v>
      </c>
      <c r="C24" s="23">
        <v>117.82461120000001</v>
      </c>
      <c r="D24" s="23">
        <v>31.8732352</v>
      </c>
      <c r="E24" s="23">
        <v>120.6093192</v>
      </c>
      <c r="F24" s="122">
        <v>120.336428</v>
      </c>
      <c r="G24" s="24">
        <v>119.84933840000001</v>
      </c>
      <c r="H24" s="23">
        <v>121.0981536</v>
      </c>
      <c r="I24" s="23">
        <v>120.92967920000004</v>
      </c>
      <c r="J24" s="23">
        <v>32.189448000000006</v>
      </c>
      <c r="K24" s="23">
        <v>121.09608</v>
      </c>
      <c r="L24" s="23">
        <v>120.89746800000005</v>
      </c>
      <c r="M24" s="23">
        <v>120.96170800000002</v>
      </c>
      <c r="N24" s="22">
        <v>121.18672399999998</v>
      </c>
      <c r="O24" s="23">
        <v>121.88661199999999</v>
      </c>
      <c r="P24" s="23">
        <v>33.018412000000012</v>
      </c>
      <c r="Q24" s="23">
        <v>120.73728800000001</v>
      </c>
      <c r="R24" s="23">
        <v>120.28895920000002</v>
      </c>
      <c r="S24" s="24">
        <v>120.82733600000003</v>
      </c>
      <c r="T24" s="25">
        <f t="shared" si="0"/>
        <v>1905.9875512000001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842.69710000000021</v>
      </c>
      <c r="C25" s="27">
        <f t="shared" si="1"/>
        <v>825.86560000000009</v>
      </c>
      <c r="D25" s="27">
        <f t="shared" si="1"/>
        <v>224.42000000000004</v>
      </c>
      <c r="E25" s="27">
        <f t="shared" si="1"/>
        <v>844.94129999999996</v>
      </c>
      <c r="F25" s="27">
        <f t="shared" si="1"/>
        <v>842.69709999999998</v>
      </c>
      <c r="G25" s="228">
        <f t="shared" si="1"/>
        <v>840.4529</v>
      </c>
      <c r="H25" s="27">
        <f t="shared" si="1"/>
        <v>848.30760000000009</v>
      </c>
      <c r="I25" s="27">
        <f t="shared" si="1"/>
        <v>847.18550000000016</v>
      </c>
      <c r="J25" s="27">
        <f t="shared" si="1"/>
        <v>226.66419999999999</v>
      </c>
      <c r="K25" s="27">
        <f t="shared" si="1"/>
        <v>848.30760000000009</v>
      </c>
      <c r="L25" s="27">
        <f t="shared" si="1"/>
        <v>847.18550000000016</v>
      </c>
      <c r="M25" s="27">
        <f t="shared" si="1"/>
        <v>847.18550000000016</v>
      </c>
      <c r="N25" s="26">
        <f>SUM(N18:N24)</f>
        <v>849.42970000000003</v>
      </c>
      <c r="O25" s="27">
        <f t="shared" ref="O25:Q25" si="2">SUM(O18:O24)</f>
        <v>853.91809999999998</v>
      </c>
      <c r="P25" s="27">
        <f t="shared" si="2"/>
        <v>232.27470000000008</v>
      </c>
      <c r="Q25" s="27">
        <f t="shared" si="2"/>
        <v>846.06340000000012</v>
      </c>
      <c r="R25" s="27">
        <f>SUM(R18:R24)</f>
        <v>842.69710000000009</v>
      </c>
      <c r="S25" s="28">
        <f t="shared" ref="S25" si="3">SUM(S18:S24)</f>
        <v>846.06340000000023</v>
      </c>
      <c r="T25" s="25">
        <f t="shared" si="0"/>
        <v>13356.356300000005</v>
      </c>
    </row>
    <row r="26" spans="1:32" s="2" customFormat="1" ht="36.75" customHeight="1" x14ac:dyDescent="0.25">
      <c r="A26" s="93" t="s">
        <v>19</v>
      </c>
      <c r="B26" s="208">
        <v>160.30000000000001</v>
      </c>
      <c r="C26" s="30">
        <v>160.30000000000001</v>
      </c>
      <c r="D26" s="30">
        <v>160.30000000000001</v>
      </c>
      <c r="E26" s="30">
        <v>160.30000000000001</v>
      </c>
      <c r="F26" s="30">
        <v>160.30000000000001</v>
      </c>
      <c r="G26" s="229">
        <v>160.30000000000001</v>
      </c>
      <c r="H26" s="30">
        <v>160.30000000000001</v>
      </c>
      <c r="I26" s="30">
        <v>160.30000000000001</v>
      </c>
      <c r="J26" s="30">
        <v>160.30000000000001</v>
      </c>
      <c r="K26" s="30">
        <v>160.30000000000001</v>
      </c>
      <c r="L26" s="30">
        <v>160.30000000000001</v>
      </c>
      <c r="M26" s="30">
        <v>160.30000000000001</v>
      </c>
      <c r="N26" s="29">
        <v>160.30000000000001</v>
      </c>
      <c r="O26" s="30">
        <v>160.30000000000001</v>
      </c>
      <c r="P26" s="30">
        <v>160.30000000000001</v>
      </c>
      <c r="Q26" s="30">
        <v>160.30000000000001</v>
      </c>
      <c r="R26" s="30">
        <v>160.30000000000001</v>
      </c>
      <c r="S26" s="31">
        <v>160.30000000000001</v>
      </c>
      <c r="T26" s="32">
        <f>+((T25/T27)/7)*1000</f>
        <v>160.30000000000004</v>
      </c>
    </row>
    <row r="27" spans="1:32" s="2" customFormat="1" ht="33" customHeight="1" x14ac:dyDescent="0.25">
      <c r="A27" s="94" t="s">
        <v>20</v>
      </c>
      <c r="B27" s="209">
        <v>751</v>
      </c>
      <c r="C27" s="34">
        <v>736</v>
      </c>
      <c r="D27" s="34">
        <v>200</v>
      </c>
      <c r="E27" s="34">
        <v>753</v>
      </c>
      <c r="F27" s="34">
        <v>751</v>
      </c>
      <c r="G27" s="230">
        <v>749</v>
      </c>
      <c r="H27" s="34">
        <v>756</v>
      </c>
      <c r="I27" s="34">
        <v>755</v>
      </c>
      <c r="J27" s="34">
        <v>202</v>
      </c>
      <c r="K27" s="34">
        <v>756</v>
      </c>
      <c r="L27" s="34">
        <v>755</v>
      </c>
      <c r="M27" s="34">
        <v>755</v>
      </c>
      <c r="N27" s="33">
        <v>757</v>
      </c>
      <c r="O27" s="34">
        <v>761</v>
      </c>
      <c r="P27" s="34">
        <v>207</v>
      </c>
      <c r="Q27" s="34">
        <v>754</v>
      </c>
      <c r="R27" s="34">
        <v>751</v>
      </c>
      <c r="S27" s="35">
        <v>754</v>
      </c>
      <c r="T27" s="36">
        <f>SUM(B27:S27)</f>
        <v>11903</v>
      </c>
      <c r="U27" s="2">
        <f>((T25*1000)/T27)/7</f>
        <v>160.30000000000004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120.37675120000002</v>
      </c>
      <c r="C28" s="84">
        <f t="shared" si="4"/>
        <v>117.82461120000001</v>
      </c>
      <c r="D28" s="84">
        <f t="shared" si="4"/>
        <v>31.8732352</v>
      </c>
      <c r="E28" s="84">
        <f t="shared" si="4"/>
        <v>120.6093192</v>
      </c>
      <c r="F28" s="84">
        <f t="shared" si="4"/>
        <v>120.336428</v>
      </c>
      <c r="G28" s="84">
        <f t="shared" si="4"/>
        <v>119.84933840000001</v>
      </c>
      <c r="H28" s="84">
        <f t="shared" si="4"/>
        <v>121.0981536</v>
      </c>
      <c r="I28" s="84">
        <f t="shared" si="4"/>
        <v>120.92967920000004</v>
      </c>
      <c r="J28" s="84">
        <f t="shared" si="4"/>
        <v>32.189448000000006</v>
      </c>
      <c r="K28" s="84">
        <f t="shared" si="4"/>
        <v>121.09608</v>
      </c>
      <c r="L28" s="84">
        <f t="shared" si="4"/>
        <v>120.89746800000005</v>
      </c>
      <c r="M28" s="84">
        <f t="shared" si="4"/>
        <v>120.96170800000002</v>
      </c>
      <c r="N28" s="84">
        <f t="shared" si="4"/>
        <v>121.18672399999998</v>
      </c>
      <c r="O28" s="84">
        <f t="shared" si="4"/>
        <v>121.88661199999999</v>
      </c>
      <c r="P28" s="84">
        <f t="shared" si="4"/>
        <v>33.018412000000012</v>
      </c>
      <c r="Q28" s="84">
        <f t="shared" si="4"/>
        <v>120.73728800000001</v>
      </c>
      <c r="R28" s="84">
        <f t="shared" si="4"/>
        <v>120.28895920000002</v>
      </c>
      <c r="S28" s="231">
        <f t="shared" si="4"/>
        <v>120.82733600000003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842.69709999999998</v>
      </c>
      <c r="C29" s="42">
        <f t="shared" si="5"/>
        <v>825.86559999999997</v>
      </c>
      <c r="D29" s="42">
        <f t="shared" si="5"/>
        <v>224.42000000000002</v>
      </c>
      <c r="E29" s="42">
        <f>((E27*E26)*7)/1000</f>
        <v>844.94130000000007</v>
      </c>
      <c r="F29" s="42">
        <f>((F27*F26)*7)/1000</f>
        <v>842.69709999999998</v>
      </c>
      <c r="G29" s="232">
        <f>((G27*G26)*7)/1000</f>
        <v>840.45290000000011</v>
      </c>
      <c r="H29" s="42">
        <f t="shared" ref="H29" si="6">((H27*H26)*7)/1000</f>
        <v>848.30759999999998</v>
      </c>
      <c r="I29" s="42">
        <f>((I27*I26)*7)/1000</f>
        <v>847.18550000000016</v>
      </c>
      <c r="J29" s="42">
        <f t="shared" ref="J29:M29" si="7">((J27*J26)*7)/1000</f>
        <v>226.66420000000002</v>
      </c>
      <c r="K29" s="42">
        <f t="shared" si="7"/>
        <v>848.30759999999998</v>
      </c>
      <c r="L29" s="42">
        <f t="shared" si="7"/>
        <v>847.18550000000016</v>
      </c>
      <c r="M29" s="42">
        <f t="shared" si="7"/>
        <v>847.18550000000016</v>
      </c>
      <c r="N29" s="41">
        <f>((N27*N26)*7)/1000</f>
        <v>849.42970000000003</v>
      </c>
      <c r="O29" s="42">
        <f>((O27*O26)*7)/1000</f>
        <v>853.91809999999998</v>
      </c>
      <c r="P29" s="42">
        <f t="shared" ref="P29:S29" si="8">((P27*P26)*7)/1000</f>
        <v>232.27470000000005</v>
      </c>
      <c r="Q29" s="42">
        <f t="shared" si="8"/>
        <v>846.06340000000012</v>
      </c>
      <c r="R29" s="43">
        <f t="shared" si="8"/>
        <v>842.69709999999998</v>
      </c>
      <c r="S29" s="44">
        <f t="shared" si="8"/>
        <v>846.06340000000012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160.30000000000004</v>
      </c>
      <c r="C30" s="47">
        <f t="shared" si="9"/>
        <v>160.30000000000004</v>
      </c>
      <c r="D30" s="47">
        <f t="shared" si="9"/>
        <v>160.30000000000004</v>
      </c>
      <c r="E30" s="47">
        <f>+(E25/E27)/7*1000</f>
        <v>160.29999999999998</v>
      </c>
      <c r="F30" s="47">
        <f t="shared" ref="F30:H30" si="10">+(F25/F27)/7*1000</f>
        <v>160.29999999999998</v>
      </c>
      <c r="G30" s="233">
        <f t="shared" si="10"/>
        <v>160.30000000000004</v>
      </c>
      <c r="H30" s="47">
        <f t="shared" si="10"/>
        <v>160.30000000000004</v>
      </c>
      <c r="I30" s="47">
        <f>+(I25/I27)/7*1000</f>
        <v>160.30000000000004</v>
      </c>
      <c r="J30" s="47">
        <f t="shared" ref="J30:M30" si="11">+(J25/J27)/7*1000</f>
        <v>160.29999999999998</v>
      </c>
      <c r="K30" s="47">
        <f t="shared" si="11"/>
        <v>160.30000000000004</v>
      </c>
      <c r="L30" s="47">
        <f t="shared" si="11"/>
        <v>160.30000000000004</v>
      </c>
      <c r="M30" s="47">
        <f t="shared" si="11"/>
        <v>160.30000000000004</v>
      </c>
      <c r="N30" s="46">
        <f>+(N25/N27)/7*1000</f>
        <v>160.30000000000004</v>
      </c>
      <c r="O30" s="47">
        <f t="shared" ref="O30:S30" si="12">+(O25/O27)/7*1000</f>
        <v>160.29999999999998</v>
      </c>
      <c r="P30" s="47">
        <f t="shared" si="12"/>
        <v>160.30000000000004</v>
      </c>
      <c r="Q30" s="47">
        <f t="shared" si="12"/>
        <v>160.30000000000004</v>
      </c>
      <c r="R30" s="47">
        <f t="shared" si="12"/>
        <v>160.30000000000004</v>
      </c>
      <c r="S30" s="48">
        <f t="shared" si="12"/>
        <v>160.30000000000004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7" t="s">
        <v>8</v>
      </c>
      <c r="M36" s="418"/>
      <c r="N36" s="418"/>
      <c r="O36" s="418"/>
      <c r="P36" s="418"/>
      <c r="Q36" s="419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100.2354</v>
      </c>
      <c r="C39" s="79">
        <v>100.07730000000001</v>
      </c>
      <c r="D39" s="79">
        <v>27.351300000000002</v>
      </c>
      <c r="E39" s="79">
        <v>98.180099999999996</v>
      </c>
      <c r="F39" s="79">
        <v>97.705799999999996</v>
      </c>
      <c r="G39" s="79">
        <v>99.602999999999994</v>
      </c>
      <c r="H39" s="79"/>
      <c r="I39" s="101">
        <f t="shared" ref="I39:I46" si="13">SUM(B39:H39)</f>
        <v>523.15290000000005</v>
      </c>
      <c r="J39" s="138"/>
      <c r="K39" s="91" t="s">
        <v>12</v>
      </c>
      <c r="L39" s="79">
        <v>7.5</v>
      </c>
      <c r="M39" s="79">
        <v>7.5</v>
      </c>
      <c r="N39" s="79">
        <v>1.2</v>
      </c>
      <c r="O39" s="79">
        <v>7.2</v>
      </c>
      <c r="P39" s="79">
        <v>7.6</v>
      </c>
      <c r="Q39" s="79">
        <v>7</v>
      </c>
      <c r="R39" s="101">
        <f t="shared" ref="R39:R46" si="14">SUM(L39:Q39)</f>
        <v>38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100.2354</v>
      </c>
      <c r="C40" s="79">
        <v>100.07730000000001</v>
      </c>
      <c r="D40" s="79">
        <v>27.351300000000002</v>
      </c>
      <c r="E40" s="79">
        <v>98.180099999999996</v>
      </c>
      <c r="F40" s="79">
        <v>97.705799999999996</v>
      </c>
      <c r="G40" s="79">
        <v>99.602999999999994</v>
      </c>
      <c r="H40" s="79"/>
      <c r="I40" s="101">
        <f t="shared" si="13"/>
        <v>523.15290000000005</v>
      </c>
      <c r="J40" s="2"/>
      <c r="K40" s="92" t="s">
        <v>13</v>
      </c>
      <c r="L40" s="79">
        <v>7.5</v>
      </c>
      <c r="M40" s="79">
        <v>7.5</v>
      </c>
      <c r="N40" s="79">
        <v>1.2</v>
      </c>
      <c r="O40" s="79">
        <v>7.2</v>
      </c>
      <c r="P40" s="79">
        <v>7.6</v>
      </c>
      <c r="Q40" s="79">
        <v>7</v>
      </c>
      <c r="R40" s="101">
        <f t="shared" si="14"/>
        <v>38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100.2354</v>
      </c>
      <c r="C41" s="79">
        <v>100.07730000000001</v>
      </c>
      <c r="D41" s="79">
        <v>27.351300000000002</v>
      </c>
      <c r="E41" s="79">
        <v>98.180099999999996</v>
      </c>
      <c r="F41" s="79">
        <v>97.705799999999996</v>
      </c>
      <c r="G41" s="79">
        <v>99.602999999999994</v>
      </c>
      <c r="H41" s="23"/>
      <c r="I41" s="101">
        <f t="shared" si="13"/>
        <v>523.15290000000005</v>
      </c>
      <c r="J41" s="2"/>
      <c r="K41" s="91" t="s">
        <v>14</v>
      </c>
      <c r="L41" s="79">
        <v>7.5</v>
      </c>
      <c r="M41" s="79">
        <v>7.5</v>
      </c>
      <c r="N41" s="79">
        <v>1.4</v>
      </c>
      <c r="O41" s="79">
        <v>7</v>
      </c>
      <c r="P41" s="79">
        <v>7.5</v>
      </c>
      <c r="Q41" s="79">
        <v>7</v>
      </c>
      <c r="R41" s="101">
        <f t="shared" si="14"/>
        <v>37.9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100.2354</v>
      </c>
      <c r="C42" s="79">
        <v>100.07730000000001</v>
      </c>
      <c r="D42" s="79">
        <v>27.351300000000002</v>
      </c>
      <c r="E42" s="79">
        <v>98.180099999999996</v>
      </c>
      <c r="F42" s="79">
        <v>97.705799999999996</v>
      </c>
      <c r="G42" s="79">
        <v>99.602999999999994</v>
      </c>
      <c r="H42" s="79"/>
      <c r="I42" s="101">
        <f t="shared" si="13"/>
        <v>523.15290000000005</v>
      </c>
      <c r="J42" s="2"/>
      <c r="K42" s="92" t="s">
        <v>15</v>
      </c>
      <c r="L42" s="79">
        <v>7.6</v>
      </c>
      <c r="M42" s="79">
        <v>7.6</v>
      </c>
      <c r="N42" s="79">
        <v>1.4</v>
      </c>
      <c r="O42" s="79">
        <v>7</v>
      </c>
      <c r="P42" s="79">
        <v>7.4</v>
      </c>
      <c r="Q42" s="79">
        <v>7</v>
      </c>
      <c r="R42" s="101">
        <f t="shared" si="14"/>
        <v>38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100.2354</v>
      </c>
      <c r="C43" s="79">
        <v>100.07730000000001</v>
      </c>
      <c r="D43" s="79">
        <v>27.351300000000002</v>
      </c>
      <c r="E43" s="79">
        <v>98.180099999999996</v>
      </c>
      <c r="F43" s="79">
        <v>97.705799999999996</v>
      </c>
      <c r="G43" s="79">
        <v>99.602999999999994</v>
      </c>
      <c r="H43" s="79"/>
      <c r="I43" s="101">
        <f t="shared" si="13"/>
        <v>523.15290000000005</v>
      </c>
      <c r="J43" s="2"/>
      <c r="K43" s="91" t="s">
        <v>16</v>
      </c>
      <c r="L43" s="79">
        <v>7.6</v>
      </c>
      <c r="M43" s="79">
        <v>7.6</v>
      </c>
      <c r="N43" s="79">
        <v>1.4</v>
      </c>
      <c r="O43" s="79">
        <v>6.9</v>
      </c>
      <c r="P43" s="79">
        <v>7.4</v>
      </c>
      <c r="Q43" s="79">
        <v>7</v>
      </c>
      <c r="R43" s="101">
        <f t="shared" si="14"/>
        <v>37.9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100.2354</v>
      </c>
      <c r="C44" s="79">
        <v>100.07730000000001</v>
      </c>
      <c r="D44" s="79">
        <v>27.351300000000002</v>
      </c>
      <c r="E44" s="79">
        <v>98.180099999999996</v>
      </c>
      <c r="F44" s="79">
        <v>97.705799999999996</v>
      </c>
      <c r="G44" s="79">
        <v>99.602999999999994</v>
      </c>
      <c r="H44" s="79"/>
      <c r="I44" s="101">
        <f t="shared" si="13"/>
        <v>523.15290000000005</v>
      </c>
      <c r="J44" s="2"/>
      <c r="K44" s="92" t="s">
        <v>17</v>
      </c>
      <c r="L44" s="79">
        <v>7.6</v>
      </c>
      <c r="M44" s="79">
        <v>7.6</v>
      </c>
      <c r="N44" s="79">
        <v>1.4</v>
      </c>
      <c r="O44" s="79">
        <v>6.9</v>
      </c>
      <c r="P44" s="79">
        <v>7.4</v>
      </c>
      <c r="Q44" s="79">
        <v>7.1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100.2354</v>
      </c>
      <c r="C45" s="79">
        <v>100.07730000000001</v>
      </c>
      <c r="D45" s="79">
        <v>27.351300000000002</v>
      </c>
      <c r="E45" s="79">
        <v>98.180099999999996</v>
      </c>
      <c r="F45" s="79">
        <v>97.705799999999996</v>
      </c>
      <c r="G45" s="79">
        <v>99.602999999999994</v>
      </c>
      <c r="H45" s="79"/>
      <c r="I45" s="101">
        <f t="shared" si="13"/>
        <v>523.15290000000005</v>
      </c>
      <c r="J45" s="2"/>
      <c r="K45" s="91" t="s">
        <v>18</v>
      </c>
      <c r="L45" s="79">
        <v>7.6</v>
      </c>
      <c r="M45" s="79">
        <v>7.6</v>
      </c>
      <c r="N45" s="79">
        <v>1.4</v>
      </c>
      <c r="O45" s="79">
        <v>6.9</v>
      </c>
      <c r="P45" s="79">
        <v>7.4</v>
      </c>
      <c r="Q45" s="79">
        <v>7.1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701.64780000000007</v>
      </c>
      <c r="C46" s="27">
        <f t="shared" si="15"/>
        <v>700.54110000000014</v>
      </c>
      <c r="D46" s="27">
        <f t="shared" si="15"/>
        <v>191.45910000000003</v>
      </c>
      <c r="E46" s="27">
        <f t="shared" si="15"/>
        <v>687.26070000000004</v>
      </c>
      <c r="F46" s="27">
        <f t="shared" si="15"/>
        <v>683.9405999999999</v>
      </c>
      <c r="G46" s="27">
        <f t="shared" si="15"/>
        <v>697.22099999999989</v>
      </c>
      <c r="H46" s="27">
        <f t="shared" si="15"/>
        <v>0</v>
      </c>
      <c r="I46" s="101">
        <f t="shared" si="13"/>
        <v>3662.0702999999999</v>
      </c>
      <c r="K46" s="77" t="s">
        <v>10</v>
      </c>
      <c r="L46" s="81">
        <f t="shared" ref="L46:Q46" si="16">SUM(L39:L45)</f>
        <v>52.900000000000006</v>
      </c>
      <c r="M46" s="27">
        <f t="shared" si="16"/>
        <v>52.900000000000006</v>
      </c>
      <c r="N46" s="27">
        <f t="shared" si="16"/>
        <v>9.4</v>
      </c>
      <c r="O46" s="27">
        <f t="shared" si="16"/>
        <v>49.099999999999994</v>
      </c>
      <c r="P46" s="27">
        <f t="shared" si="16"/>
        <v>52.3</v>
      </c>
      <c r="Q46" s="27">
        <f t="shared" si="16"/>
        <v>49.2</v>
      </c>
      <c r="R46" s="101">
        <f t="shared" si="14"/>
        <v>265.8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158.1</v>
      </c>
      <c r="C47" s="30">
        <v>158.1</v>
      </c>
      <c r="D47" s="30">
        <v>158.1</v>
      </c>
      <c r="E47" s="30">
        <v>158.1</v>
      </c>
      <c r="F47" s="30">
        <v>158.1</v>
      </c>
      <c r="G47" s="30">
        <v>158.1</v>
      </c>
      <c r="H47" s="30"/>
      <c r="I47" s="102">
        <f>+((I46/I48)/7)*1000</f>
        <v>158.1</v>
      </c>
      <c r="K47" s="110" t="s">
        <v>19</v>
      </c>
      <c r="L47" s="82">
        <v>135</v>
      </c>
      <c r="M47" s="30">
        <v>135</v>
      </c>
      <c r="N47" s="30">
        <v>135</v>
      </c>
      <c r="O47" s="30">
        <v>135</v>
      </c>
      <c r="P47" s="30">
        <v>133.5</v>
      </c>
      <c r="Q47" s="30">
        <v>132.5</v>
      </c>
      <c r="R47" s="102">
        <f>+((R46/R48)/7)*1000</f>
        <v>134.17465926299849</v>
      </c>
      <c r="S47" s="63"/>
      <c r="T47" s="63"/>
    </row>
    <row r="48" spans="1:30" ht="33.75" customHeight="1" x14ac:dyDescent="0.25">
      <c r="A48" s="94" t="s">
        <v>20</v>
      </c>
      <c r="B48" s="83">
        <v>634</v>
      </c>
      <c r="C48" s="34">
        <v>633</v>
      </c>
      <c r="D48" s="34">
        <v>173</v>
      </c>
      <c r="E48" s="34">
        <v>621</v>
      </c>
      <c r="F48" s="34">
        <v>618</v>
      </c>
      <c r="G48" s="34">
        <v>630</v>
      </c>
      <c r="H48" s="34"/>
      <c r="I48" s="103">
        <f>SUM(B48:H48)</f>
        <v>3309</v>
      </c>
      <c r="J48" s="64"/>
      <c r="K48" s="94" t="s">
        <v>20</v>
      </c>
      <c r="L48" s="106">
        <v>56</v>
      </c>
      <c r="M48" s="65">
        <v>56</v>
      </c>
      <c r="N48" s="65">
        <v>10</v>
      </c>
      <c r="O48" s="65">
        <v>52</v>
      </c>
      <c r="P48" s="65">
        <v>56</v>
      </c>
      <c r="Q48" s="65">
        <v>53</v>
      </c>
      <c r="R48" s="112">
        <f>SUM(L48:Q48)</f>
        <v>283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100.2354</v>
      </c>
      <c r="C49" s="38">
        <f t="shared" si="17"/>
        <v>100.07730000000001</v>
      </c>
      <c r="D49" s="38">
        <f t="shared" si="17"/>
        <v>27.351300000000002</v>
      </c>
      <c r="E49" s="38">
        <f t="shared" si="17"/>
        <v>98.180099999999996</v>
      </c>
      <c r="F49" s="38">
        <f t="shared" si="17"/>
        <v>97.705799999999996</v>
      </c>
      <c r="G49" s="38">
        <f t="shared" si="17"/>
        <v>99.602999999999994</v>
      </c>
      <c r="H49" s="38">
        <f t="shared" si="17"/>
        <v>0</v>
      </c>
      <c r="I49" s="104">
        <f>((I46*1000)/I48)/7</f>
        <v>158.1</v>
      </c>
      <c r="K49" s="95" t="s">
        <v>21</v>
      </c>
      <c r="L49" s="84">
        <f t="shared" ref="L49:Q49" si="18">((L48*L47)*7/1000-L39-L40)/5</f>
        <v>7.5840000000000005</v>
      </c>
      <c r="M49" s="38">
        <f t="shared" si="18"/>
        <v>7.5840000000000005</v>
      </c>
      <c r="N49" s="38">
        <f t="shared" si="18"/>
        <v>1.41</v>
      </c>
      <c r="O49" s="38">
        <f t="shared" si="18"/>
        <v>6.9479999999999986</v>
      </c>
      <c r="P49" s="38">
        <f t="shared" si="18"/>
        <v>7.4263999999999992</v>
      </c>
      <c r="Q49" s="38">
        <f t="shared" si="18"/>
        <v>7.0314999999999994</v>
      </c>
      <c r="R49" s="113">
        <f>((R46*1000)/R48)/7</f>
        <v>134.17465926299849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701.64779999999996</v>
      </c>
      <c r="C50" s="42">
        <f t="shared" si="19"/>
        <v>700.54110000000003</v>
      </c>
      <c r="D50" s="42">
        <f t="shared" si="19"/>
        <v>191.45910000000001</v>
      </c>
      <c r="E50" s="42">
        <f t="shared" si="19"/>
        <v>687.26069999999993</v>
      </c>
      <c r="F50" s="42">
        <f t="shared" si="19"/>
        <v>683.94060000000002</v>
      </c>
      <c r="G50" s="42">
        <f t="shared" si="19"/>
        <v>697.221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52.92</v>
      </c>
      <c r="M50" s="42">
        <f t="shared" si="20"/>
        <v>52.92</v>
      </c>
      <c r="N50" s="42">
        <f t="shared" si="20"/>
        <v>9.4499999999999993</v>
      </c>
      <c r="O50" s="42">
        <f t="shared" si="20"/>
        <v>49.14</v>
      </c>
      <c r="P50" s="42">
        <f t="shared" si="20"/>
        <v>52.332000000000001</v>
      </c>
      <c r="Q50" s="42">
        <f t="shared" si="20"/>
        <v>49.157499999999999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158.1</v>
      </c>
      <c r="C51" s="47">
        <f t="shared" si="21"/>
        <v>158.10000000000005</v>
      </c>
      <c r="D51" s="47">
        <f t="shared" si="21"/>
        <v>158.10000000000005</v>
      </c>
      <c r="E51" s="47">
        <f t="shared" si="21"/>
        <v>158.1</v>
      </c>
      <c r="F51" s="47">
        <f t="shared" si="21"/>
        <v>158.09999999999997</v>
      </c>
      <c r="G51" s="47">
        <f t="shared" si="21"/>
        <v>158.09999999999997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134.94897959183675</v>
      </c>
      <c r="M51" s="47">
        <f t="shared" si="22"/>
        <v>134.94897959183675</v>
      </c>
      <c r="N51" s="47">
        <f t="shared" si="22"/>
        <v>134.28571428571428</v>
      </c>
      <c r="O51" s="47">
        <f t="shared" si="22"/>
        <v>134.89010989010987</v>
      </c>
      <c r="P51" s="47">
        <f t="shared" si="22"/>
        <v>133.41836734693877</v>
      </c>
      <c r="Q51" s="47">
        <f t="shared" si="22"/>
        <v>132.6145552560647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7" t="s">
        <v>70</v>
      </c>
      <c r="C55" s="438"/>
      <c r="D55" s="438"/>
      <c r="E55" s="438"/>
      <c r="F55" s="438"/>
      <c r="G55" s="439"/>
      <c r="H55" s="437" t="s">
        <v>71</v>
      </c>
      <c r="I55" s="438"/>
      <c r="J55" s="438"/>
      <c r="K55" s="438"/>
      <c r="L55" s="438"/>
      <c r="M55" s="439"/>
      <c r="N55" s="437" t="s">
        <v>8</v>
      </c>
      <c r="O55" s="438"/>
      <c r="P55" s="438"/>
      <c r="Q55" s="438"/>
      <c r="R55" s="438"/>
      <c r="S55" s="43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8.6</v>
      </c>
      <c r="D58" s="79">
        <v>2.5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8.6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</v>
      </c>
      <c r="S58" s="221">
        <v>8.6</v>
      </c>
      <c r="T58" s="101">
        <f t="shared" ref="T58:T65" si="23">SUM(B58:S58)</f>
        <v>138.1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8.6</v>
      </c>
      <c r="D59" s="79">
        <v>2.5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8.6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</v>
      </c>
      <c r="S59" s="221">
        <v>8.6</v>
      </c>
      <c r="T59" s="101">
        <f t="shared" si="23"/>
        <v>138.1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8.9</v>
      </c>
      <c r="C60" s="79">
        <v>8.6999999999999993</v>
      </c>
      <c r="D60" s="79">
        <v>2.2000000000000002</v>
      </c>
      <c r="E60" s="79">
        <v>8.9</v>
      </c>
      <c r="F60" s="79">
        <v>8.9</v>
      </c>
      <c r="G60" s="221">
        <v>8.6999999999999993</v>
      </c>
      <c r="H60" s="22">
        <v>8.8000000000000007</v>
      </c>
      <c r="I60" s="79">
        <v>8.6999999999999993</v>
      </c>
      <c r="J60" s="79">
        <v>2.4</v>
      </c>
      <c r="K60" s="79">
        <v>8.6999999999999993</v>
      </c>
      <c r="L60" s="79">
        <v>8.6999999999999993</v>
      </c>
      <c r="M60" s="221">
        <v>8.5</v>
      </c>
      <c r="N60" s="22">
        <v>8.6999999999999993</v>
      </c>
      <c r="O60" s="79">
        <v>8.5</v>
      </c>
      <c r="P60" s="79">
        <v>2.4</v>
      </c>
      <c r="Q60" s="79">
        <v>8.6999999999999993</v>
      </c>
      <c r="R60" s="79">
        <v>8.6</v>
      </c>
      <c r="S60" s="221">
        <v>8.6</v>
      </c>
      <c r="T60" s="101">
        <f t="shared" si="23"/>
        <v>137.60000000000002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8.9</v>
      </c>
      <c r="C61" s="79">
        <v>8.6999999999999993</v>
      </c>
      <c r="D61" s="79">
        <v>2.2000000000000002</v>
      </c>
      <c r="E61" s="79">
        <v>8.9</v>
      </c>
      <c r="F61" s="79">
        <v>8.9</v>
      </c>
      <c r="G61" s="221">
        <v>8.6999999999999993</v>
      </c>
      <c r="H61" s="22">
        <v>8.8000000000000007</v>
      </c>
      <c r="I61" s="79">
        <v>8.6999999999999993</v>
      </c>
      <c r="J61" s="79">
        <v>2.4</v>
      </c>
      <c r="K61" s="79">
        <v>8.6999999999999993</v>
      </c>
      <c r="L61" s="79">
        <v>8.6999999999999993</v>
      </c>
      <c r="M61" s="221">
        <v>8.5</v>
      </c>
      <c r="N61" s="22">
        <v>8.6999999999999993</v>
      </c>
      <c r="O61" s="79">
        <v>8.5</v>
      </c>
      <c r="P61" s="79">
        <v>2.4</v>
      </c>
      <c r="Q61" s="79">
        <v>8.6999999999999993</v>
      </c>
      <c r="R61" s="79">
        <v>8.6</v>
      </c>
      <c r="S61" s="221">
        <v>8.6</v>
      </c>
      <c r="T61" s="101">
        <f t="shared" si="23"/>
        <v>137.60000000000002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8.6999999999999993</v>
      </c>
      <c r="D62" s="79">
        <v>2.2000000000000002</v>
      </c>
      <c r="E62" s="79">
        <v>8.9</v>
      </c>
      <c r="F62" s="79">
        <v>8.9</v>
      </c>
      <c r="G62" s="221">
        <v>8.6999999999999993</v>
      </c>
      <c r="H62" s="22">
        <v>8.9</v>
      </c>
      <c r="I62" s="79">
        <v>8.6999999999999993</v>
      </c>
      <c r="J62" s="79">
        <v>2.4</v>
      </c>
      <c r="K62" s="79">
        <v>8.6999999999999993</v>
      </c>
      <c r="L62" s="79">
        <v>8.6999999999999993</v>
      </c>
      <c r="M62" s="221">
        <v>8.6</v>
      </c>
      <c r="N62" s="22">
        <v>8.8000000000000007</v>
      </c>
      <c r="O62" s="79">
        <v>8.5</v>
      </c>
      <c r="P62" s="79">
        <v>2.5</v>
      </c>
      <c r="Q62" s="79">
        <v>8.8000000000000007</v>
      </c>
      <c r="R62" s="79">
        <v>8.6999999999999993</v>
      </c>
      <c r="S62" s="221">
        <v>8.6</v>
      </c>
      <c r="T62" s="101">
        <f t="shared" si="23"/>
        <v>138.19999999999999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8.6999999999999993</v>
      </c>
      <c r="D63" s="79">
        <v>2.2999999999999998</v>
      </c>
      <c r="E63" s="79">
        <v>8.9</v>
      </c>
      <c r="F63" s="79">
        <v>8.9</v>
      </c>
      <c r="G63" s="221">
        <v>8.6999999999999993</v>
      </c>
      <c r="H63" s="22">
        <v>8.9</v>
      </c>
      <c r="I63" s="79">
        <v>8.6999999999999993</v>
      </c>
      <c r="J63" s="79">
        <v>2.5</v>
      </c>
      <c r="K63" s="79">
        <v>8.6999999999999993</v>
      </c>
      <c r="L63" s="79">
        <v>8.6999999999999993</v>
      </c>
      <c r="M63" s="221">
        <v>8.6</v>
      </c>
      <c r="N63" s="22">
        <v>8.8000000000000007</v>
      </c>
      <c r="O63" s="79">
        <v>8.5</v>
      </c>
      <c r="P63" s="79">
        <v>2.5</v>
      </c>
      <c r="Q63" s="79">
        <v>8.8000000000000007</v>
      </c>
      <c r="R63" s="79">
        <v>8.6999999999999993</v>
      </c>
      <c r="S63" s="221">
        <v>8.6</v>
      </c>
      <c r="T63" s="101">
        <f t="shared" si="23"/>
        <v>138.39999999999998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8.8000000000000007</v>
      </c>
      <c r="D64" s="79">
        <v>2.2999999999999998</v>
      </c>
      <c r="E64" s="79">
        <v>8.9</v>
      </c>
      <c r="F64" s="79">
        <v>8.9</v>
      </c>
      <c r="G64" s="221">
        <v>8.6999999999999993</v>
      </c>
      <c r="H64" s="22">
        <v>8.9</v>
      </c>
      <c r="I64" s="79">
        <v>8.6999999999999993</v>
      </c>
      <c r="J64" s="79">
        <v>2.5</v>
      </c>
      <c r="K64" s="79">
        <v>8.8000000000000007</v>
      </c>
      <c r="L64" s="79">
        <v>8.8000000000000007</v>
      </c>
      <c r="M64" s="221">
        <v>8.6</v>
      </c>
      <c r="N64" s="22">
        <v>8.8000000000000007</v>
      </c>
      <c r="O64" s="79">
        <v>8.5</v>
      </c>
      <c r="P64" s="79">
        <v>2.5</v>
      </c>
      <c r="Q64" s="79">
        <v>8.8000000000000007</v>
      </c>
      <c r="R64" s="79">
        <v>8.6999999999999993</v>
      </c>
      <c r="S64" s="221">
        <v>8.6</v>
      </c>
      <c r="T64" s="101">
        <f t="shared" si="23"/>
        <v>138.69999999999996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62.3</v>
      </c>
      <c r="C65" s="27">
        <f t="shared" ref="C65:S65" si="24">SUM(C58:C64)</f>
        <v>60.8</v>
      </c>
      <c r="D65" s="27">
        <f t="shared" si="24"/>
        <v>16.200000000000003</v>
      </c>
      <c r="E65" s="27">
        <f t="shared" si="24"/>
        <v>62.3</v>
      </c>
      <c r="F65" s="27">
        <f t="shared" si="24"/>
        <v>62.3</v>
      </c>
      <c r="G65" s="28">
        <f t="shared" si="24"/>
        <v>60.7</v>
      </c>
      <c r="H65" s="26">
        <f t="shared" si="24"/>
        <v>61.9</v>
      </c>
      <c r="I65" s="27">
        <f t="shared" si="24"/>
        <v>60.7</v>
      </c>
      <c r="J65" s="27">
        <f t="shared" si="24"/>
        <v>17.200000000000003</v>
      </c>
      <c r="K65" s="27">
        <f t="shared" si="24"/>
        <v>61</v>
      </c>
      <c r="L65" s="27">
        <f t="shared" si="24"/>
        <v>61</v>
      </c>
      <c r="M65" s="28">
        <f t="shared" si="24"/>
        <v>60.000000000000007</v>
      </c>
      <c r="N65" s="26">
        <f t="shared" si="24"/>
        <v>61.399999999999991</v>
      </c>
      <c r="O65" s="27">
        <f t="shared" si="24"/>
        <v>59.7</v>
      </c>
      <c r="P65" s="27">
        <f t="shared" si="24"/>
        <v>17.3</v>
      </c>
      <c r="Q65" s="27">
        <f t="shared" si="24"/>
        <v>61.199999999999989</v>
      </c>
      <c r="R65" s="27">
        <f t="shared" si="24"/>
        <v>60.5</v>
      </c>
      <c r="S65" s="28">
        <f t="shared" si="24"/>
        <v>60.2</v>
      </c>
      <c r="T65" s="101">
        <f t="shared" si="23"/>
        <v>966.7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137</v>
      </c>
      <c r="C66" s="30">
        <v>138</v>
      </c>
      <c r="D66" s="30">
        <v>136</v>
      </c>
      <c r="E66" s="30">
        <v>137</v>
      </c>
      <c r="F66" s="30">
        <v>137</v>
      </c>
      <c r="G66" s="31">
        <v>135.5</v>
      </c>
      <c r="H66" s="29">
        <v>136</v>
      </c>
      <c r="I66" s="30">
        <v>135.5</v>
      </c>
      <c r="J66" s="30">
        <v>137</v>
      </c>
      <c r="K66" s="30">
        <v>134</v>
      </c>
      <c r="L66" s="30">
        <v>134</v>
      </c>
      <c r="M66" s="31">
        <v>134</v>
      </c>
      <c r="N66" s="29">
        <v>135</v>
      </c>
      <c r="O66" s="30">
        <v>135.5</v>
      </c>
      <c r="P66" s="30">
        <v>137.5</v>
      </c>
      <c r="Q66" s="30">
        <v>134.5</v>
      </c>
      <c r="R66" s="30">
        <v>135</v>
      </c>
      <c r="S66" s="31">
        <v>134.5</v>
      </c>
      <c r="T66" s="102">
        <f>+((T65/T67)/7)*1000</f>
        <v>135.52502453385674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63</v>
      </c>
      <c r="D67" s="65">
        <v>17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63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1019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8.907</v>
      </c>
      <c r="C68" s="38">
        <f t="shared" ref="C68:S68" si="25">((C67*C66)*7/1000-C58-C59)/5</f>
        <v>8.7315999999999985</v>
      </c>
      <c r="D68" s="38">
        <f t="shared" si="25"/>
        <v>2.2368000000000001</v>
      </c>
      <c r="E68" s="38">
        <f t="shared" si="25"/>
        <v>8.907</v>
      </c>
      <c r="F68" s="38">
        <f t="shared" si="25"/>
        <v>8.907</v>
      </c>
      <c r="G68" s="39">
        <f t="shared" si="25"/>
        <v>8.7007999999999992</v>
      </c>
      <c r="H68" s="37">
        <f t="shared" si="25"/>
        <v>8.8559999999999999</v>
      </c>
      <c r="I68" s="38">
        <f t="shared" si="25"/>
        <v>8.7007999999999992</v>
      </c>
      <c r="J68" s="38">
        <f t="shared" si="25"/>
        <v>2.4523999999999999</v>
      </c>
      <c r="K68" s="38">
        <f t="shared" si="25"/>
        <v>8.7139999999999986</v>
      </c>
      <c r="L68" s="38">
        <f t="shared" si="25"/>
        <v>8.7139999999999986</v>
      </c>
      <c r="M68" s="39">
        <f t="shared" si="25"/>
        <v>8.566399999999998</v>
      </c>
      <c r="N68" s="37">
        <f t="shared" si="25"/>
        <v>8.7650000000000006</v>
      </c>
      <c r="O68" s="38">
        <f t="shared" si="25"/>
        <v>8.511099999999999</v>
      </c>
      <c r="P68" s="38">
        <f t="shared" si="25"/>
        <v>2.4649999999999999</v>
      </c>
      <c r="Q68" s="38">
        <f t="shared" si="25"/>
        <v>8.7594999999999992</v>
      </c>
      <c r="R68" s="38">
        <f t="shared" si="25"/>
        <v>8.6559999999999988</v>
      </c>
      <c r="S68" s="39">
        <f t="shared" si="25"/>
        <v>8.6112000000000002</v>
      </c>
      <c r="T68" s="116">
        <f>((T65*1000)/T67)/7</f>
        <v>135.52502453385674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62.335000000000001</v>
      </c>
      <c r="C69" s="42">
        <f>((C67*C66)*7)/1000</f>
        <v>60.857999999999997</v>
      </c>
      <c r="D69" s="42">
        <f>((D67*D66)*7)/1000</f>
        <v>16.184000000000001</v>
      </c>
      <c r="E69" s="42">
        <f t="shared" ref="E69:R69" si="26">((E67*E66)*7)/1000</f>
        <v>62.335000000000001</v>
      </c>
      <c r="F69" s="42">
        <f t="shared" si="26"/>
        <v>62.335000000000001</v>
      </c>
      <c r="G69" s="87">
        <f t="shared" si="26"/>
        <v>60.704000000000001</v>
      </c>
      <c r="H69" s="41">
        <f t="shared" si="26"/>
        <v>61.88</v>
      </c>
      <c r="I69" s="42">
        <f t="shared" si="26"/>
        <v>60.704000000000001</v>
      </c>
      <c r="J69" s="42">
        <f t="shared" si="26"/>
        <v>17.262</v>
      </c>
      <c r="K69" s="42">
        <f t="shared" si="26"/>
        <v>60.97</v>
      </c>
      <c r="L69" s="42">
        <f t="shared" si="26"/>
        <v>60.97</v>
      </c>
      <c r="M69" s="87">
        <f t="shared" si="26"/>
        <v>60.031999999999996</v>
      </c>
      <c r="N69" s="41">
        <f t="shared" si="26"/>
        <v>61.424999999999997</v>
      </c>
      <c r="O69" s="42">
        <f t="shared" si="26"/>
        <v>59.755499999999998</v>
      </c>
      <c r="P69" s="42">
        <f t="shared" si="26"/>
        <v>17.324999999999999</v>
      </c>
      <c r="Q69" s="42">
        <f t="shared" si="26"/>
        <v>61.197499999999998</v>
      </c>
      <c r="R69" s="42">
        <f t="shared" si="26"/>
        <v>60.48</v>
      </c>
      <c r="S69" s="87">
        <f>((S67*S66)*7)/1000</f>
        <v>60.256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136.92307692307691</v>
      </c>
      <c r="C70" s="47">
        <f>+(C65/C67)/7*1000</f>
        <v>137.86848072562358</v>
      </c>
      <c r="D70" s="47">
        <f>+(D65/D67)/7*1000</f>
        <v>136.13445378151263</v>
      </c>
      <c r="E70" s="47">
        <f t="shared" ref="E70:R70" si="27">+(E65/E67)/7*1000</f>
        <v>136.92307692307691</v>
      </c>
      <c r="F70" s="47">
        <f t="shared" si="27"/>
        <v>136.92307692307691</v>
      </c>
      <c r="G70" s="48">
        <f t="shared" si="27"/>
        <v>135.49107142857144</v>
      </c>
      <c r="H70" s="46">
        <f t="shared" si="27"/>
        <v>136.04395604395606</v>
      </c>
      <c r="I70" s="47">
        <f t="shared" si="27"/>
        <v>135.49107142857144</v>
      </c>
      <c r="J70" s="47">
        <f t="shared" si="27"/>
        <v>136.50793650793653</v>
      </c>
      <c r="K70" s="47">
        <f t="shared" si="27"/>
        <v>134.06593406593407</v>
      </c>
      <c r="L70" s="47">
        <f t="shared" si="27"/>
        <v>134.06593406593407</v>
      </c>
      <c r="M70" s="48">
        <f t="shared" si="27"/>
        <v>133.92857142857144</v>
      </c>
      <c r="N70" s="46">
        <f t="shared" si="27"/>
        <v>134.94505494505492</v>
      </c>
      <c r="O70" s="47">
        <f t="shared" si="27"/>
        <v>135.37414965986397</v>
      </c>
      <c r="P70" s="47">
        <f t="shared" si="27"/>
        <v>137.30158730158732</v>
      </c>
      <c r="Q70" s="47">
        <f t="shared" si="27"/>
        <v>134.50549450549448</v>
      </c>
      <c r="R70" s="47">
        <f t="shared" si="27"/>
        <v>135.04464285714286</v>
      </c>
      <c r="S70" s="48">
        <f>+(S65/S67)/7*1000</f>
        <v>134.375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6" zoomScale="30" zoomScaleNormal="30" zoomScaleSheetLayoutView="30" workbookViewId="0">
      <selection activeCell="B58" sqref="B58:S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2"/>
      <c r="Z3" s="2"/>
      <c r="AA3" s="2"/>
      <c r="AB3" s="2"/>
      <c r="AC3" s="2"/>
      <c r="AD3" s="41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4" t="s">
        <v>1</v>
      </c>
      <c r="B9" s="414"/>
      <c r="C9" s="414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4"/>
      <c r="B10" s="414"/>
      <c r="C10" s="41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4" t="s">
        <v>4</v>
      </c>
      <c r="B11" s="414"/>
      <c r="C11" s="414"/>
      <c r="D11" s="1"/>
      <c r="E11" s="415">
        <v>2</v>
      </c>
      <c r="F11" s="1"/>
      <c r="G11" s="1"/>
      <c r="H11" s="1"/>
      <c r="I11" s="1"/>
      <c r="J11" s="1"/>
      <c r="K11" s="426" t="s">
        <v>147</v>
      </c>
      <c r="L11" s="426"/>
      <c r="M11" s="416"/>
      <c r="N11" s="41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4"/>
      <c r="B12" s="414"/>
      <c r="C12" s="414"/>
      <c r="D12" s="1"/>
      <c r="E12" s="5"/>
      <c r="F12" s="1"/>
      <c r="G12" s="1"/>
      <c r="H12" s="1"/>
      <c r="I12" s="1"/>
      <c r="J12" s="1"/>
      <c r="K12" s="416"/>
      <c r="L12" s="416"/>
      <c r="M12" s="416"/>
      <c r="N12" s="41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4"/>
      <c r="B13" s="414"/>
      <c r="C13" s="414"/>
      <c r="D13" s="414"/>
      <c r="E13" s="414"/>
      <c r="F13" s="414"/>
      <c r="G13" s="414"/>
      <c r="H13" s="414"/>
      <c r="I13" s="414"/>
      <c r="J13" s="414"/>
      <c r="K13" s="414"/>
      <c r="L13" s="416"/>
      <c r="M13" s="416"/>
      <c r="N13" s="416"/>
      <c r="O13" s="416"/>
      <c r="P13" s="416"/>
      <c r="Q13" s="416"/>
      <c r="R13" s="416"/>
      <c r="S13" s="416"/>
      <c r="T13" s="416"/>
      <c r="U13" s="416"/>
      <c r="V13" s="416"/>
      <c r="W13" s="1"/>
      <c r="X13" s="1"/>
      <c r="Y13" s="1"/>
    </row>
    <row r="14" spans="1:30" s="3" customFormat="1" ht="27" thickBot="1" x14ac:dyDescent="0.3">
      <c r="A14" s="41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70</v>
      </c>
      <c r="C15" s="432"/>
      <c r="D15" s="432"/>
      <c r="E15" s="432"/>
      <c r="F15" s="432"/>
      <c r="G15" s="433"/>
      <c r="H15" s="440" t="s">
        <v>71</v>
      </c>
      <c r="I15" s="441"/>
      <c r="J15" s="441"/>
      <c r="K15" s="441"/>
      <c r="L15" s="441"/>
      <c r="M15" s="442"/>
      <c r="N15" s="434" t="s">
        <v>8</v>
      </c>
      <c r="O15" s="435"/>
      <c r="P15" s="435"/>
      <c r="Q15" s="435"/>
      <c r="R15" s="435"/>
      <c r="S15" s="43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120.37675120000002</v>
      </c>
      <c r="C18" s="23">
        <v>117.82461120000001</v>
      </c>
      <c r="D18" s="23">
        <v>31.8732352</v>
      </c>
      <c r="E18" s="23">
        <v>120.6093192</v>
      </c>
      <c r="F18" s="122">
        <v>120.336428</v>
      </c>
      <c r="G18" s="24">
        <v>119.84933840000001</v>
      </c>
      <c r="H18" s="23">
        <v>121.0981536</v>
      </c>
      <c r="I18" s="23">
        <v>120.92967920000004</v>
      </c>
      <c r="J18" s="23">
        <v>32.189448000000006</v>
      </c>
      <c r="K18" s="23">
        <v>121.09608</v>
      </c>
      <c r="L18" s="23">
        <v>120.89746800000005</v>
      </c>
      <c r="M18" s="23">
        <v>120.96170800000002</v>
      </c>
      <c r="N18" s="22">
        <v>121.18672399999998</v>
      </c>
      <c r="O18" s="23">
        <v>121.88661199999999</v>
      </c>
      <c r="P18" s="23">
        <v>33.018412000000012</v>
      </c>
      <c r="Q18" s="23">
        <v>120.73728800000001</v>
      </c>
      <c r="R18" s="23">
        <v>120.28895920000002</v>
      </c>
      <c r="S18" s="24">
        <v>120.82733600000003</v>
      </c>
      <c r="T18" s="25">
        <f t="shared" ref="T18:T25" si="0">SUM(B18:S18)</f>
        <v>1905.9875512000001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120.37675120000002</v>
      </c>
      <c r="C19" s="23">
        <v>117.82461120000001</v>
      </c>
      <c r="D19" s="23">
        <v>31.8732352</v>
      </c>
      <c r="E19" s="23">
        <v>120.6093192</v>
      </c>
      <c r="F19" s="122">
        <v>120.336428</v>
      </c>
      <c r="G19" s="24">
        <v>119.84933840000001</v>
      </c>
      <c r="H19" s="23">
        <v>121.0981536</v>
      </c>
      <c r="I19" s="23">
        <v>120.92967920000004</v>
      </c>
      <c r="J19" s="23">
        <v>32.189448000000006</v>
      </c>
      <c r="K19" s="23">
        <v>121.09608</v>
      </c>
      <c r="L19" s="23">
        <v>120.89746800000005</v>
      </c>
      <c r="M19" s="23">
        <v>120.96170800000002</v>
      </c>
      <c r="N19" s="22">
        <v>121.18672399999998</v>
      </c>
      <c r="O19" s="23">
        <v>121.88661199999999</v>
      </c>
      <c r="P19" s="23">
        <v>33.018412000000012</v>
      </c>
      <c r="Q19" s="23">
        <v>120.73728800000001</v>
      </c>
      <c r="R19" s="23">
        <v>120.28895920000002</v>
      </c>
      <c r="S19" s="24">
        <v>120.82733600000003</v>
      </c>
      <c r="T19" s="25">
        <f t="shared" si="0"/>
        <v>1905.9875512000001</v>
      </c>
      <c r="V19" s="2"/>
      <c r="W19" s="19"/>
    </row>
    <row r="20" spans="1:32" ht="39.75" customHeight="1" x14ac:dyDescent="0.25">
      <c r="A20" s="91" t="s">
        <v>14</v>
      </c>
      <c r="B20" s="76">
        <v>119.42929951999997</v>
      </c>
      <c r="C20" s="23">
        <v>117.32199551999997</v>
      </c>
      <c r="D20" s="23">
        <v>31.938705919999997</v>
      </c>
      <c r="E20" s="23">
        <v>119.78315232000003</v>
      </c>
      <c r="F20" s="122">
        <v>119.66886880000001</v>
      </c>
      <c r="G20" s="24">
        <v>118.29962464</v>
      </c>
      <c r="H20" s="23">
        <v>120.48137855999997</v>
      </c>
      <c r="I20" s="23">
        <v>120.32532832</v>
      </c>
      <c r="J20" s="23">
        <v>32.035660800000002</v>
      </c>
      <c r="K20" s="23">
        <v>120.48220799999997</v>
      </c>
      <c r="L20" s="23">
        <v>120.33821279999999</v>
      </c>
      <c r="M20" s="23">
        <v>120.31251679999998</v>
      </c>
      <c r="N20" s="22">
        <v>120.6693904</v>
      </c>
      <c r="O20" s="23">
        <v>121.0597552</v>
      </c>
      <c r="P20" s="23">
        <v>32.821275199999988</v>
      </c>
      <c r="Q20" s="23">
        <v>120.17884479999998</v>
      </c>
      <c r="R20" s="23">
        <v>119.68785631999999</v>
      </c>
      <c r="S20" s="24">
        <v>119.69594559999999</v>
      </c>
      <c r="T20" s="25">
        <f t="shared" si="0"/>
        <v>1894.5300195199998</v>
      </c>
      <c r="V20" s="2"/>
      <c r="W20" s="19"/>
    </row>
    <row r="21" spans="1:32" ht="39.950000000000003" customHeight="1" x14ac:dyDescent="0.25">
      <c r="A21" s="92" t="s">
        <v>15</v>
      </c>
      <c r="B21" s="76">
        <v>119.42929951999997</v>
      </c>
      <c r="C21" s="23">
        <v>117.32199551999997</v>
      </c>
      <c r="D21" s="23">
        <v>31.938705919999997</v>
      </c>
      <c r="E21" s="23">
        <v>119.78315232000003</v>
      </c>
      <c r="F21" s="122">
        <v>119.66886880000001</v>
      </c>
      <c r="G21" s="24">
        <v>118.29962464</v>
      </c>
      <c r="H21" s="23">
        <v>120.48137855999997</v>
      </c>
      <c r="I21" s="23">
        <v>120.32532832</v>
      </c>
      <c r="J21" s="23">
        <v>32.035660800000002</v>
      </c>
      <c r="K21" s="23">
        <v>120.48220799999997</v>
      </c>
      <c r="L21" s="23">
        <v>120.33821279999999</v>
      </c>
      <c r="M21" s="23">
        <v>120.31251679999998</v>
      </c>
      <c r="N21" s="22">
        <v>120.6693904</v>
      </c>
      <c r="O21" s="23">
        <v>121.0597552</v>
      </c>
      <c r="P21" s="23">
        <v>32.821275199999988</v>
      </c>
      <c r="Q21" s="23">
        <v>120.17884479999998</v>
      </c>
      <c r="R21" s="23">
        <v>119.68785631999999</v>
      </c>
      <c r="S21" s="24">
        <v>119.69594559999999</v>
      </c>
      <c r="T21" s="25">
        <f t="shared" si="0"/>
        <v>1894.5300195199998</v>
      </c>
      <c r="V21" s="2"/>
      <c r="W21" s="19"/>
    </row>
    <row r="22" spans="1:32" ht="39.950000000000003" customHeight="1" x14ac:dyDescent="0.25">
      <c r="A22" s="91" t="s">
        <v>16</v>
      </c>
      <c r="B22" s="76">
        <v>119.42929951999997</v>
      </c>
      <c r="C22" s="23">
        <v>117.32199551999997</v>
      </c>
      <c r="D22" s="23">
        <v>31.938705919999997</v>
      </c>
      <c r="E22" s="23">
        <v>119.78315232000003</v>
      </c>
      <c r="F22" s="122">
        <v>119.66886880000001</v>
      </c>
      <c r="G22" s="24">
        <v>118.29962464</v>
      </c>
      <c r="H22" s="23">
        <v>120.48137855999997</v>
      </c>
      <c r="I22" s="23">
        <v>120.32532832</v>
      </c>
      <c r="J22" s="23">
        <v>32.035660800000002</v>
      </c>
      <c r="K22" s="23">
        <v>120.48220799999997</v>
      </c>
      <c r="L22" s="23">
        <v>120.33821279999999</v>
      </c>
      <c r="M22" s="23">
        <v>120.31251679999998</v>
      </c>
      <c r="N22" s="22">
        <v>120.6693904</v>
      </c>
      <c r="O22" s="23">
        <v>121.0597552</v>
      </c>
      <c r="P22" s="23">
        <v>32.821275199999988</v>
      </c>
      <c r="Q22" s="23">
        <v>120.17884479999998</v>
      </c>
      <c r="R22" s="23">
        <v>119.68785631999999</v>
      </c>
      <c r="S22" s="24">
        <v>119.69594559999999</v>
      </c>
      <c r="T22" s="25">
        <f t="shared" si="0"/>
        <v>1894.5300195199998</v>
      </c>
      <c r="V22" s="2"/>
      <c r="W22" s="19"/>
    </row>
    <row r="23" spans="1:32" ht="39.950000000000003" customHeight="1" x14ac:dyDescent="0.25">
      <c r="A23" s="92" t="s">
        <v>17</v>
      </c>
      <c r="B23" s="76">
        <v>119.42929951999997</v>
      </c>
      <c r="C23" s="23">
        <v>117.32199551999997</v>
      </c>
      <c r="D23" s="23">
        <v>31.938705919999997</v>
      </c>
      <c r="E23" s="23">
        <v>119.78315232000003</v>
      </c>
      <c r="F23" s="122">
        <v>119.66886880000001</v>
      </c>
      <c r="G23" s="24">
        <v>118.29962464</v>
      </c>
      <c r="H23" s="23">
        <v>120.48137855999997</v>
      </c>
      <c r="I23" s="23">
        <v>120.32532832</v>
      </c>
      <c r="J23" s="23">
        <v>32.035660800000002</v>
      </c>
      <c r="K23" s="23">
        <v>120.48220799999997</v>
      </c>
      <c r="L23" s="23">
        <v>120.33821279999999</v>
      </c>
      <c r="M23" s="23">
        <v>120.31251679999998</v>
      </c>
      <c r="N23" s="22">
        <v>120.6693904</v>
      </c>
      <c r="O23" s="23">
        <v>121.0597552</v>
      </c>
      <c r="P23" s="23">
        <v>32.821275199999988</v>
      </c>
      <c r="Q23" s="23">
        <v>120.17884479999998</v>
      </c>
      <c r="R23" s="23">
        <v>119.68785631999999</v>
      </c>
      <c r="S23" s="24">
        <v>119.69594559999999</v>
      </c>
      <c r="T23" s="25">
        <f t="shared" si="0"/>
        <v>1894.5300195199998</v>
      </c>
      <c r="V23" s="2"/>
      <c r="W23" s="19"/>
    </row>
    <row r="24" spans="1:32" ht="39.950000000000003" customHeight="1" x14ac:dyDescent="0.25">
      <c r="A24" s="91" t="s">
        <v>18</v>
      </c>
      <c r="B24" s="76">
        <v>119.42929951999997</v>
      </c>
      <c r="C24" s="23">
        <v>117.32199551999997</v>
      </c>
      <c r="D24" s="23">
        <v>31.938705919999997</v>
      </c>
      <c r="E24" s="23">
        <v>119.78315232000003</v>
      </c>
      <c r="F24" s="122">
        <v>119.66886880000001</v>
      </c>
      <c r="G24" s="24">
        <v>118.29962464</v>
      </c>
      <c r="H24" s="23">
        <v>120.48137855999997</v>
      </c>
      <c r="I24" s="23">
        <v>120.32532832</v>
      </c>
      <c r="J24" s="23">
        <v>32.035660800000002</v>
      </c>
      <c r="K24" s="23">
        <v>120.48220799999997</v>
      </c>
      <c r="L24" s="23">
        <v>120.33821279999999</v>
      </c>
      <c r="M24" s="23">
        <v>120.31251679999998</v>
      </c>
      <c r="N24" s="22">
        <v>120.6693904</v>
      </c>
      <c r="O24" s="23">
        <v>121.0597552</v>
      </c>
      <c r="P24" s="23">
        <v>32.821275199999988</v>
      </c>
      <c r="Q24" s="23">
        <v>120.17884479999998</v>
      </c>
      <c r="R24" s="23">
        <v>119.68785631999999</v>
      </c>
      <c r="S24" s="24">
        <v>119.69594559999999</v>
      </c>
      <c r="T24" s="25">
        <f t="shared" si="0"/>
        <v>1894.5300195199998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837.89999999999986</v>
      </c>
      <c r="C25" s="27">
        <f t="shared" si="1"/>
        <v>822.25919999999985</v>
      </c>
      <c r="D25" s="27">
        <f t="shared" si="1"/>
        <v>223.43999999999997</v>
      </c>
      <c r="E25" s="27">
        <f t="shared" si="1"/>
        <v>840.13440000000003</v>
      </c>
      <c r="F25" s="27">
        <f t="shared" si="1"/>
        <v>839.01720000000012</v>
      </c>
      <c r="G25" s="228">
        <f t="shared" si="1"/>
        <v>831.19680000000017</v>
      </c>
      <c r="H25" s="27">
        <f t="shared" si="1"/>
        <v>844.60319999999979</v>
      </c>
      <c r="I25" s="27">
        <f t="shared" si="1"/>
        <v>843.4860000000001</v>
      </c>
      <c r="J25" s="27">
        <f t="shared" si="1"/>
        <v>224.55720000000008</v>
      </c>
      <c r="K25" s="27">
        <f t="shared" si="1"/>
        <v>844.6031999999999</v>
      </c>
      <c r="L25" s="27">
        <f t="shared" si="1"/>
        <v>843.48599999999999</v>
      </c>
      <c r="M25" s="27">
        <f t="shared" si="1"/>
        <v>843.48599999999999</v>
      </c>
      <c r="N25" s="26">
        <f>SUM(N18:N24)</f>
        <v>845.72039999999993</v>
      </c>
      <c r="O25" s="27">
        <f t="shared" ref="O25:Q25" si="2">SUM(O18:O24)</f>
        <v>849.072</v>
      </c>
      <c r="P25" s="27">
        <f t="shared" si="2"/>
        <v>230.14319999999998</v>
      </c>
      <c r="Q25" s="27">
        <f t="shared" si="2"/>
        <v>842.36879999999996</v>
      </c>
      <c r="R25" s="27">
        <f>SUM(R18:R24)</f>
        <v>839.01720000000012</v>
      </c>
      <c r="S25" s="28">
        <f t="shared" ref="S25" si="3">SUM(S18:S24)</f>
        <v>840.13439999999991</v>
      </c>
      <c r="T25" s="25">
        <f t="shared" si="0"/>
        <v>13284.625199999999</v>
      </c>
    </row>
    <row r="26" spans="1:32" s="2" customFormat="1" ht="36.75" customHeight="1" x14ac:dyDescent="0.25">
      <c r="A26" s="93" t="s">
        <v>19</v>
      </c>
      <c r="B26" s="208">
        <v>159.6</v>
      </c>
      <c r="C26" s="30">
        <v>159.6</v>
      </c>
      <c r="D26" s="30">
        <v>159.6</v>
      </c>
      <c r="E26" s="30">
        <v>159.6</v>
      </c>
      <c r="F26" s="30">
        <v>159.6</v>
      </c>
      <c r="G26" s="229">
        <v>159.6</v>
      </c>
      <c r="H26" s="30">
        <v>159.6</v>
      </c>
      <c r="I26" s="30">
        <v>159.6</v>
      </c>
      <c r="J26" s="30">
        <v>159.6</v>
      </c>
      <c r="K26" s="30">
        <v>159.6</v>
      </c>
      <c r="L26" s="30">
        <v>159.6</v>
      </c>
      <c r="M26" s="30">
        <v>159.6</v>
      </c>
      <c r="N26" s="29">
        <v>159.6</v>
      </c>
      <c r="O26" s="30">
        <v>159.6</v>
      </c>
      <c r="P26" s="30">
        <v>159.6</v>
      </c>
      <c r="Q26" s="30">
        <v>159.6</v>
      </c>
      <c r="R26" s="30">
        <v>159.6</v>
      </c>
      <c r="S26" s="31">
        <v>159.6</v>
      </c>
      <c r="T26" s="32">
        <f>+((T25/T27)/7)*1000</f>
        <v>159.6</v>
      </c>
    </row>
    <row r="27" spans="1:32" s="2" customFormat="1" ht="33" customHeight="1" x14ac:dyDescent="0.25">
      <c r="A27" s="94" t="s">
        <v>20</v>
      </c>
      <c r="B27" s="209">
        <v>750</v>
      </c>
      <c r="C27" s="34">
        <v>736</v>
      </c>
      <c r="D27" s="34">
        <v>200</v>
      </c>
      <c r="E27" s="34">
        <v>752</v>
      </c>
      <c r="F27" s="34">
        <v>751</v>
      </c>
      <c r="G27" s="230">
        <v>744</v>
      </c>
      <c r="H27" s="34">
        <v>756</v>
      </c>
      <c r="I27" s="34">
        <v>755</v>
      </c>
      <c r="J27" s="34">
        <v>201</v>
      </c>
      <c r="K27" s="34">
        <v>756</v>
      </c>
      <c r="L27" s="34">
        <v>755</v>
      </c>
      <c r="M27" s="34">
        <v>755</v>
      </c>
      <c r="N27" s="33">
        <v>757</v>
      </c>
      <c r="O27" s="34">
        <v>760</v>
      </c>
      <c r="P27" s="34">
        <v>206</v>
      </c>
      <c r="Q27" s="34">
        <v>754</v>
      </c>
      <c r="R27" s="34">
        <v>751</v>
      </c>
      <c r="S27" s="35">
        <v>752</v>
      </c>
      <c r="T27" s="36">
        <f>SUM(B27:S27)</f>
        <v>11891</v>
      </c>
      <c r="U27" s="2">
        <f>((T25*1000)/T27)/7</f>
        <v>159.6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119.42929951999997</v>
      </c>
      <c r="C28" s="84">
        <f t="shared" si="4"/>
        <v>117.32199551999997</v>
      </c>
      <c r="D28" s="84">
        <f t="shared" si="4"/>
        <v>31.938705919999997</v>
      </c>
      <c r="E28" s="84">
        <f t="shared" si="4"/>
        <v>119.78315232000003</v>
      </c>
      <c r="F28" s="84">
        <f t="shared" si="4"/>
        <v>119.66886880000001</v>
      </c>
      <c r="G28" s="84">
        <f t="shared" si="4"/>
        <v>118.29962464</v>
      </c>
      <c r="H28" s="84">
        <f t="shared" si="4"/>
        <v>120.48137855999997</v>
      </c>
      <c r="I28" s="84">
        <f t="shared" si="4"/>
        <v>120.32532832</v>
      </c>
      <c r="J28" s="84">
        <f t="shared" si="4"/>
        <v>32.035660800000002</v>
      </c>
      <c r="K28" s="84">
        <f t="shared" si="4"/>
        <v>120.48220799999997</v>
      </c>
      <c r="L28" s="84">
        <f t="shared" si="4"/>
        <v>120.33821279999999</v>
      </c>
      <c r="M28" s="84">
        <f t="shared" si="4"/>
        <v>120.31251679999998</v>
      </c>
      <c r="N28" s="84">
        <f t="shared" si="4"/>
        <v>120.6693904</v>
      </c>
      <c r="O28" s="84">
        <f t="shared" si="4"/>
        <v>121.0597552</v>
      </c>
      <c r="P28" s="84">
        <f t="shared" si="4"/>
        <v>32.821275199999988</v>
      </c>
      <c r="Q28" s="84">
        <f t="shared" si="4"/>
        <v>120.17884479999998</v>
      </c>
      <c r="R28" s="84">
        <f t="shared" si="4"/>
        <v>119.68785631999999</v>
      </c>
      <c r="S28" s="231">
        <f t="shared" si="4"/>
        <v>119.69594559999999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837.9</v>
      </c>
      <c r="C29" s="42">
        <f t="shared" si="5"/>
        <v>822.25919999999996</v>
      </c>
      <c r="D29" s="42">
        <f t="shared" si="5"/>
        <v>223.44</v>
      </c>
      <c r="E29" s="42">
        <f>((E27*E26)*7)/1000</f>
        <v>840.13440000000003</v>
      </c>
      <c r="F29" s="42">
        <f>((F27*F26)*7)/1000</f>
        <v>839.0172</v>
      </c>
      <c r="G29" s="232">
        <f>((G27*G26)*7)/1000</f>
        <v>831.19679999999994</v>
      </c>
      <c r="H29" s="42">
        <f t="shared" ref="H29" si="6">((H27*H26)*7)/1000</f>
        <v>844.6031999999999</v>
      </c>
      <c r="I29" s="42">
        <f>((I27*I26)*7)/1000</f>
        <v>843.48599999999999</v>
      </c>
      <c r="J29" s="42">
        <f t="shared" ref="J29:M29" si="7">((J27*J26)*7)/1000</f>
        <v>224.55719999999999</v>
      </c>
      <c r="K29" s="42">
        <f t="shared" si="7"/>
        <v>844.6031999999999</v>
      </c>
      <c r="L29" s="42">
        <f t="shared" si="7"/>
        <v>843.48599999999999</v>
      </c>
      <c r="M29" s="42">
        <f t="shared" si="7"/>
        <v>843.48599999999999</v>
      </c>
      <c r="N29" s="41">
        <f>((N27*N26)*7)/1000</f>
        <v>845.72040000000004</v>
      </c>
      <c r="O29" s="42">
        <f>((O27*O26)*7)/1000</f>
        <v>849.072</v>
      </c>
      <c r="P29" s="42">
        <f t="shared" ref="P29:S29" si="8">((P27*P26)*7)/1000</f>
        <v>230.14319999999998</v>
      </c>
      <c r="Q29" s="42">
        <f t="shared" si="8"/>
        <v>842.36879999999996</v>
      </c>
      <c r="R29" s="43">
        <f t="shared" si="8"/>
        <v>839.0172</v>
      </c>
      <c r="S29" s="44">
        <f t="shared" si="8"/>
        <v>840.13440000000003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159.59999999999997</v>
      </c>
      <c r="C30" s="47">
        <f t="shared" si="9"/>
        <v>159.59999999999997</v>
      </c>
      <c r="D30" s="47">
        <f t="shared" si="9"/>
        <v>159.59999999999997</v>
      </c>
      <c r="E30" s="47">
        <f>+(E25/E27)/7*1000</f>
        <v>159.6</v>
      </c>
      <c r="F30" s="47">
        <f t="shared" ref="F30:H30" si="10">+(F25/F27)/7*1000</f>
        <v>159.60000000000002</v>
      </c>
      <c r="G30" s="233">
        <f t="shared" si="10"/>
        <v>159.60000000000002</v>
      </c>
      <c r="H30" s="47">
        <f t="shared" si="10"/>
        <v>159.59999999999997</v>
      </c>
      <c r="I30" s="47">
        <f>+(I25/I27)/7*1000</f>
        <v>159.60000000000002</v>
      </c>
      <c r="J30" s="47">
        <f t="shared" ref="J30:M30" si="11">+(J25/J27)/7*1000</f>
        <v>159.60000000000005</v>
      </c>
      <c r="K30" s="47">
        <f t="shared" si="11"/>
        <v>159.6</v>
      </c>
      <c r="L30" s="47">
        <f t="shared" si="11"/>
        <v>159.6</v>
      </c>
      <c r="M30" s="47">
        <f t="shared" si="11"/>
        <v>159.6</v>
      </c>
      <c r="N30" s="46">
        <f>+(N25/N27)/7*1000</f>
        <v>159.6</v>
      </c>
      <c r="O30" s="47">
        <f t="shared" ref="O30:S30" si="12">+(O25/O27)/7*1000</f>
        <v>159.6</v>
      </c>
      <c r="P30" s="47">
        <f t="shared" si="12"/>
        <v>159.6</v>
      </c>
      <c r="Q30" s="47">
        <f t="shared" si="12"/>
        <v>159.6</v>
      </c>
      <c r="R30" s="47">
        <f t="shared" si="12"/>
        <v>159.60000000000002</v>
      </c>
      <c r="S30" s="48">
        <f t="shared" si="12"/>
        <v>159.6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8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7" t="s">
        <v>8</v>
      </c>
      <c r="M36" s="418"/>
      <c r="N36" s="418"/>
      <c r="O36" s="418"/>
      <c r="P36" s="418"/>
      <c r="Q36" s="419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99.508499999999998</v>
      </c>
      <c r="C39" s="79">
        <v>99.666450000000012</v>
      </c>
      <c r="D39" s="79">
        <v>25.745849999999997</v>
      </c>
      <c r="E39" s="79">
        <v>97.771049999999974</v>
      </c>
      <c r="F39" s="79">
        <v>97.297200000000004</v>
      </c>
      <c r="G39" s="79">
        <v>99.192599999999985</v>
      </c>
      <c r="H39" s="79"/>
      <c r="I39" s="101">
        <f t="shared" ref="I39:I46" si="13">SUM(B39:H39)</f>
        <v>519.18164999999999</v>
      </c>
      <c r="J39" s="138"/>
      <c r="K39" s="91" t="s">
        <v>12</v>
      </c>
      <c r="L39" s="79">
        <v>8.1</v>
      </c>
      <c r="M39" s="79">
        <v>7.7</v>
      </c>
      <c r="N39" s="79">
        <v>1.8</v>
      </c>
      <c r="O39" s="79">
        <v>6.9</v>
      </c>
      <c r="P39" s="79">
        <v>6.8</v>
      </c>
      <c r="Q39" s="79">
        <v>6.7</v>
      </c>
      <c r="R39" s="101">
        <f t="shared" ref="R39:R46" si="14">SUM(L39:Q39)</f>
        <v>38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99.508499999999998</v>
      </c>
      <c r="C40" s="79">
        <v>99.666450000000012</v>
      </c>
      <c r="D40" s="79">
        <v>25.745849999999997</v>
      </c>
      <c r="E40" s="79">
        <v>97.771049999999974</v>
      </c>
      <c r="F40" s="79">
        <v>97.297200000000004</v>
      </c>
      <c r="G40" s="79">
        <v>99.192599999999985</v>
      </c>
      <c r="H40" s="79"/>
      <c r="I40" s="101">
        <f t="shared" si="13"/>
        <v>519.18164999999999</v>
      </c>
      <c r="J40" s="2"/>
      <c r="K40" s="92" t="s">
        <v>13</v>
      </c>
      <c r="L40" s="79">
        <v>8.1</v>
      </c>
      <c r="M40" s="79">
        <v>7.6</v>
      </c>
      <c r="N40" s="79">
        <v>1.7</v>
      </c>
      <c r="O40" s="79">
        <v>6.9</v>
      </c>
      <c r="P40" s="79">
        <v>6.6</v>
      </c>
      <c r="Q40" s="79">
        <v>6.5</v>
      </c>
      <c r="R40" s="101">
        <f t="shared" si="14"/>
        <v>37.4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99.508499999999998</v>
      </c>
      <c r="C41" s="79">
        <v>99.666450000000012</v>
      </c>
      <c r="D41" s="79">
        <v>25.745849999999997</v>
      </c>
      <c r="E41" s="79">
        <v>97.771049999999974</v>
      </c>
      <c r="F41" s="79">
        <v>97.297200000000004</v>
      </c>
      <c r="G41" s="79">
        <v>99.192599999999985</v>
      </c>
      <c r="H41" s="23"/>
      <c r="I41" s="101">
        <f t="shared" si="13"/>
        <v>519.18164999999999</v>
      </c>
      <c r="J41" s="2"/>
      <c r="K41" s="91" t="s">
        <v>14</v>
      </c>
      <c r="L41" s="79">
        <v>8.1</v>
      </c>
      <c r="M41" s="79">
        <v>7.6</v>
      </c>
      <c r="N41" s="79">
        <v>1.7</v>
      </c>
      <c r="O41" s="79">
        <v>6.9</v>
      </c>
      <c r="P41" s="79">
        <v>6.7</v>
      </c>
      <c r="Q41" s="79">
        <v>6.5</v>
      </c>
      <c r="R41" s="101">
        <f t="shared" si="14"/>
        <v>37.5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99.508499999999998</v>
      </c>
      <c r="C42" s="79">
        <v>99.666450000000012</v>
      </c>
      <c r="D42" s="79">
        <v>25.745849999999997</v>
      </c>
      <c r="E42" s="79">
        <v>97.771049999999974</v>
      </c>
      <c r="F42" s="79">
        <v>97.297200000000004</v>
      </c>
      <c r="G42" s="79">
        <v>99.192599999999985</v>
      </c>
      <c r="H42" s="79"/>
      <c r="I42" s="101">
        <f t="shared" si="13"/>
        <v>519.18164999999999</v>
      </c>
      <c r="J42" s="2"/>
      <c r="K42" s="92" t="s">
        <v>15</v>
      </c>
      <c r="L42" s="79">
        <v>8.1</v>
      </c>
      <c r="M42" s="79">
        <v>7.7</v>
      </c>
      <c r="N42" s="79">
        <v>1.7</v>
      </c>
      <c r="O42" s="79">
        <v>6.9</v>
      </c>
      <c r="P42" s="79">
        <v>6.7</v>
      </c>
      <c r="Q42" s="79">
        <v>6.5</v>
      </c>
      <c r="R42" s="101">
        <f t="shared" si="14"/>
        <v>37.599999999999994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99.508499999999998</v>
      </c>
      <c r="C43" s="79">
        <v>99.666450000000012</v>
      </c>
      <c r="D43" s="79">
        <v>25.745849999999997</v>
      </c>
      <c r="E43" s="79">
        <v>97.771049999999974</v>
      </c>
      <c r="F43" s="79">
        <v>97.297200000000004</v>
      </c>
      <c r="G43" s="79">
        <v>99.192599999999985</v>
      </c>
      <c r="H43" s="79"/>
      <c r="I43" s="101">
        <f t="shared" si="13"/>
        <v>519.18164999999999</v>
      </c>
      <c r="J43" s="2"/>
      <c r="K43" s="91" t="s">
        <v>16</v>
      </c>
      <c r="L43" s="79">
        <v>8.1</v>
      </c>
      <c r="M43" s="79">
        <v>7.7</v>
      </c>
      <c r="N43" s="79">
        <v>1.8</v>
      </c>
      <c r="O43" s="79">
        <v>6.9</v>
      </c>
      <c r="P43" s="79">
        <v>6.7</v>
      </c>
      <c r="Q43" s="79">
        <v>6.6</v>
      </c>
      <c r="R43" s="101">
        <f t="shared" si="14"/>
        <v>37.799999999999997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99.508499999999998</v>
      </c>
      <c r="C44" s="79">
        <v>99.666450000000012</v>
      </c>
      <c r="D44" s="79">
        <v>25.745849999999997</v>
      </c>
      <c r="E44" s="79">
        <v>97.771049999999974</v>
      </c>
      <c r="F44" s="79">
        <v>97.297200000000004</v>
      </c>
      <c r="G44" s="79">
        <v>99.192599999999985</v>
      </c>
      <c r="H44" s="79"/>
      <c r="I44" s="101">
        <f t="shared" si="13"/>
        <v>519.18164999999999</v>
      </c>
      <c r="J44" s="2"/>
      <c r="K44" s="92" t="s">
        <v>17</v>
      </c>
      <c r="L44" s="79">
        <v>8.1999999999999993</v>
      </c>
      <c r="M44" s="79">
        <v>7.7</v>
      </c>
      <c r="N44" s="79">
        <v>1.8</v>
      </c>
      <c r="O44" s="79">
        <v>6.9</v>
      </c>
      <c r="P44" s="79">
        <v>6.7</v>
      </c>
      <c r="Q44" s="79">
        <v>6.6</v>
      </c>
      <c r="R44" s="101">
        <f t="shared" si="14"/>
        <v>37.9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99.508499999999998</v>
      </c>
      <c r="C45" s="79">
        <v>99.666450000000012</v>
      </c>
      <c r="D45" s="79">
        <v>25.745849999999997</v>
      </c>
      <c r="E45" s="79">
        <v>97.771049999999974</v>
      </c>
      <c r="F45" s="79">
        <v>97.297200000000004</v>
      </c>
      <c r="G45" s="79">
        <v>99.192599999999985</v>
      </c>
      <c r="H45" s="79"/>
      <c r="I45" s="101">
        <f t="shared" si="13"/>
        <v>519.18164999999999</v>
      </c>
      <c r="J45" s="2"/>
      <c r="K45" s="91" t="s">
        <v>18</v>
      </c>
      <c r="L45" s="79">
        <v>8.1999999999999993</v>
      </c>
      <c r="M45" s="79">
        <v>7.7</v>
      </c>
      <c r="N45" s="79">
        <v>1.8</v>
      </c>
      <c r="O45" s="79">
        <v>7</v>
      </c>
      <c r="P45" s="79">
        <v>6.7</v>
      </c>
      <c r="Q45" s="79">
        <v>6.6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696.55950000000007</v>
      </c>
      <c r="C46" s="27">
        <f t="shared" si="15"/>
        <v>697.66515000000015</v>
      </c>
      <c r="D46" s="27">
        <f t="shared" si="15"/>
        <v>180.22094999999996</v>
      </c>
      <c r="E46" s="27">
        <f t="shared" si="15"/>
        <v>684.39734999999973</v>
      </c>
      <c r="F46" s="27">
        <f t="shared" si="15"/>
        <v>681.08039999999994</v>
      </c>
      <c r="G46" s="27">
        <f t="shared" si="15"/>
        <v>694.34819999999991</v>
      </c>
      <c r="H46" s="27">
        <f t="shared" si="15"/>
        <v>0</v>
      </c>
      <c r="I46" s="101">
        <f t="shared" si="13"/>
        <v>3634.2715499999995</v>
      </c>
      <c r="K46" s="77" t="s">
        <v>10</v>
      </c>
      <c r="L46" s="81">
        <f t="shared" ref="L46:Q46" si="16">SUM(L39:L45)</f>
        <v>56.900000000000006</v>
      </c>
      <c r="M46" s="27">
        <f t="shared" si="16"/>
        <v>53.7</v>
      </c>
      <c r="N46" s="27">
        <f t="shared" si="16"/>
        <v>12.300000000000002</v>
      </c>
      <c r="O46" s="27">
        <f t="shared" si="16"/>
        <v>48.4</v>
      </c>
      <c r="P46" s="27">
        <f t="shared" si="16"/>
        <v>46.900000000000006</v>
      </c>
      <c r="Q46" s="27">
        <f t="shared" si="16"/>
        <v>46</v>
      </c>
      <c r="R46" s="101">
        <f t="shared" si="14"/>
        <v>264.20000000000005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157.94999999999999</v>
      </c>
      <c r="C47" s="30">
        <v>157.94999999999999</v>
      </c>
      <c r="D47" s="30">
        <v>157.94999999999999</v>
      </c>
      <c r="E47" s="30">
        <v>157.94999999999999</v>
      </c>
      <c r="F47" s="30">
        <v>157.94999999999999</v>
      </c>
      <c r="G47" s="30">
        <v>157.94999999999999</v>
      </c>
      <c r="H47" s="30"/>
      <c r="I47" s="102">
        <f>+((I46/I48)/7)*1000</f>
        <v>157.94999999999999</v>
      </c>
      <c r="K47" s="110" t="s">
        <v>19</v>
      </c>
      <c r="L47" s="82">
        <v>135.5</v>
      </c>
      <c r="M47" s="30">
        <v>134.5</v>
      </c>
      <c r="N47" s="30">
        <v>135.5</v>
      </c>
      <c r="O47" s="30">
        <v>135.5</v>
      </c>
      <c r="P47" s="30">
        <v>134</v>
      </c>
      <c r="Q47" s="30">
        <v>131.5</v>
      </c>
      <c r="R47" s="102">
        <f>+((R46/R48)/7)*1000</f>
        <v>134.31621759023895</v>
      </c>
      <c r="S47" s="63"/>
      <c r="T47" s="63"/>
    </row>
    <row r="48" spans="1:30" ht="33.75" customHeight="1" x14ac:dyDescent="0.25">
      <c r="A48" s="94" t="s">
        <v>20</v>
      </c>
      <c r="B48" s="83">
        <v>630</v>
      </c>
      <c r="C48" s="34">
        <v>631</v>
      </c>
      <c r="D48" s="34">
        <v>163</v>
      </c>
      <c r="E48" s="34">
        <v>619</v>
      </c>
      <c r="F48" s="34">
        <v>616</v>
      </c>
      <c r="G48" s="34">
        <v>628</v>
      </c>
      <c r="H48" s="34"/>
      <c r="I48" s="103">
        <f>SUM(B48:H48)</f>
        <v>3287</v>
      </c>
      <c r="J48" s="64"/>
      <c r="K48" s="94" t="s">
        <v>20</v>
      </c>
      <c r="L48" s="106">
        <v>60</v>
      </c>
      <c r="M48" s="65">
        <v>57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281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99.508499999999998</v>
      </c>
      <c r="C49" s="38">
        <f t="shared" si="17"/>
        <v>99.666450000000012</v>
      </c>
      <c r="D49" s="38">
        <f t="shared" si="17"/>
        <v>25.745849999999997</v>
      </c>
      <c r="E49" s="38">
        <f t="shared" si="17"/>
        <v>97.771049999999974</v>
      </c>
      <c r="F49" s="38">
        <f t="shared" si="17"/>
        <v>97.297200000000004</v>
      </c>
      <c r="G49" s="38">
        <f t="shared" si="17"/>
        <v>99.192599999999985</v>
      </c>
      <c r="H49" s="38">
        <f t="shared" si="17"/>
        <v>0</v>
      </c>
      <c r="I49" s="104">
        <f>((I46*1000)/I48)/7</f>
        <v>157.94999999999999</v>
      </c>
      <c r="K49" s="95" t="s">
        <v>21</v>
      </c>
      <c r="L49" s="84">
        <f>((L48*L47)*7/1000-L39)/6</f>
        <v>8.1349999999999998</v>
      </c>
      <c r="M49" s="38">
        <f t="shared" ref="M49:Q49" si="18">((M48*M47)*7/1000-M39)/6</f>
        <v>7.6609166666666662</v>
      </c>
      <c r="N49" s="38">
        <f t="shared" si="18"/>
        <v>1.7550833333333333</v>
      </c>
      <c r="O49" s="38">
        <f t="shared" si="18"/>
        <v>6.9122500000000002</v>
      </c>
      <c r="P49" s="38">
        <f t="shared" si="18"/>
        <v>6.6833333333333336</v>
      </c>
      <c r="Q49" s="38">
        <f t="shared" si="18"/>
        <v>6.5541666666666663</v>
      </c>
      <c r="R49" s="113">
        <f>((R46*1000)/R48)/7</f>
        <v>134.31621759023898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696.55949999999996</v>
      </c>
      <c r="C50" s="42">
        <f t="shared" si="19"/>
        <v>697.66515000000004</v>
      </c>
      <c r="D50" s="42">
        <f t="shared" si="19"/>
        <v>180.22094999999999</v>
      </c>
      <c r="E50" s="42">
        <f t="shared" si="19"/>
        <v>684.39734999999985</v>
      </c>
      <c r="F50" s="42">
        <f t="shared" si="19"/>
        <v>681.08040000000005</v>
      </c>
      <c r="G50" s="42">
        <f t="shared" si="19"/>
        <v>694.34819999999991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56.91</v>
      </c>
      <c r="M50" s="42">
        <f t="shared" si="20"/>
        <v>53.665500000000002</v>
      </c>
      <c r="N50" s="42">
        <f t="shared" si="20"/>
        <v>12.330500000000001</v>
      </c>
      <c r="O50" s="42">
        <f t="shared" si="20"/>
        <v>48.3735</v>
      </c>
      <c r="P50" s="42">
        <f t="shared" si="20"/>
        <v>46.9</v>
      </c>
      <c r="Q50" s="42">
        <f t="shared" si="20"/>
        <v>46.024999999999999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157.95000000000002</v>
      </c>
      <c r="C51" s="47">
        <f t="shared" si="21"/>
        <v>157.95000000000005</v>
      </c>
      <c r="D51" s="47">
        <f t="shared" si="21"/>
        <v>157.94999999999999</v>
      </c>
      <c r="E51" s="47">
        <f t="shared" si="21"/>
        <v>157.94999999999996</v>
      </c>
      <c r="F51" s="47">
        <f t="shared" si="21"/>
        <v>157.94999999999999</v>
      </c>
      <c r="G51" s="47">
        <f t="shared" si="21"/>
        <v>157.94999999999999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135.47619047619051</v>
      </c>
      <c r="M51" s="47">
        <f t="shared" si="22"/>
        <v>134.58646616541353</v>
      </c>
      <c r="N51" s="47">
        <f t="shared" si="22"/>
        <v>135.16483516483518</v>
      </c>
      <c r="O51" s="47">
        <f t="shared" si="22"/>
        <v>135.57422969187675</v>
      </c>
      <c r="P51" s="47">
        <f t="shared" si="22"/>
        <v>134.00000000000003</v>
      </c>
      <c r="Q51" s="47">
        <f t="shared" si="22"/>
        <v>131.42857142857142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7" t="s">
        <v>70</v>
      </c>
      <c r="C55" s="438"/>
      <c r="D55" s="438"/>
      <c r="E55" s="438"/>
      <c r="F55" s="438"/>
      <c r="G55" s="439"/>
      <c r="H55" s="437" t="s">
        <v>71</v>
      </c>
      <c r="I55" s="438"/>
      <c r="J55" s="438"/>
      <c r="K55" s="438"/>
      <c r="L55" s="438"/>
      <c r="M55" s="439"/>
      <c r="N55" s="437" t="s">
        <v>8</v>
      </c>
      <c r="O55" s="438"/>
      <c r="P55" s="438"/>
      <c r="Q55" s="438"/>
      <c r="R55" s="438"/>
      <c r="S55" s="43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8.8000000000000007</v>
      </c>
      <c r="D58" s="79">
        <v>2.2999999999999998</v>
      </c>
      <c r="E58" s="79">
        <v>8.9</v>
      </c>
      <c r="F58" s="79">
        <v>8.9</v>
      </c>
      <c r="G58" s="221">
        <v>8.6999999999999993</v>
      </c>
      <c r="H58" s="22">
        <v>8.9</v>
      </c>
      <c r="I58" s="79">
        <v>8.6999999999999993</v>
      </c>
      <c r="J58" s="79">
        <v>2.5</v>
      </c>
      <c r="K58" s="79">
        <v>8.8000000000000007</v>
      </c>
      <c r="L58" s="79">
        <v>8.8000000000000007</v>
      </c>
      <c r="M58" s="221">
        <v>8.6</v>
      </c>
      <c r="N58" s="22">
        <v>9.4</v>
      </c>
      <c r="O58" s="79">
        <v>9.4</v>
      </c>
      <c r="P58" s="79">
        <v>2.2999999999999998</v>
      </c>
      <c r="Q58" s="79">
        <v>8.3000000000000007</v>
      </c>
      <c r="R58" s="79">
        <v>8.3000000000000007</v>
      </c>
      <c r="S58" s="221">
        <v>8.1999999999999993</v>
      </c>
      <c r="T58" s="101">
        <f t="shared" ref="T58:T65" si="23">SUM(B58:S58)</f>
        <v>138.69999999999999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8.8000000000000007</v>
      </c>
      <c r="D59" s="79">
        <v>2.2999999999999998</v>
      </c>
      <c r="E59" s="79">
        <v>8.9</v>
      </c>
      <c r="F59" s="79">
        <v>8.9</v>
      </c>
      <c r="G59" s="221">
        <v>8.6999999999999993</v>
      </c>
      <c r="H59" s="22">
        <v>8.9</v>
      </c>
      <c r="I59" s="79">
        <v>8.6999999999999993</v>
      </c>
      <c r="J59" s="79">
        <v>2.5</v>
      </c>
      <c r="K59" s="79">
        <v>8.8000000000000007</v>
      </c>
      <c r="L59" s="79">
        <v>8.8000000000000007</v>
      </c>
      <c r="M59" s="221">
        <v>8.6</v>
      </c>
      <c r="N59" s="22">
        <v>9.4</v>
      </c>
      <c r="O59" s="79">
        <v>9.4</v>
      </c>
      <c r="P59" s="79">
        <v>2.2999999999999998</v>
      </c>
      <c r="Q59" s="79">
        <v>8.3000000000000007</v>
      </c>
      <c r="R59" s="79">
        <v>8.3000000000000007</v>
      </c>
      <c r="S59" s="221">
        <v>8.1999999999999993</v>
      </c>
      <c r="T59" s="101">
        <f t="shared" si="23"/>
        <v>138.69999999999999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8.9</v>
      </c>
      <c r="C60" s="79">
        <v>8.6</v>
      </c>
      <c r="D60" s="79">
        <v>2.2999999999999998</v>
      </c>
      <c r="E60" s="79">
        <v>8.9</v>
      </c>
      <c r="F60" s="79">
        <v>8.9</v>
      </c>
      <c r="G60" s="221">
        <v>8.6</v>
      </c>
      <c r="H60" s="22">
        <v>8.8000000000000007</v>
      </c>
      <c r="I60" s="79">
        <v>8.6</v>
      </c>
      <c r="J60" s="79">
        <v>2.4</v>
      </c>
      <c r="K60" s="79">
        <v>8.4</v>
      </c>
      <c r="L60" s="79">
        <v>8.6</v>
      </c>
      <c r="M60" s="221">
        <v>8.5</v>
      </c>
      <c r="N60" s="22">
        <v>9.3000000000000007</v>
      </c>
      <c r="O60" s="79">
        <v>9.3000000000000007</v>
      </c>
      <c r="P60" s="79">
        <v>2.2999999999999998</v>
      </c>
      <c r="Q60" s="79">
        <v>8.1999999999999993</v>
      </c>
      <c r="R60" s="79">
        <v>8.1999999999999993</v>
      </c>
      <c r="S60" s="221">
        <v>8.1</v>
      </c>
      <c r="T60" s="101">
        <f t="shared" si="23"/>
        <v>136.89999999999998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8.9</v>
      </c>
      <c r="C61" s="79">
        <v>8.6</v>
      </c>
      <c r="D61" s="79">
        <v>2.2999999999999998</v>
      </c>
      <c r="E61" s="79">
        <v>8.9</v>
      </c>
      <c r="F61" s="79">
        <v>8.9</v>
      </c>
      <c r="G61" s="221">
        <v>8.6</v>
      </c>
      <c r="H61" s="22">
        <v>8.8000000000000007</v>
      </c>
      <c r="I61" s="79">
        <v>8.6</v>
      </c>
      <c r="J61" s="79">
        <v>2.4</v>
      </c>
      <c r="K61" s="79">
        <v>8.5</v>
      </c>
      <c r="L61" s="79">
        <v>8.6999999999999993</v>
      </c>
      <c r="M61" s="221">
        <v>8.5</v>
      </c>
      <c r="N61" s="22">
        <v>9.4</v>
      </c>
      <c r="O61" s="79">
        <v>9.4</v>
      </c>
      <c r="P61" s="79">
        <v>2.2999999999999998</v>
      </c>
      <c r="Q61" s="79">
        <v>8.1999999999999993</v>
      </c>
      <c r="R61" s="79">
        <v>8.1999999999999993</v>
      </c>
      <c r="S61" s="221">
        <v>8.1</v>
      </c>
      <c r="T61" s="101">
        <f t="shared" si="23"/>
        <v>137.30000000000001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8.6999999999999993</v>
      </c>
      <c r="D62" s="79">
        <v>2.2999999999999998</v>
      </c>
      <c r="E62" s="79">
        <v>8.9</v>
      </c>
      <c r="F62" s="79">
        <v>8.9</v>
      </c>
      <c r="G62" s="221">
        <v>8.6999999999999993</v>
      </c>
      <c r="H62" s="22">
        <v>8.8000000000000007</v>
      </c>
      <c r="I62" s="79">
        <v>8.6999999999999993</v>
      </c>
      <c r="J62" s="79">
        <v>2.5</v>
      </c>
      <c r="K62" s="79">
        <v>8.5</v>
      </c>
      <c r="L62" s="79">
        <v>8.6999999999999993</v>
      </c>
      <c r="M62" s="221">
        <v>8.6</v>
      </c>
      <c r="N62" s="22">
        <v>9.4</v>
      </c>
      <c r="O62" s="79">
        <v>9.4</v>
      </c>
      <c r="P62" s="79">
        <v>2.2999999999999998</v>
      </c>
      <c r="Q62" s="79">
        <v>8.1999999999999993</v>
      </c>
      <c r="R62" s="79">
        <v>8.1999999999999993</v>
      </c>
      <c r="S62" s="221">
        <v>8.1</v>
      </c>
      <c r="T62" s="101">
        <f t="shared" si="23"/>
        <v>137.80000000000001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8.6999999999999993</v>
      </c>
      <c r="D63" s="79">
        <v>2.2999999999999998</v>
      </c>
      <c r="E63" s="79">
        <v>8.9</v>
      </c>
      <c r="F63" s="79">
        <v>8.9</v>
      </c>
      <c r="G63" s="221">
        <v>8.6999999999999993</v>
      </c>
      <c r="H63" s="22">
        <v>8.8000000000000007</v>
      </c>
      <c r="I63" s="79">
        <v>8.6999999999999993</v>
      </c>
      <c r="J63" s="79">
        <v>2.5</v>
      </c>
      <c r="K63" s="79">
        <v>8.5</v>
      </c>
      <c r="L63" s="79">
        <v>8.6999999999999993</v>
      </c>
      <c r="M63" s="221">
        <v>8.6</v>
      </c>
      <c r="N63" s="22">
        <v>9.4</v>
      </c>
      <c r="O63" s="79">
        <v>9.4</v>
      </c>
      <c r="P63" s="79">
        <v>2.2999999999999998</v>
      </c>
      <c r="Q63" s="79">
        <v>8.1999999999999993</v>
      </c>
      <c r="R63" s="79">
        <v>8.1999999999999993</v>
      </c>
      <c r="S63" s="221">
        <v>8.1</v>
      </c>
      <c r="T63" s="101">
        <f t="shared" si="23"/>
        <v>137.80000000000001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8.6999999999999993</v>
      </c>
      <c r="D64" s="79">
        <v>2.4</v>
      </c>
      <c r="E64" s="79">
        <v>8.9</v>
      </c>
      <c r="F64" s="79">
        <v>8.9</v>
      </c>
      <c r="G64" s="221">
        <v>8.6999999999999993</v>
      </c>
      <c r="H64" s="22">
        <v>8.9</v>
      </c>
      <c r="I64" s="79">
        <v>8.6999999999999993</v>
      </c>
      <c r="J64" s="79">
        <v>2.5</v>
      </c>
      <c r="K64" s="79">
        <v>8.5</v>
      </c>
      <c r="L64" s="79">
        <v>8.6999999999999993</v>
      </c>
      <c r="M64" s="221">
        <v>8.6</v>
      </c>
      <c r="N64" s="22">
        <v>9.4</v>
      </c>
      <c r="O64" s="79">
        <v>9.4</v>
      </c>
      <c r="P64" s="79">
        <v>2.4</v>
      </c>
      <c r="Q64" s="79">
        <v>8.1999999999999993</v>
      </c>
      <c r="R64" s="79">
        <v>8.1999999999999993</v>
      </c>
      <c r="S64" s="221">
        <v>8.1999999999999993</v>
      </c>
      <c r="T64" s="101">
        <f t="shared" si="23"/>
        <v>138.19999999999999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62.3</v>
      </c>
      <c r="C65" s="27">
        <f t="shared" ref="C65:S65" si="24">SUM(C58:C64)</f>
        <v>60.900000000000006</v>
      </c>
      <c r="D65" s="27">
        <f t="shared" si="24"/>
        <v>16.2</v>
      </c>
      <c r="E65" s="27">
        <f t="shared" si="24"/>
        <v>62.3</v>
      </c>
      <c r="F65" s="27">
        <f t="shared" si="24"/>
        <v>62.3</v>
      </c>
      <c r="G65" s="28">
        <f t="shared" si="24"/>
        <v>60.7</v>
      </c>
      <c r="H65" s="26">
        <f t="shared" si="24"/>
        <v>61.9</v>
      </c>
      <c r="I65" s="27">
        <f t="shared" si="24"/>
        <v>60.7</v>
      </c>
      <c r="J65" s="27">
        <f t="shared" si="24"/>
        <v>17.3</v>
      </c>
      <c r="K65" s="27">
        <f t="shared" si="24"/>
        <v>60</v>
      </c>
      <c r="L65" s="27">
        <f t="shared" si="24"/>
        <v>61.000000000000014</v>
      </c>
      <c r="M65" s="28">
        <f t="shared" si="24"/>
        <v>60.000000000000007</v>
      </c>
      <c r="N65" s="26">
        <f t="shared" si="24"/>
        <v>65.7</v>
      </c>
      <c r="O65" s="27">
        <f t="shared" si="24"/>
        <v>65.7</v>
      </c>
      <c r="P65" s="27">
        <f t="shared" si="24"/>
        <v>16.2</v>
      </c>
      <c r="Q65" s="27">
        <f t="shared" si="24"/>
        <v>57.600000000000009</v>
      </c>
      <c r="R65" s="27">
        <f t="shared" si="24"/>
        <v>57.600000000000009</v>
      </c>
      <c r="S65" s="28">
        <f t="shared" si="24"/>
        <v>57</v>
      </c>
      <c r="T65" s="101">
        <f t="shared" si="23"/>
        <v>965.40000000000009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137</v>
      </c>
      <c r="C66" s="30">
        <v>138</v>
      </c>
      <c r="D66" s="30">
        <v>136</v>
      </c>
      <c r="E66" s="30">
        <v>137</v>
      </c>
      <c r="F66" s="30">
        <v>137</v>
      </c>
      <c r="G66" s="31">
        <v>135.5</v>
      </c>
      <c r="H66" s="29">
        <v>136</v>
      </c>
      <c r="I66" s="30">
        <v>135.5</v>
      </c>
      <c r="J66" s="30">
        <v>137</v>
      </c>
      <c r="K66" s="30">
        <v>134</v>
      </c>
      <c r="L66" s="30">
        <v>134</v>
      </c>
      <c r="M66" s="31">
        <v>134</v>
      </c>
      <c r="N66" s="29">
        <v>136</v>
      </c>
      <c r="O66" s="30">
        <v>136</v>
      </c>
      <c r="P66" s="30">
        <v>136</v>
      </c>
      <c r="Q66" s="30">
        <v>135</v>
      </c>
      <c r="R66" s="30">
        <v>135</v>
      </c>
      <c r="S66" s="31">
        <v>133.5</v>
      </c>
      <c r="T66" s="102">
        <f>+((T65/T67)/7)*1000</f>
        <v>135.60893383902234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63</v>
      </c>
      <c r="D67" s="65">
        <v>17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64</v>
      </c>
      <c r="L67" s="65">
        <v>65</v>
      </c>
      <c r="M67" s="223">
        <v>64</v>
      </c>
      <c r="N67" s="222">
        <v>69</v>
      </c>
      <c r="O67" s="65">
        <v>69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1017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8.907</v>
      </c>
      <c r="C68" s="38">
        <f t="shared" ref="C68:S68" si="25">((C67*C66)*7/1000-C58-C59)/5</f>
        <v>8.6515999999999984</v>
      </c>
      <c r="D68" s="38">
        <f t="shared" si="25"/>
        <v>2.3167999999999997</v>
      </c>
      <c r="E68" s="38">
        <f t="shared" si="25"/>
        <v>8.907</v>
      </c>
      <c r="F68" s="38">
        <f t="shared" si="25"/>
        <v>8.907</v>
      </c>
      <c r="G68" s="39">
        <f t="shared" si="25"/>
        <v>8.6608000000000001</v>
      </c>
      <c r="H68" s="37">
        <f t="shared" si="25"/>
        <v>8.8160000000000007</v>
      </c>
      <c r="I68" s="38">
        <f t="shared" si="25"/>
        <v>8.6608000000000001</v>
      </c>
      <c r="J68" s="38">
        <f t="shared" si="25"/>
        <v>2.4523999999999999</v>
      </c>
      <c r="K68" s="38">
        <f t="shared" si="25"/>
        <v>8.4863999999999997</v>
      </c>
      <c r="L68" s="38">
        <f t="shared" si="25"/>
        <v>8.6740000000000013</v>
      </c>
      <c r="M68" s="39">
        <f t="shared" si="25"/>
        <v>8.566399999999998</v>
      </c>
      <c r="N68" s="37">
        <f t="shared" si="25"/>
        <v>9.377600000000001</v>
      </c>
      <c r="O68" s="38">
        <f t="shared" si="25"/>
        <v>9.377600000000001</v>
      </c>
      <c r="P68" s="38">
        <f t="shared" si="25"/>
        <v>2.3167999999999997</v>
      </c>
      <c r="Q68" s="38">
        <f t="shared" si="25"/>
        <v>8.2089999999999996</v>
      </c>
      <c r="R68" s="38">
        <f t="shared" si="25"/>
        <v>8.2089999999999996</v>
      </c>
      <c r="S68" s="39">
        <f t="shared" si="25"/>
        <v>8.1209000000000007</v>
      </c>
      <c r="T68" s="116">
        <f>((T65*1000)/T67)/7</f>
        <v>135.60893383902234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62.335000000000001</v>
      </c>
      <c r="C69" s="42">
        <f>((C67*C66)*7)/1000</f>
        <v>60.857999999999997</v>
      </c>
      <c r="D69" s="42">
        <f>((D67*D66)*7)/1000</f>
        <v>16.184000000000001</v>
      </c>
      <c r="E69" s="42">
        <f t="shared" ref="E69:R69" si="26">((E67*E66)*7)/1000</f>
        <v>62.335000000000001</v>
      </c>
      <c r="F69" s="42">
        <f t="shared" si="26"/>
        <v>62.335000000000001</v>
      </c>
      <c r="G69" s="87">
        <f t="shared" si="26"/>
        <v>60.704000000000001</v>
      </c>
      <c r="H69" s="41">
        <f t="shared" si="26"/>
        <v>61.88</v>
      </c>
      <c r="I69" s="42">
        <f t="shared" si="26"/>
        <v>60.704000000000001</v>
      </c>
      <c r="J69" s="42">
        <f t="shared" si="26"/>
        <v>17.262</v>
      </c>
      <c r="K69" s="42">
        <f t="shared" si="26"/>
        <v>60.031999999999996</v>
      </c>
      <c r="L69" s="42">
        <f t="shared" si="26"/>
        <v>60.97</v>
      </c>
      <c r="M69" s="87">
        <f t="shared" si="26"/>
        <v>60.031999999999996</v>
      </c>
      <c r="N69" s="41">
        <f t="shared" si="26"/>
        <v>65.688000000000002</v>
      </c>
      <c r="O69" s="42">
        <f t="shared" si="26"/>
        <v>65.688000000000002</v>
      </c>
      <c r="P69" s="42">
        <f t="shared" si="26"/>
        <v>16.184000000000001</v>
      </c>
      <c r="Q69" s="42">
        <f t="shared" si="26"/>
        <v>57.645000000000003</v>
      </c>
      <c r="R69" s="42">
        <f t="shared" si="26"/>
        <v>57.645000000000003</v>
      </c>
      <c r="S69" s="87">
        <f>((S67*S66)*7)/1000</f>
        <v>57.0045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136.92307692307691</v>
      </c>
      <c r="C70" s="47">
        <f>+(C65/C67)/7*1000</f>
        <v>138.0952380952381</v>
      </c>
      <c r="D70" s="47">
        <f>+(D65/D67)/7*1000</f>
        <v>136.1344537815126</v>
      </c>
      <c r="E70" s="47">
        <f t="shared" ref="E70:R70" si="27">+(E65/E67)/7*1000</f>
        <v>136.92307692307691</v>
      </c>
      <c r="F70" s="47">
        <f t="shared" si="27"/>
        <v>136.92307692307691</v>
      </c>
      <c r="G70" s="48">
        <f t="shared" si="27"/>
        <v>135.49107142857144</v>
      </c>
      <c r="H70" s="46">
        <f t="shared" si="27"/>
        <v>136.04395604395606</v>
      </c>
      <c r="I70" s="47">
        <f t="shared" si="27"/>
        <v>135.49107142857144</v>
      </c>
      <c r="J70" s="47">
        <f t="shared" si="27"/>
        <v>137.30158730158732</v>
      </c>
      <c r="K70" s="47">
        <f t="shared" si="27"/>
        <v>133.92857142857142</v>
      </c>
      <c r="L70" s="47">
        <f t="shared" si="27"/>
        <v>134.0659340659341</v>
      </c>
      <c r="M70" s="48">
        <f t="shared" si="27"/>
        <v>133.92857142857144</v>
      </c>
      <c r="N70" s="46">
        <f t="shared" si="27"/>
        <v>136.0248447204969</v>
      </c>
      <c r="O70" s="47">
        <f t="shared" si="27"/>
        <v>136.0248447204969</v>
      </c>
      <c r="P70" s="47">
        <f t="shared" si="27"/>
        <v>136.1344537815126</v>
      </c>
      <c r="Q70" s="47">
        <f t="shared" si="27"/>
        <v>134.89461358313821</v>
      </c>
      <c r="R70" s="47">
        <f t="shared" si="27"/>
        <v>134.89461358313821</v>
      </c>
      <c r="S70" s="48">
        <f>+(S65/S67)/7*1000</f>
        <v>133.48946135831383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showGridLines="0" tabSelected="1" view="pageBreakPreview" topLeftCell="A10" zoomScale="50" zoomScaleNormal="70" zoomScaleSheetLayoutView="50" workbookViewId="0">
      <selection activeCell="H41" sqref="H41"/>
    </sheetView>
  </sheetViews>
  <sheetFormatPr baseColWidth="10" defaultColWidth="11.42578125" defaultRowHeight="27.75" x14ac:dyDescent="0.25"/>
  <cols>
    <col min="1" max="1" width="54" style="282" bestFit="1" customWidth="1"/>
    <col min="2" max="3" width="11.5703125" style="282" customWidth="1"/>
    <col min="4" max="4" width="13.5703125" style="282" bestFit="1" customWidth="1"/>
    <col min="5" max="6" width="11.5703125" style="282" customWidth="1"/>
    <col min="7" max="8" width="17.5703125" style="282" customWidth="1"/>
    <col min="9" max="9" width="20.5703125" style="282" bestFit="1" customWidth="1"/>
    <col min="10" max="10" width="14.5703125" style="282" customWidth="1"/>
    <col min="11" max="15" width="13.42578125" style="282" customWidth="1"/>
    <col min="16" max="16" width="15.85546875" style="282" bestFit="1" customWidth="1"/>
    <col min="17" max="19" width="13.42578125" style="282" customWidth="1"/>
    <col min="20" max="20" width="16.7109375" style="282" bestFit="1" customWidth="1"/>
    <col min="21" max="25" width="13.42578125" style="282" customWidth="1"/>
    <col min="26" max="16384" width="11.42578125" style="282"/>
  </cols>
  <sheetData>
    <row r="1" spans="1:28" ht="29.45" customHeight="1" x14ac:dyDescent="0.25">
      <c r="A1" s="474"/>
      <c r="B1" s="477" t="s">
        <v>29</v>
      </c>
      <c r="C1" s="478"/>
      <c r="D1" s="478"/>
      <c r="E1" s="478"/>
      <c r="F1" s="478"/>
      <c r="G1" s="478"/>
      <c r="H1" s="478"/>
      <c r="I1" s="478"/>
      <c r="J1" s="478"/>
      <c r="K1" s="478"/>
      <c r="L1" s="479"/>
      <c r="M1" s="480" t="s">
        <v>30</v>
      </c>
      <c r="N1" s="480"/>
      <c r="O1" s="480"/>
      <c r="P1" s="480"/>
      <c r="Q1" s="280"/>
      <c r="R1" s="465" t="s">
        <v>151</v>
      </c>
      <c r="S1" s="466"/>
      <c r="T1" s="466"/>
      <c r="U1" s="466"/>
      <c r="V1" s="466"/>
      <c r="W1" s="467"/>
      <c r="X1" s="280"/>
      <c r="Y1" s="281"/>
      <c r="Z1" s="281"/>
      <c r="AA1" s="281"/>
    </row>
    <row r="2" spans="1:28" ht="29.45" customHeight="1" x14ac:dyDescent="0.25">
      <c r="A2" s="475"/>
      <c r="B2" s="481" t="s">
        <v>31</v>
      </c>
      <c r="C2" s="482"/>
      <c r="D2" s="482"/>
      <c r="E2" s="482"/>
      <c r="F2" s="482"/>
      <c r="G2" s="482"/>
      <c r="H2" s="482"/>
      <c r="I2" s="482"/>
      <c r="J2" s="482"/>
      <c r="K2" s="482"/>
      <c r="L2" s="483"/>
      <c r="M2" s="485" t="s">
        <v>32</v>
      </c>
      <c r="N2" s="485"/>
      <c r="O2" s="485"/>
      <c r="P2" s="485"/>
      <c r="Q2" s="281"/>
      <c r="R2" s="468"/>
      <c r="S2" s="469"/>
      <c r="T2" s="469"/>
      <c r="U2" s="469"/>
      <c r="V2" s="469"/>
      <c r="W2" s="470"/>
      <c r="X2" s="281"/>
      <c r="Y2" s="281"/>
      <c r="Z2" s="281"/>
      <c r="AA2" s="281"/>
    </row>
    <row r="3" spans="1:28" ht="29.45" customHeight="1" x14ac:dyDescent="0.25">
      <c r="A3" s="476"/>
      <c r="B3" s="457"/>
      <c r="C3" s="458"/>
      <c r="D3" s="458"/>
      <c r="E3" s="458"/>
      <c r="F3" s="458"/>
      <c r="G3" s="458"/>
      <c r="H3" s="458"/>
      <c r="I3" s="458"/>
      <c r="J3" s="458"/>
      <c r="K3" s="458"/>
      <c r="L3" s="484"/>
      <c r="M3" s="485" t="s">
        <v>33</v>
      </c>
      <c r="N3" s="485"/>
      <c r="O3" s="485"/>
      <c r="P3" s="485"/>
      <c r="Q3" s="284"/>
      <c r="R3" s="468"/>
      <c r="S3" s="469"/>
      <c r="T3" s="469"/>
      <c r="U3" s="469"/>
      <c r="V3" s="469"/>
      <c r="W3" s="470"/>
      <c r="X3" s="284"/>
      <c r="Y3" s="284"/>
      <c r="Z3" s="281"/>
      <c r="AA3" s="281"/>
    </row>
    <row r="4" spans="1:28" ht="30.75" customHeight="1" x14ac:dyDescent="0.25">
      <c r="A4" s="285"/>
      <c r="B4" s="285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1"/>
      <c r="R4" s="468"/>
      <c r="S4" s="469"/>
      <c r="T4" s="469"/>
      <c r="U4" s="469"/>
      <c r="V4" s="469"/>
      <c r="W4" s="470"/>
      <c r="X4" s="281"/>
      <c r="Y4" s="281"/>
      <c r="Z4" s="281"/>
      <c r="AA4" s="281"/>
    </row>
    <row r="5" spans="1:28" s="291" customFormat="1" ht="30.75" customHeight="1" x14ac:dyDescent="0.25">
      <c r="A5" s="287" t="s">
        <v>34</v>
      </c>
      <c r="B5" s="457">
        <v>2</v>
      </c>
      <c r="C5" s="458"/>
      <c r="D5" s="288"/>
      <c r="E5" s="288"/>
      <c r="F5" s="288" t="s">
        <v>35</v>
      </c>
      <c r="G5" s="459" t="s">
        <v>50</v>
      </c>
      <c r="H5" s="459"/>
      <c r="I5" s="289"/>
      <c r="J5" s="288" t="s">
        <v>36</v>
      </c>
      <c r="K5" s="458">
        <v>37</v>
      </c>
      <c r="L5" s="458"/>
      <c r="M5" s="290"/>
      <c r="N5" s="290"/>
      <c r="O5" s="290"/>
      <c r="P5" s="290"/>
      <c r="Q5" s="290"/>
      <c r="R5" s="468"/>
      <c r="S5" s="469"/>
      <c r="T5" s="469"/>
      <c r="U5" s="469"/>
      <c r="V5" s="469"/>
      <c r="W5" s="470"/>
      <c r="X5" s="290"/>
      <c r="Y5" s="290"/>
      <c r="Z5" s="290"/>
      <c r="AA5" s="290"/>
    </row>
    <row r="6" spans="1:28" s="291" customFormat="1" ht="30.75" customHeight="1" x14ac:dyDescent="0.25">
      <c r="A6" s="287"/>
      <c r="B6" s="287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90"/>
      <c r="R6" s="468"/>
      <c r="S6" s="469"/>
      <c r="T6" s="469"/>
      <c r="U6" s="469"/>
      <c r="V6" s="469"/>
      <c r="W6" s="470"/>
      <c r="X6" s="290"/>
      <c r="Y6" s="290"/>
      <c r="Z6" s="290"/>
      <c r="AA6" s="290"/>
    </row>
    <row r="7" spans="1:28" s="291" customFormat="1" ht="30.75" customHeight="1" x14ac:dyDescent="0.25">
      <c r="A7" s="287" t="s">
        <v>37</v>
      </c>
      <c r="B7" s="460" t="s">
        <v>2</v>
      </c>
      <c r="C7" s="461"/>
      <c r="D7" s="292"/>
      <c r="E7" s="292"/>
      <c r="F7" s="288" t="s">
        <v>38</v>
      </c>
      <c r="G7" s="459" t="s">
        <v>148</v>
      </c>
      <c r="H7" s="459"/>
      <c r="I7" s="293"/>
      <c r="J7" s="288" t="s">
        <v>39</v>
      </c>
      <c r="K7" s="290"/>
      <c r="L7" s="458" t="s">
        <v>149</v>
      </c>
      <c r="M7" s="458"/>
      <c r="N7" s="458"/>
      <c r="O7" s="294"/>
      <c r="P7" s="294"/>
      <c r="Q7" s="290"/>
      <c r="R7" s="468"/>
      <c r="S7" s="469"/>
      <c r="T7" s="469"/>
      <c r="U7" s="469"/>
      <c r="V7" s="469"/>
      <c r="W7" s="470"/>
      <c r="X7" s="290"/>
      <c r="Y7" s="290"/>
      <c r="Z7" s="290"/>
      <c r="AA7" s="290"/>
      <c r="AB7" s="290"/>
    </row>
    <row r="8" spans="1:28" s="291" customFormat="1" ht="30.75" customHeight="1" thickBot="1" x14ac:dyDescent="0.3">
      <c r="A8" s="287"/>
      <c r="B8" s="287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90"/>
      <c r="R8" s="471"/>
      <c r="S8" s="472"/>
      <c r="T8" s="472"/>
      <c r="U8" s="472"/>
      <c r="V8" s="472"/>
      <c r="W8" s="473"/>
      <c r="X8" s="290"/>
      <c r="Y8" s="290"/>
      <c r="Z8" s="290"/>
      <c r="AA8" s="290"/>
      <c r="AB8" s="290"/>
    </row>
    <row r="9" spans="1:28" s="291" customFormat="1" ht="30.75" customHeight="1" thickBot="1" x14ac:dyDescent="0.3">
      <c r="A9" s="295" t="s">
        <v>40</v>
      </c>
      <c r="B9" s="452" t="s">
        <v>70</v>
      </c>
      <c r="C9" s="453"/>
      <c r="D9" s="453"/>
      <c r="E9" s="453"/>
      <c r="F9" s="453"/>
      <c r="G9" s="454"/>
      <c r="H9" s="452" t="s">
        <v>71</v>
      </c>
      <c r="I9" s="453"/>
      <c r="J9" s="453"/>
      <c r="K9" s="453"/>
      <c r="L9" s="453"/>
      <c r="M9" s="454"/>
      <c r="N9" s="452" t="s">
        <v>8</v>
      </c>
      <c r="O9" s="453"/>
      <c r="P9" s="453"/>
      <c r="Q9" s="453"/>
      <c r="R9" s="455"/>
      <c r="S9" s="456"/>
      <c r="T9" s="297"/>
      <c r="U9" s="296"/>
      <c r="V9" s="290"/>
      <c r="W9" s="297"/>
      <c r="X9" s="296"/>
      <c r="Y9" s="290"/>
      <c r="Z9" s="290"/>
    </row>
    <row r="10" spans="1:28" ht="30.75" customHeight="1" x14ac:dyDescent="0.25">
      <c r="A10" s="298" t="s">
        <v>41</v>
      </c>
      <c r="B10" s="299">
        <v>1</v>
      </c>
      <c r="C10" s="299">
        <v>2</v>
      </c>
      <c r="D10" s="299" t="s">
        <v>79</v>
      </c>
      <c r="E10" s="299">
        <v>4</v>
      </c>
      <c r="F10" s="299">
        <v>5</v>
      </c>
      <c r="G10" s="300">
        <v>6</v>
      </c>
      <c r="H10" s="301">
        <v>7</v>
      </c>
      <c r="I10" s="299">
        <v>8</v>
      </c>
      <c r="J10" s="299" t="s">
        <v>81</v>
      </c>
      <c r="K10" s="299">
        <v>10</v>
      </c>
      <c r="L10" s="299">
        <v>11</v>
      </c>
      <c r="M10" s="299">
        <v>12</v>
      </c>
      <c r="N10" s="301">
        <v>13</v>
      </c>
      <c r="O10" s="302">
        <v>14</v>
      </c>
      <c r="P10" s="302" t="s">
        <v>82</v>
      </c>
      <c r="Q10" s="302">
        <v>16</v>
      </c>
      <c r="R10" s="302">
        <v>17</v>
      </c>
      <c r="S10" s="303">
        <v>18</v>
      </c>
      <c r="T10" s="304" t="s">
        <v>10</v>
      </c>
      <c r="U10" s="281"/>
      <c r="V10" s="290"/>
      <c r="W10" s="283"/>
      <c r="X10" s="281"/>
      <c r="Y10" s="290"/>
      <c r="Z10" s="281"/>
    </row>
    <row r="11" spans="1:28" ht="30.75" customHeight="1" x14ac:dyDescent="0.25">
      <c r="A11" s="305" t="s">
        <v>42</v>
      </c>
      <c r="B11" s="306">
        <v>120.37675120000002</v>
      </c>
      <c r="C11" s="306">
        <v>117.82461120000001</v>
      </c>
      <c r="D11" s="306">
        <v>31.8732352</v>
      </c>
      <c r="E11" s="306">
        <v>120.6093192</v>
      </c>
      <c r="F11" s="306">
        <v>120.336428</v>
      </c>
      <c r="G11" s="307">
        <v>119.84933840000001</v>
      </c>
      <c r="H11" s="308">
        <v>121.0981536</v>
      </c>
      <c r="I11" s="306">
        <v>120.92967920000004</v>
      </c>
      <c r="J11" s="306">
        <v>32.189448000000006</v>
      </c>
      <c r="K11" s="306">
        <v>121.09608</v>
      </c>
      <c r="L11" s="306">
        <v>120.89746800000005</v>
      </c>
      <c r="M11" s="309">
        <v>120.96170800000002</v>
      </c>
      <c r="N11" s="308">
        <v>121.18672399999998</v>
      </c>
      <c r="O11" s="310">
        <v>121.88661199999999</v>
      </c>
      <c r="P11" s="310">
        <v>33.018412000000012</v>
      </c>
      <c r="Q11" s="310">
        <v>120.73728800000001</v>
      </c>
      <c r="R11" s="310">
        <v>120.28895920000002</v>
      </c>
      <c r="S11" s="311">
        <v>120.82733600000003</v>
      </c>
      <c r="T11" s="307">
        <f t="shared" ref="T11:T17" si="0">SUM(B11:S11)</f>
        <v>1905.9875512000001</v>
      </c>
      <c r="U11" s="281"/>
      <c r="V11" s="290"/>
      <c r="W11" s="283"/>
      <c r="X11" s="281"/>
      <c r="Y11" s="290"/>
      <c r="Z11" s="281"/>
    </row>
    <row r="12" spans="1:28" ht="30.75" customHeight="1" x14ac:dyDescent="0.25">
      <c r="A12" s="305" t="s">
        <v>43</v>
      </c>
      <c r="B12" s="306">
        <v>120.37675120000002</v>
      </c>
      <c r="C12" s="306">
        <v>117.82461120000001</v>
      </c>
      <c r="D12" s="306">
        <v>31.8732352</v>
      </c>
      <c r="E12" s="306">
        <v>120.6093192</v>
      </c>
      <c r="F12" s="306">
        <v>120.336428</v>
      </c>
      <c r="G12" s="307">
        <v>119.84933840000001</v>
      </c>
      <c r="H12" s="308">
        <v>121.0981536</v>
      </c>
      <c r="I12" s="306">
        <v>120.92967920000004</v>
      </c>
      <c r="J12" s="306">
        <v>32.189448000000006</v>
      </c>
      <c r="K12" s="306">
        <v>121.09608</v>
      </c>
      <c r="L12" s="306">
        <v>120.89746800000005</v>
      </c>
      <c r="M12" s="309">
        <v>120.96170800000002</v>
      </c>
      <c r="N12" s="308">
        <v>121.18672399999998</v>
      </c>
      <c r="O12" s="310">
        <v>121.88661199999999</v>
      </c>
      <c r="P12" s="310">
        <v>33.018412000000012</v>
      </c>
      <c r="Q12" s="310">
        <v>120.73728800000001</v>
      </c>
      <c r="R12" s="310">
        <v>120.28895920000002</v>
      </c>
      <c r="S12" s="311">
        <v>120.82733600000003</v>
      </c>
      <c r="T12" s="307">
        <f t="shared" si="0"/>
        <v>1905.9875512000001</v>
      </c>
      <c r="U12" s="281"/>
      <c r="V12" s="290"/>
      <c r="W12" s="283"/>
      <c r="X12" s="281"/>
      <c r="Y12" s="290"/>
      <c r="Z12" s="281"/>
    </row>
    <row r="13" spans="1:28" ht="30.75" customHeight="1" x14ac:dyDescent="0.25">
      <c r="A13" s="305" t="s">
        <v>44</v>
      </c>
      <c r="B13" s="306">
        <v>119.42929951999997</v>
      </c>
      <c r="C13" s="306">
        <v>117.32199551999997</v>
      </c>
      <c r="D13" s="306">
        <v>31.938705919999997</v>
      </c>
      <c r="E13" s="306">
        <v>119.78315232000003</v>
      </c>
      <c r="F13" s="306">
        <v>119.66886880000001</v>
      </c>
      <c r="G13" s="307">
        <v>118.29962464</v>
      </c>
      <c r="H13" s="308">
        <v>120.48137855999997</v>
      </c>
      <c r="I13" s="306">
        <v>120.32532832</v>
      </c>
      <c r="J13" s="306">
        <v>32.035660800000002</v>
      </c>
      <c r="K13" s="306">
        <v>120.48220799999997</v>
      </c>
      <c r="L13" s="306">
        <v>120.33821279999999</v>
      </c>
      <c r="M13" s="309">
        <v>120.31251679999998</v>
      </c>
      <c r="N13" s="308">
        <v>120.6693904</v>
      </c>
      <c r="O13" s="310">
        <v>121.0597552</v>
      </c>
      <c r="P13" s="310">
        <v>32.821275199999988</v>
      </c>
      <c r="Q13" s="310">
        <v>120.17884479999998</v>
      </c>
      <c r="R13" s="310">
        <v>119.68785631999999</v>
      </c>
      <c r="S13" s="311">
        <v>119.69594559999999</v>
      </c>
      <c r="T13" s="307">
        <f t="shared" si="0"/>
        <v>1894.5300195199998</v>
      </c>
      <c r="U13" s="281"/>
      <c r="V13" s="290"/>
      <c r="W13" s="283"/>
      <c r="X13" s="281"/>
      <c r="Y13" s="290"/>
      <c r="Z13" s="281"/>
    </row>
    <row r="14" spans="1:28" ht="30.75" customHeight="1" x14ac:dyDescent="0.25">
      <c r="A14" s="305" t="s">
        <v>45</v>
      </c>
      <c r="B14" s="306">
        <v>119.42929951999997</v>
      </c>
      <c r="C14" s="306">
        <v>117.32199551999997</v>
      </c>
      <c r="D14" s="306">
        <v>31.938705919999997</v>
      </c>
      <c r="E14" s="306">
        <v>119.78315232000003</v>
      </c>
      <c r="F14" s="306">
        <v>119.66886880000001</v>
      </c>
      <c r="G14" s="307">
        <v>118.29962464</v>
      </c>
      <c r="H14" s="308">
        <v>120.48137855999997</v>
      </c>
      <c r="I14" s="306">
        <v>120.32532832</v>
      </c>
      <c r="J14" s="306">
        <v>32.035660800000002</v>
      </c>
      <c r="K14" s="306">
        <v>120.48220799999997</v>
      </c>
      <c r="L14" s="306">
        <v>120.33821279999999</v>
      </c>
      <c r="M14" s="309">
        <v>120.31251679999998</v>
      </c>
      <c r="N14" s="308">
        <v>120.6693904</v>
      </c>
      <c r="O14" s="310">
        <v>121.0597552</v>
      </c>
      <c r="P14" s="310">
        <v>32.821275199999988</v>
      </c>
      <c r="Q14" s="310">
        <v>120.17884479999998</v>
      </c>
      <c r="R14" s="310">
        <v>119.68785631999999</v>
      </c>
      <c r="S14" s="311">
        <v>119.69594559999999</v>
      </c>
      <c r="T14" s="307">
        <f t="shared" si="0"/>
        <v>1894.5300195199998</v>
      </c>
      <c r="U14" s="281"/>
      <c r="V14" s="290"/>
      <c r="W14" s="283"/>
      <c r="X14" s="281"/>
      <c r="Y14" s="290"/>
      <c r="Z14" s="281"/>
    </row>
    <row r="15" spans="1:28" ht="30.75" customHeight="1" x14ac:dyDescent="0.25">
      <c r="A15" s="305" t="s">
        <v>46</v>
      </c>
      <c r="B15" s="306">
        <v>119.42929951999997</v>
      </c>
      <c r="C15" s="306">
        <v>117.32199551999997</v>
      </c>
      <c r="D15" s="306">
        <v>31.938705919999997</v>
      </c>
      <c r="E15" s="306">
        <v>119.78315232000003</v>
      </c>
      <c r="F15" s="306">
        <v>119.66886880000001</v>
      </c>
      <c r="G15" s="307">
        <v>118.29962464</v>
      </c>
      <c r="H15" s="308">
        <v>120.48137855999997</v>
      </c>
      <c r="I15" s="306">
        <v>120.32532832</v>
      </c>
      <c r="J15" s="306">
        <v>32.035660800000002</v>
      </c>
      <c r="K15" s="306">
        <v>120.48220799999997</v>
      </c>
      <c r="L15" s="306">
        <v>120.33821279999999</v>
      </c>
      <c r="M15" s="309">
        <v>120.31251679999998</v>
      </c>
      <c r="N15" s="308">
        <v>120.6693904</v>
      </c>
      <c r="O15" s="310">
        <v>121.0597552</v>
      </c>
      <c r="P15" s="310">
        <v>32.821275199999988</v>
      </c>
      <c r="Q15" s="310">
        <v>120.17884479999998</v>
      </c>
      <c r="R15" s="310">
        <v>119.68785631999999</v>
      </c>
      <c r="S15" s="311">
        <v>119.69594559999999</v>
      </c>
      <c r="T15" s="307">
        <f t="shared" si="0"/>
        <v>1894.5300195199998</v>
      </c>
      <c r="U15" s="281"/>
      <c r="V15" s="290"/>
      <c r="W15" s="283"/>
      <c r="X15" s="281"/>
      <c r="Y15" s="290"/>
      <c r="Z15" s="281"/>
    </row>
    <row r="16" spans="1:28" ht="30.75" customHeight="1" x14ac:dyDescent="0.25">
      <c r="A16" s="305" t="s">
        <v>47</v>
      </c>
      <c r="B16" s="306">
        <v>119.42929951999997</v>
      </c>
      <c r="C16" s="306">
        <v>117.32199551999997</v>
      </c>
      <c r="D16" s="306">
        <v>31.938705919999997</v>
      </c>
      <c r="E16" s="306">
        <v>119.78315232000003</v>
      </c>
      <c r="F16" s="306">
        <v>119.66886880000001</v>
      </c>
      <c r="G16" s="307">
        <v>118.29962464</v>
      </c>
      <c r="H16" s="308">
        <v>120.48137855999997</v>
      </c>
      <c r="I16" s="306">
        <v>120.32532832</v>
      </c>
      <c r="J16" s="306">
        <v>32.035660800000002</v>
      </c>
      <c r="K16" s="306">
        <v>120.48220799999997</v>
      </c>
      <c r="L16" s="306">
        <v>120.33821279999999</v>
      </c>
      <c r="M16" s="309">
        <v>120.31251679999998</v>
      </c>
      <c r="N16" s="308">
        <v>120.6693904</v>
      </c>
      <c r="O16" s="310">
        <v>121.0597552</v>
      </c>
      <c r="P16" s="310">
        <v>32.821275199999988</v>
      </c>
      <c r="Q16" s="310">
        <v>120.17884479999998</v>
      </c>
      <c r="R16" s="310">
        <v>119.68785631999999</v>
      </c>
      <c r="S16" s="311">
        <v>119.69594559999999</v>
      </c>
      <c r="T16" s="307">
        <f t="shared" si="0"/>
        <v>1894.5300195199998</v>
      </c>
      <c r="U16" s="281"/>
      <c r="V16" s="290"/>
      <c r="W16" s="283"/>
      <c r="X16" s="281"/>
      <c r="Y16" s="290"/>
      <c r="Z16" s="281"/>
    </row>
    <row r="17" spans="1:33" ht="30.75" customHeight="1" thickBot="1" x14ac:dyDescent="0.3">
      <c r="A17" s="312" t="s">
        <v>48</v>
      </c>
      <c r="B17" s="313">
        <v>119.42929951999997</v>
      </c>
      <c r="C17" s="313">
        <v>117.32199551999997</v>
      </c>
      <c r="D17" s="313">
        <v>31.938705919999997</v>
      </c>
      <c r="E17" s="313">
        <v>119.78315232000003</v>
      </c>
      <c r="F17" s="313">
        <v>119.66886880000001</v>
      </c>
      <c r="G17" s="314">
        <v>118.29962464</v>
      </c>
      <c r="H17" s="315">
        <v>120.48137855999997</v>
      </c>
      <c r="I17" s="313">
        <v>120.32532832</v>
      </c>
      <c r="J17" s="313">
        <v>32.035660800000002</v>
      </c>
      <c r="K17" s="313">
        <v>120.48220799999997</v>
      </c>
      <c r="L17" s="313">
        <v>120.33821279999999</v>
      </c>
      <c r="M17" s="316">
        <v>120.31251679999998</v>
      </c>
      <c r="N17" s="317">
        <v>120.6693904</v>
      </c>
      <c r="O17" s="318">
        <v>121.0597552</v>
      </c>
      <c r="P17" s="318">
        <v>32.821275199999988</v>
      </c>
      <c r="Q17" s="318">
        <v>120.17884479999998</v>
      </c>
      <c r="R17" s="318">
        <v>119.68785631999999</v>
      </c>
      <c r="S17" s="319">
        <v>119.69594559999999</v>
      </c>
      <c r="T17" s="314">
        <f t="shared" si="0"/>
        <v>1894.5300195199998</v>
      </c>
      <c r="U17" s="281"/>
      <c r="V17" s="290"/>
      <c r="W17" s="283"/>
      <c r="X17" s="281"/>
      <c r="Y17" s="290"/>
      <c r="Z17" s="281"/>
    </row>
    <row r="18" spans="1:33" ht="30.75" customHeight="1" thickBot="1" x14ac:dyDescent="0.3">
      <c r="A18" s="320" t="s">
        <v>10</v>
      </c>
      <c r="B18" s="321">
        <f t="shared" ref="B18:S18" si="1">SUM(B11:B17)</f>
        <v>837.89999999999986</v>
      </c>
      <c r="C18" s="321">
        <f t="shared" si="1"/>
        <v>822.25919999999985</v>
      </c>
      <c r="D18" s="321">
        <f t="shared" si="1"/>
        <v>223.43999999999997</v>
      </c>
      <c r="E18" s="321">
        <f t="shared" si="1"/>
        <v>840.13440000000003</v>
      </c>
      <c r="F18" s="321">
        <f t="shared" si="1"/>
        <v>839.01720000000012</v>
      </c>
      <c r="G18" s="322">
        <f t="shared" si="1"/>
        <v>831.19680000000017</v>
      </c>
      <c r="H18" s="323">
        <f t="shared" si="1"/>
        <v>844.60319999999979</v>
      </c>
      <c r="I18" s="321">
        <f t="shared" si="1"/>
        <v>843.4860000000001</v>
      </c>
      <c r="J18" s="321">
        <f t="shared" si="1"/>
        <v>224.55720000000008</v>
      </c>
      <c r="K18" s="321">
        <f t="shared" si="1"/>
        <v>844.6031999999999</v>
      </c>
      <c r="L18" s="321">
        <f t="shared" si="1"/>
        <v>843.48599999999999</v>
      </c>
      <c r="M18" s="321">
        <f t="shared" si="1"/>
        <v>843.48599999999999</v>
      </c>
      <c r="N18" s="324">
        <f t="shared" si="1"/>
        <v>845.72039999999993</v>
      </c>
      <c r="O18" s="325">
        <f t="shared" si="1"/>
        <v>849.072</v>
      </c>
      <c r="P18" s="325">
        <f t="shared" si="1"/>
        <v>230.14319999999998</v>
      </c>
      <c r="Q18" s="325">
        <f t="shared" si="1"/>
        <v>842.36879999999996</v>
      </c>
      <c r="R18" s="325">
        <f t="shared" si="1"/>
        <v>839.01720000000012</v>
      </c>
      <c r="S18" s="326">
        <f t="shared" si="1"/>
        <v>840.13439999999991</v>
      </c>
      <c r="T18" s="322">
        <f>SUM(T11:T17)</f>
        <v>13284.625199999999</v>
      </c>
      <c r="U18" s="281"/>
      <c r="V18" s="290"/>
      <c r="W18" s="283"/>
      <c r="X18" s="281"/>
      <c r="Y18" s="290"/>
      <c r="Z18" s="281"/>
    </row>
    <row r="19" spans="1:33" ht="30.75" customHeight="1" x14ac:dyDescent="0.25">
      <c r="A19" s="327"/>
      <c r="B19" s="328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30"/>
      <c r="X19" s="329"/>
      <c r="Y19" s="329"/>
      <c r="Z19" s="329"/>
      <c r="AA19" s="331"/>
      <c r="AB19" s="290"/>
      <c r="AC19" s="281"/>
    </row>
    <row r="20" spans="1:33" ht="30.75" customHeight="1" thickBot="1" x14ac:dyDescent="0.3">
      <c r="A20" s="327"/>
      <c r="B20" s="328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30"/>
      <c r="X20" s="329"/>
      <c r="Y20" s="329"/>
      <c r="Z20" s="331"/>
      <c r="AA20" s="290"/>
      <c r="AB20" s="281"/>
    </row>
    <row r="21" spans="1:33" ht="30.75" customHeight="1" thickBot="1" x14ac:dyDescent="0.3">
      <c r="A21" s="295" t="s">
        <v>49</v>
      </c>
      <c r="B21" s="452" t="s">
        <v>70</v>
      </c>
      <c r="C21" s="453"/>
      <c r="D21" s="453"/>
      <c r="E21" s="453"/>
      <c r="F21" s="453"/>
      <c r="G21" s="454"/>
      <c r="H21" s="452" t="s">
        <v>71</v>
      </c>
      <c r="I21" s="453"/>
      <c r="J21" s="453"/>
      <c r="K21" s="453"/>
      <c r="L21" s="453"/>
      <c r="M21" s="454"/>
      <c r="N21" s="453" t="s">
        <v>8</v>
      </c>
      <c r="O21" s="453"/>
      <c r="P21" s="453"/>
      <c r="Q21" s="453"/>
      <c r="R21" s="453"/>
      <c r="S21" s="454"/>
      <c r="T21" s="332"/>
      <c r="U21" s="296"/>
      <c r="V21" s="281"/>
      <c r="W21" s="283"/>
      <c r="X21" s="281"/>
      <c r="Y21" s="281"/>
      <c r="Z21" s="281"/>
      <c r="AA21" s="281"/>
      <c r="AB21" s="281"/>
      <c r="AC21" s="281"/>
      <c r="AD21" s="281"/>
      <c r="AE21" s="281"/>
      <c r="AF21" s="281"/>
      <c r="AG21" s="281"/>
    </row>
    <row r="22" spans="1:33" ht="30.75" customHeight="1" x14ac:dyDescent="0.25">
      <c r="A22" s="298" t="s">
        <v>41</v>
      </c>
      <c r="B22" s="299">
        <v>1</v>
      </c>
      <c r="C22" s="299">
        <v>2</v>
      </c>
      <c r="D22" s="299" t="s">
        <v>79</v>
      </c>
      <c r="E22" s="299">
        <v>4</v>
      </c>
      <c r="F22" s="299">
        <v>5</v>
      </c>
      <c r="G22" s="300">
        <v>6</v>
      </c>
      <c r="H22" s="301">
        <v>7</v>
      </c>
      <c r="I22" s="299">
        <v>8</v>
      </c>
      <c r="J22" s="299" t="s">
        <v>81</v>
      </c>
      <c r="K22" s="299">
        <v>10</v>
      </c>
      <c r="L22" s="299">
        <v>11</v>
      </c>
      <c r="M22" s="299">
        <v>12</v>
      </c>
      <c r="N22" s="301">
        <v>13</v>
      </c>
      <c r="O22" s="302">
        <v>14</v>
      </c>
      <c r="P22" s="302" t="s">
        <v>82</v>
      </c>
      <c r="Q22" s="302">
        <v>16</v>
      </c>
      <c r="R22" s="302">
        <v>17</v>
      </c>
      <c r="S22" s="303">
        <v>18</v>
      </c>
      <c r="T22" s="333" t="s">
        <v>10</v>
      </c>
      <c r="U22" s="296"/>
      <c r="V22" s="281"/>
      <c r="W22" s="283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</row>
    <row r="23" spans="1:33" s="281" customFormat="1" ht="30.75" customHeight="1" x14ac:dyDescent="0.25">
      <c r="A23" s="305" t="s">
        <v>42</v>
      </c>
      <c r="B23" s="308">
        <v>8.9</v>
      </c>
      <c r="C23" s="334">
        <v>8.8000000000000007</v>
      </c>
      <c r="D23" s="335">
        <v>2.2999999999999998</v>
      </c>
      <c r="E23" s="335">
        <v>8.9</v>
      </c>
      <c r="F23" s="335">
        <v>8.9</v>
      </c>
      <c r="G23" s="336">
        <v>8.6999999999999993</v>
      </c>
      <c r="H23" s="337">
        <v>8.9</v>
      </c>
      <c r="I23" s="335">
        <v>8.6999999999999993</v>
      </c>
      <c r="J23" s="335">
        <v>2.5</v>
      </c>
      <c r="K23" s="335">
        <v>8.8000000000000007</v>
      </c>
      <c r="L23" s="335">
        <v>8.8000000000000007</v>
      </c>
      <c r="M23" s="336">
        <v>8.6</v>
      </c>
      <c r="N23" s="337">
        <v>9.4</v>
      </c>
      <c r="O23" s="335">
        <v>9.4</v>
      </c>
      <c r="P23" s="335">
        <v>2.2999999999999998</v>
      </c>
      <c r="Q23" s="335">
        <v>8.3000000000000007</v>
      </c>
      <c r="R23" s="335">
        <v>8.3000000000000007</v>
      </c>
      <c r="S23" s="336">
        <v>8.1999999999999993</v>
      </c>
      <c r="T23" s="338">
        <f t="shared" ref="T23:T30" si="2">SUM(B23:S23)</f>
        <v>138.69999999999999</v>
      </c>
      <c r="U23" s="339"/>
      <c r="W23" s="283"/>
    </row>
    <row r="24" spans="1:33" s="281" customFormat="1" ht="30.75" customHeight="1" x14ac:dyDescent="0.25">
      <c r="A24" s="305" t="s">
        <v>43</v>
      </c>
      <c r="B24" s="340">
        <v>8.9</v>
      </c>
      <c r="C24" s="310">
        <v>8.8000000000000007</v>
      </c>
      <c r="D24" s="310">
        <v>2.2999999999999998</v>
      </c>
      <c r="E24" s="310">
        <v>8.9</v>
      </c>
      <c r="F24" s="310">
        <v>8.9</v>
      </c>
      <c r="G24" s="311">
        <v>8.6999999999999993</v>
      </c>
      <c r="H24" s="340">
        <v>8.9</v>
      </c>
      <c r="I24" s="310">
        <v>8.6999999999999993</v>
      </c>
      <c r="J24" s="310">
        <v>2.5</v>
      </c>
      <c r="K24" s="310">
        <v>8.8000000000000007</v>
      </c>
      <c r="L24" s="310">
        <v>8.8000000000000007</v>
      </c>
      <c r="M24" s="311">
        <v>8.6</v>
      </c>
      <c r="N24" s="340">
        <v>9.4</v>
      </c>
      <c r="O24" s="310">
        <v>9.4</v>
      </c>
      <c r="P24" s="310">
        <v>2.2999999999999998</v>
      </c>
      <c r="Q24" s="310">
        <v>8.3000000000000007</v>
      </c>
      <c r="R24" s="310">
        <v>8.3000000000000007</v>
      </c>
      <c r="S24" s="311">
        <v>8.1999999999999993</v>
      </c>
      <c r="T24" s="338">
        <f t="shared" si="2"/>
        <v>138.69999999999999</v>
      </c>
      <c r="U24" s="339"/>
      <c r="W24" s="283"/>
    </row>
    <row r="25" spans="1:33" s="281" customFormat="1" ht="30.75" customHeight="1" x14ac:dyDescent="0.25">
      <c r="A25" s="305" t="s">
        <v>44</v>
      </c>
      <c r="B25" s="340">
        <v>8.9</v>
      </c>
      <c r="C25" s="310">
        <v>8.6</v>
      </c>
      <c r="D25" s="310">
        <v>2.2999999999999998</v>
      </c>
      <c r="E25" s="310">
        <v>8.9</v>
      </c>
      <c r="F25" s="310">
        <v>8.9</v>
      </c>
      <c r="G25" s="311">
        <v>8.6</v>
      </c>
      <c r="H25" s="340">
        <v>8.8000000000000007</v>
      </c>
      <c r="I25" s="310">
        <v>8.6</v>
      </c>
      <c r="J25" s="310">
        <v>2.4</v>
      </c>
      <c r="K25" s="310">
        <v>8.4</v>
      </c>
      <c r="L25" s="310">
        <v>8.6</v>
      </c>
      <c r="M25" s="311">
        <v>8.5</v>
      </c>
      <c r="N25" s="340">
        <v>9.3000000000000007</v>
      </c>
      <c r="O25" s="310">
        <v>9.3000000000000007</v>
      </c>
      <c r="P25" s="310">
        <v>2.2999999999999998</v>
      </c>
      <c r="Q25" s="310">
        <v>8.1999999999999993</v>
      </c>
      <c r="R25" s="310">
        <v>8.1999999999999993</v>
      </c>
      <c r="S25" s="311">
        <v>8.1</v>
      </c>
      <c r="T25" s="338">
        <f t="shared" si="2"/>
        <v>136.89999999999998</v>
      </c>
      <c r="U25" s="339"/>
      <c r="W25" s="283"/>
    </row>
    <row r="26" spans="1:33" s="281" customFormat="1" ht="30.75" customHeight="1" x14ac:dyDescent="0.25">
      <c r="A26" s="305" t="s">
        <v>45</v>
      </c>
      <c r="B26" s="308">
        <v>8.9</v>
      </c>
      <c r="C26" s="334">
        <v>8.6</v>
      </c>
      <c r="D26" s="310">
        <v>2.2999999999999998</v>
      </c>
      <c r="E26" s="310">
        <v>8.9</v>
      </c>
      <c r="F26" s="310">
        <v>8.9</v>
      </c>
      <c r="G26" s="311">
        <v>8.6</v>
      </c>
      <c r="H26" s="340">
        <v>8.8000000000000007</v>
      </c>
      <c r="I26" s="310">
        <v>8.6</v>
      </c>
      <c r="J26" s="310">
        <v>2.4</v>
      </c>
      <c r="K26" s="310">
        <v>8.5</v>
      </c>
      <c r="L26" s="310">
        <v>8.6999999999999993</v>
      </c>
      <c r="M26" s="311">
        <v>8.5</v>
      </c>
      <c r="N26" s="340">
        <v>9.4</v>
      </c>
      <c r="O26" s="310">
        <v>9.4</v>
      </c>
      <c r="P26" s="310">
        <v>2.2999999999999998</v>
      </c>
      <c r="Q26" s="310">
        <v>8.1999999999999993</v>
      </c>
      <c r="R26" s="310">
        <v>8.1999999999999993</v>
      </c>
      <c r="S26" s="311">
        <v>8.1</v>
      </c>
      <c r="T26" s="338">
        <f t="shared" si="2"/>
        <v>137.30000000000001</v>
      </c>
      <c r="U26" s="339"/>
      <c r="W26" s="283"/>
    </row>
    <row r="27" spans="1:33" s="281" customFormat="1" ht="30.75" customHeight="1" x14ac:dyDescent="0.25">
      <c r="A27" s="305" t="s">
        <v>46</v>
      </c>
      <c r="B27" s="340">
        <v>8.9</v>
      </c>
      <c r="C27" s="310">
        <v>8.6999999999999993</v>
      </c>
      <c r="D27" s="310">
        <v>2.2999999999999998</v>
      </c>
      <c r="E27" s="310">
        <v>8.9</v>
      </c>
      <c r="F27" s="310">
        <v>8.9</v>
      </c>
      <c r="G27" s="311">
        <v>8.6999999999999993</v>
      </c>
      <c r="H27" s="340">
        <v>8.8000000000000007</v>
      </c>
      <c r="I27" s="310">
        <v>8.6999999999999993</v>
      </c>
      <c r="J27" s="310">
        <v>2.5</v>
      </c>
      <c r="K27" s="310">
        <v>8.5</v>
      </c>
      <c r="L27" s="310">
        <v>8.6999999999999993</v>
      </c>
      <c r="M27" s="311">
        <v>8.6</v>
      </c>
      <c r="N27" s="340">
        <v>9.4</v>
      </c>
      <c r="O27" s="310">
        <v>9.4</v>
      </c>
      <c r="P27" s="310">
        <v>2.2999999999999998</v>
      </c>
      <c r="Q27" s="310">
        <v>8.1999999999999993</v>
      </c>
      <c r="R27" s="310">
        <v>8.1999999999999993</v>
      </c>
      <c r="S27" s="311">
        <v>8.1</v>
      </c>
      <c r="T27" s="338">
        <f t="shared" si="2"/>
        <v>137.80000000000001</v>
      </c>
      <c r="U27" s="339"/>
      <c r="W27" s="283"/>
    </row>
    <row r="28" spans="1:33" s="281" customFormat="1" ht="30.75" customHeight="1" x14ac:dyDescent="0.25">
      <c r="A28" s="305" t="s">
        <v>47</v>
      </c>
      <c r="B28" s="340">
        <v>8.9</v>
      </c>
      <c r="C28" s="310">
        <v>8.6999999999999993</v>
      </c>
      <c r="D28" s="310">
        <v>2.2999999999999998</v>
      </c>
      <c r="E28" s="310">
        <v>8.9</v>
      </c>
      <c r="F28" s="310">
        <v>8.9</v>
      </c>
      <c r="G28" s="311">
        <v>8.6999999999999993</v>
      </c>
      <c r="H28" s="340">
        <v>8.8000000000000007</v>
      </c>
      <c r="I28" s="310">
        <v>8.6999999999999993</v>
      </c>
      <c r="J28" s="310">
        <v>2.5</v>
      </c>
      <c r="K28" s="310">
        <v>8.5</v>
      </c>
      <c r="L28" s="310">
        <v>8.6999999999999993</v>
      </c>
      <c r="M28" s="311">
        <v>8.6</v>
      </c>
      <c r="N28" s="340">
        <v>9.4</v>
      </c>
      <c r="O28" s="310">
        <v>9.4</v>
      </c>
      <c r="P28" s="310">
        <v>2.2999999999999998</v>
      </c>
      <c r="Q28" s="310">
        <v>8.1999999999999993</v>
      </c>
      <c r="R28" s="310">
        <v>8.1999999999999993</v>
      </c>
      <c r="S28" s="311">
        <v>8.1</v>
      </c>
      <c r="T28" s="338">
        <f t="shared" si="2"/>
        <v>137.80000000000001</v>
      </c>
      <c r="U28" s="339"/>
      <c r="W28" s="283"/>
    </row>
    <row r="29" spans="1:33" s="281" customFormat="1" ht="30.75" customHeight="1" thickBot="1" x14ac:dyDescent="0.3">
      <c r="A29" s="312" t="s">
        <v>48</v>
      </c>
      <c r="B29" s="337">
        <v>8.9</v>
      </c>
      <c r="C29" s="335">
        <v>8.6999999999999993</v>
      </c>
      <c r="D29" s="335">
        <v>2.4</v>
      </c>
      <c r="E29" s="335">
        <v>8.9</v>
      </c>
      <c r="F29" s="335">
        <v>8.9</v>
      </c>
      <c r="G29" s="336">
        <v>8.6999999999999993</v>
      </c>
      <c r="H29" s="337">
        <v>8.9</v>
      </c>
      <c r="I29" s="335">
        <v>8.6999999999999993</v>
      </c>
      <c r="J29" s="335">
        <v>2.5</v>
      </c>
      <c r="K29" s="335">
        <v>8.5</v>
      </c>
      <c r="L29" s="335">
        <v>8.6999999999999993</v>
      </c>
      <c r="M29" s="336">
        <v>8.6</v>
      </c>
      <c r="N29" s="337">
        <v>9.4</v>
      </c>
      <c r="O29" s="335">
        <v>9.4</v>
      </c>
      <c r="P29" s="335">
        <v>2.4</v>
      </c>
      <c r="Q29" s="335">
        <v>8.1999999999999993</v>
      </c>
      <c r="R29" s="335">
        <v>8.1999999999999993</v>
      </c>
      <c r="S29" s="336">
        <v>8.1999999999999993</v>
      </c>
      <c r="T29" s="341">
        <f t="shared" si="2"/>
        <v>138.19999999999999</v>
      </c>
      <c r="U29" s="339"/>
      <c r="W29" s="283"/>
    </row>
    <row r="30" spans="1:33" s="281" customFormat="1" ht="30.75" customHeight="1" thickBot="1" x14ac:dyDescent="0.3">
      <c r="A30" s="320" t="s">
        <v>10</v>
      </c>
      <c r="B30" s="323">
        <f>SUM(B23:B29)</f>
        <v>62.3</v>
      </c>
      <c r="C30" s="342">
        <f t="shared" ref="C30:S30" si="3">SUM(C23:C29)</f>
        <v>60.900000000000006</v>
      </c>
      <c r="D30" s="342">
        <f t="shared" si="3"/>
        <v>16.2</v>
      </c>
      <c r="E30" s="342">
        <f t="shared" si="3"/>
        <v>62.3</v>
      </c>
      <c r="F30" s="342">
        <f t="shared" si="3"/>
        <v>62.3</v>
      </c>
      <c r="G30" s="343">
        <f t="shared" si="3"/>
        <v>60.7</v>
      </c>
      <c r="H30" s="323">
        <f t="shared" si="3"/>
        <v>61.9</v>
      </c>
      <c r="I30" s="342">
        <f t="shared" si="3"/>
        <v>60.7</v>
      </c>
      <c r="J30" s="342">
        <f t="shared" si="3"/>
        <v>17.3</v>
      </c>
      <c r="K30" s="342">
        <f t="shared" si="3"/>
        <v>60</v>
      </c>
      <c r="L30" s="342">
        <f t="shared" si="3"/>
        <v>61.000000000000014</v>
      </c>
      <c r="M30" s="343">
        <f t="shared" si="3"/>
        <v>60.000000000000007</v>
      </c>
      <c r="N30" s="323">
        <f t="shared" si="3"/>
        <v>65.7</v>
      </c>
      <c r="O30" s="342">
        <f t="shared" si="3"/>
        <v>65.7</v>
      </c>
      <c r="P30" s="342">
        <f t="shared" si="3"/>
        <v>16.2</v>
      </c>
      <c r="Q30" s="342">
        <f t="shared" si="3"/>
        <v>57.600000000000009</v>
      </c>
      <c r="R30" s="342">
        <f t="shared" si="3"/>
        <v>57.600000000000009</v>
      </c>
      <c r="S30" s="343">
        <f t="shared" si="3"/>
        <v>57</v>
      </c>
      <c r="T30" s="344">
        <f t="shared" si="2"/>
        <v>965.40000000000009</v>
      </c>
      <c r="U30" s="339"/>
      <c r="W30" s="283"/>
    </row>
    <row r="31" spans="1:33" ht="30.75" customHeight="1" x14ac:dyDescent="0.25">
      <c r="A31" s="327"/>
      <c r="B31" s="328">
        <v>65</v>
      </c>
      <c r="C31" s="329">
        <v>63</v>
      </c>
      <c r="D31" s="329">
        <v>17</v>
      </c>
      <c r="E31" s="329">
        <v>65</v>
      </c>
      <c r="F31" s="329">
        <v>65</v>
      </c>
      <c r="G31" s="329">
        <v>64</v>
      </c>
      <c r="H31" s="329">
        <v>65</v>
      </c>
      <c r="I31" s="329">
        <v>64</v>
      </c>
      <c r="J31" s="329">
        <v>18</v>
      </c>
      <c r="K31" s="329">
        <v>64</v>
      </c>
      <c r="L31" s="329">
        <v>65</v>
      </c>
      <c r="M31" s="329">
        <v>64</v>
      </c>
      <c r="N31" s="329">
        <v>69</v>
      </c>
      <c r="O31" s="329">
        <v>69</v>
      </c>
      <c r="P31" s="329">
        <v>17</v>
      </c>
      <c r="Q31" s="329">
        <v>61</v>
      </c>
      <c r="R31" s="329">
        <v>61</v>
      </c>
      <c r="S31" s="329">
        <v>61</v>
      </c>
      <c r="T31" s="329"/>
      <c r="U31" s="329"/>
      <c r="V31" s="329"/>
      <c r="W31" s="330"/>
      <c r="X31" s="329"/>
      <c r="Y31" s="329"/>
      <c r="Z31" s="331"/>
      <c r="AA31" s="290"/>
      <c r="AB31" s="281"/>
    </row>
    <row r="32" spans="1:33" ht="30.75" customHeight="1" thickBot="1" x14ac:dyDescent="0.3">
      <c r="A32" s="345"/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281"/>
      <c r="Q32" s="346"/>
      <c r="R32" s="281"/>
      <c r="S32" s="346"/>
      <c r="T32" s="281"/>
      <c r="U32" s="281"/>
      <c r="V32" s="281"/>
      <c r="W32" s="283"/>
      <c r="X32" s="281"/>
      <c r="Y32" s="281"/>
      <c r="Z32" s="281"/>
      <c r="AA32" s="290"/>
      <c r="AB32" s="281"/>
    </row>
    <row r="33" spans="1:47" ht="30.75" customHeight="1" thickBot="1" x14ac:dyDescent="0.3">
      <c r="A33" s="347" t="s">
        <v>77</v>
      </c>
      <c r="B33" s="462" t="s">
        <v>78</v>
      </c>
      <c r="C33" s="463"/>
      <c r="D33" s="463"/>
      <c r="E33" s="463"/>
      <c r="F33" s="463"/>
      <c r="G33" s="463"/>
      <c r="H33" s="464"/>
      <c r="I33" s="296"/>
      <c r="J33" s="462" t="s">
        <v>76</v>
      </c>
      <c r="K33" s="463"/>
      <c r="L33" s="463"/>
      <c r="M33" s="463"/>
      <c r="N33" s="463"/>
      <c r="O33" s="463"/>
      <c r="P33" s="464"/>
      <c r="Q33" s="348"/>
      <c r="R33" s="443" t="s">
        <v>150</v>
      </c>
      <c r="S33" s="444"/>
      <c r="T33" s="444"/>
      <c r="U33" s="444"/>
      <c r="V33" s="444"/>
      <c r="W33" s="445"/>
      <c r="X33" s="349"/>
      <c r="Y33" s="349"/>
      <c r="Z33" s="349"/>
      <c r="AA33" s="349"/>
      <c r="AB33" s="349"/>
      <c r="AC33" s="350"/>
      <c r="AD33" s="350"/>
      <c r="AE33" s="350"/>
      <c r="AF33" s="350"/>
      <c r="AG33" s="350"/>
      <c r="AH33" s="350"/>
      <c r="AI33" s="350"/>
      <c r="AJ33" s="350"/>
      <c r="AK33" s="350"/>
      <c r="AL33" s="350"/>
      <c r="AM33" s="350"/>
      <c r="AN33" s="350"/>
      <c r="AO33" s="350"/>
      <c r="AP33" s="350"/>
      <c r="AQ33" s="350"/>
      <c r="AR33" s="350"/>
      <c r="AS33" s="350"/>
      <c r="AT33" s="350"/>
      <c r="AU33" s="350"/>
    </row>
    <row r="34" spans="1:47" ht="30.75" customHeight="1" x14ac:dyDescent="0.25">
      <c r="A34" s="351" t="s">
        <v>41</v>
      </c>
      <c r="B34" s="301">
        <v>1</v>
      </c>
      <c r="C34" s="352">
        <v>2</v>
      </c>
      <c r="D34" s="352">
        <v>3</v>
      </c>
      <c r="E34" s="352">
        <v>4</v>
      </c>
      <c r="F34" s="352">
        <v>5</v>
      </c>
      <c r="G34" s="353">
        <v>6</v>
      </c>
      <c r="H34" s="354" t="s">
        <v>10</v>
      </c>
      <c r="I34" s="355"/>
      <c r="J34" s="356">
        <v>1</v>
      </c>
      <c r="K34" s="357">
        <v>2</v>
      </c>
      <c r="L34" s="357">
        <v>3</v>
      </c>
      <c r="M34" s="357">
        <v>4</v>
      </c>
      <c r="N34" s="357">
        <v>5</v>
      </c>
      <c r="O34" s="357">
        <v>6</v>
      </c>
      <c r="P34" s="333" t="s">
        <v>10</v>
      </c>
      <c r="Q34" s="348"/>
      <c r="R34" s="446"/>
      <c r="S34" s="447"/>
      <c r="T34" s="447"/>
      <c r="U34" s="447"/>
      <c r="V34" s="447"/>
      <c r="W34" s="448"/>
      <c r="X34" s="281"/>
      <c r="Y34" s="281"/>
      <c r="Z34" s="281"/>
      <c r="AA34" s="281"/>
      <c r="AB34" s="281"/>
    </row>
    <row r="35" spans="1:47" ht="30.75" customHeight="1" x14ac:dyDescent="0.25">
      <c r="A35" s="358" t="s">
        <v>42</v>
      </c>
      <c r="B35" s="308">
        <v>99.508499999999998</v>
      </c>
      <c r="C35" s="334">
        <v>99.666450000000012</v>
      </c>
      <c r="D35" s="334">
        <v>25.745849999999997</v>
      </c>
      <c r="E35" s="334">
        <v>97.771049999999974</v>
      </c>
      <c r="F35" s="334">
        <v>97.297200000000004</v>
      </c>
      <c r="G35" s="359">
        <v>99.192599999999985</v>
      </c>
      <c r="H35" s="360">
        <f t="shared" ref="H35:H41" si="4">SUM(B35:G35)</f>
        <v>519.18164999999999</v>
      </c>
      <c r="I35" s="288"/>
      <c r="J35" s="308">
        <v>8.1</v>
      </c>
      <c r="K35" s="309">
        <v>7.7</v>
      </c>
      <c r="L35" s="309">
        <v>1.8</v>
      </c>
      <c r="M35" s="309">
        <v>6.9</v>
      </c>
      <c r="N35" s="309">
        <v>6.8</v>
      </c>
      <c r="O35" s="309">
        <v>6.7</v>
      </c>
      <c r="P35" s="338">
        <f t="shared" ref="P35:P42" si="5">SUM(J35:O35)</f>
        <v>38</v>
      </c>
      <c r="Q35" s="348"/>
      <c r="R35" s="446"/>
      <c r="S35" s="447"/>
      <c r="T35" s="447"/>
      <c r="U35" s="447"/>
      <c r="V35" s="447"/>
      <c r="W35" s="448"/>
      <c r="X35" s="281"/>
      <c r="Y35" s="281"/>
      <c r="Z35" s="281"/>
      <c r="AA35" s="281"/>
      <c r="AB35" s="281"/>
    </row>
    <row r="36" spans="1:47" ht="30.75" customHeight="1" x14ac:dyDescent="0.25">
      <c r="A36" s="358" t="s">
        <v>43</v>
      </c>
      <c r="B36" s="308">
        <v>99.508499999999998</v>
      </c>
      <c r="C36" s="334">
        <v>99.5</v>
      </c>
      <c r="D36" s="334">
        <v>25.745849999999997</v>
      </c>
      <c r="E36" s="334">
        <v>97.771049999999974</v>
      </c>
      <c r="F36" s="334">
        <v>97.297200000000004</v>
      </c>
      <c r="G36" s="359">
        <v>98.9</v>
      </c>
      <c r="H36" s="360">
        <f t="shared" ref="H36" si="6">SUM(B36:G36)</f>
        <v>518.72259999999994</v>
      </c>
      <c r="I36" s="293"/>
      <c r="J36" s="308">
        <v>8.1</v>
      </c>
      <c r="K36" s="309">
        <v>7.6</v>
      </c>
      <c r="L36" s="309">
        <v>1.7</v>
      </c>
      <c r="M36" s="309">
        <v>6.9</v>
      </c>
      <c r="N36" s="309">
        <v>6.6</v>
      </c>
      <c r="O36" s="309">
        <v>6.5</v>
      </c>
      <c r="P36" s="338">
        <f t="shared" si="5"/>
        <v>37.4</v>
      </c>
      <c r="Q36" s="348"/>
      <c r="R36" s="446"/>
      <c r="S36" s="447"/>
      <c r="T36" s="447"/>
      <c r="U36" s="447"/>
      <c r="V36" s="447"/>
      <c r="W36" s="448"/>
      <c r="X36" s="281"/>
      <c r="Y36" s="281"/>
      <c r="Z36" s="281"/>
      <c r="AA36" s="281"/>
      <c r="AB36" s="281"/>
    </row>
    <row r="37" spans="1:47" ht="30.75" customHeight="1" x14ac:dyDescent="0.25">
      <c r="A37" s="358" t="s">
        <v>44</v>
      </c>
      <c r="B37" s="308">
        <v>99.508499999999998</v>
      </c>
      <c r="C37" s="334">
        <v>99.5</v>
      </c>
      <c r="D37" s="334">
        <v>25.745849999999997</v>
      </c>
      <c r="E37" s="334">
        <v>97.771049999999974</v>
      </c>
      <c r="F37" s="334">
        <v>97.297200000000004</v>
      </c>
      <c r="G37" s="359">
        <v>98.9</v>
      </c>
      <c r="H37" s="360">
        <f t="shared" ref="H37:H38" si="7">SUM(B37:G37)</f>
        <v>518.72259999999994</v>
      </c>
      <c r="I37" s="293"/>
      <c r="J37" s="308">
        <v>8.1</v>
      </c>
      <c r="K37" s="309">
        <v>7.6</v>
      </c>
      <c r="L37" s="309">
        <v>1.7</v>
      </c>
      <c r="M37" s="309">
        <v>6.9</v>
      </c>
      <c r="N37" s="309">
        <v>6.7</v>
      </c>
      <c r="O37" s="309">
        <v>6.5</v>
      </c>
      <c r="P37" s="338">
        <f t="shared" si="5"/>
        <v>37.5</v>
      </c>
      <c r="Q37" s="348"/>
      <c r="R37" s="446"/>
      <c r="S37" s="447"/>
      <c r="T37" s="447"/>
      <c r="U37" s="447"/>
      <c r="V37" s="447"/>
      <c r="W37" s="448"/>
      <c r="X37" s="281"/>
      <c r="Y37" s="281"/>
      <c r="Z37" s="281"/>
      <c r="AA37" s="281"/>
      <c r="AB37" s="281"/>
    </row>
    <row r="38" spans="1:47" ht="30.75" customHeight="1" x14ac:dyDescent="0.25">
      <c r="A38" s="358" t="s">
        <v>45</v>
      </c>
      <c r="B38" s="308">
        <v>99.508499999999998</v>
      </c>
      <c r="C38" s="334">
        <v>99.5</v>
      </c>
      <c r="D38" s="334">
        <v>25.745849999999997</v>
      </c>
      <c r="E38" s="334">
        <v>97.4</v>
      </c>
      <c r="F38" s="334">
        <v>96.8</v>
      </c>
      <c r="G38" s="359">
        <v>98.9</v>
      </c>
      <c r="H38" s="360">
        <f t="shared" si="7"/>
        <v>517.85435000000007</v>
      </c>
      <c r="I38" s="293"/>
      <c r="J38" s="308">
        <v>8.1</v>
      </c>
      <c r="K38" s="309">
        <v>7.7</v>
      </c>
      <c r="L38" s="309">
        <v>1.7</v>
      </c>
      <c r="M38" s="309">
        <v>6.9</v>
      </c>
      <c r="N38" s="309">
        <v>6.7</v>
      </c>
      <c r="O38" s="309">
        <v>6.5</v>
      </c>
      <c r="P38" s="338">
        <f t="shared" si="5"/>
        <v>37.599999999999994</v>
      </c>
      <c r="Q38" s="348"/>
      <c r="R38" s="446"/>
      <c r="S38" s="447"/>
      <c r="T38" s="447"/>
      <c r="U38" s="447"/>
      <c r="V38" s="447"/>
      <c r="W38" s="448"/>
      <c r="X38" s="281"/>
      <c r="Y38" s="281"/>
      <c r="Z38" s="281"/>
      <c r="AA38" s="281"/>
      <c r="AB38" s="281"/>
    </row>
    <row r="39" spans="1:47" ht="30.75" customHeight="1" x14ac:dyDescent="0.25">
      <c r="A39" s="358" t="s">
        <v>46</v>
      </c>
      <c r="B39" s="308">
        <v>99.508499999999998</v>
      </c>
      <c r="C39" s="334">
        <v>99.5</v>
      </c>
      <c r="D39" s="334">
        <v>25.745849999999997</v>
      </c>
      <c r="E39" s="334">
        <v>97.4</v>
      </c>
      <c r="F39" s="334">
        <v>96.8</v>
      </c>
      <c r="G39" s="359">
        <v>98.7</v>
      </c>
      <c r="H39" s="360">
        <f t="shared" ref="H39" si="8">SUM(B39:G39)</f>
        <v>517.65435000000002</v>
      </c>
      <c r="I39" s="293"/>
      <c r="J39" s="308">
        <v>8.1</v>
      </c>
      <c r="K39" s="309">
        <v>7.7</v>
      </c>
      <c r="L39" s="309">
        <v>1.8</v>
      </c>
      <c r="M39" s="309">
        <v>6.9</v>
      </c>
      <c r="N39" s="309">
        <v>6.7</v>
      </c>
      <c r="O39" s="309">
        <v>6.6</v>
      </c>
      <c r="P39" s="338">
        <f t="shared" si="5"/>
        <v>37.799999999999997</v>
      </c>
      <c r="Q39" s="348"/>
      <c r="R39" s="446"/>
      <c r="S39" s="447"/>
      <c r="T39" s="447"/>
      <c r="U39" s="447"/>
      <c r="V39" s="447"/>
      <c r="W39" s="448"/>
      <c r="X39" s="281"/>
      <c r="Y39" s="281"/>
      <c r="Z39" s="281"/>
      <c r="AA39" s="281"/>
      <c r="AB39" s="281"/>
    </row>
    <row r="40" spans="1:47" ht="30.75" customHeight="1" x14ac:dyDescent="0.25">
      <c r="A40" s="358" t="s">
        <v>47</v>
      </c>
      <c r="B40" s="308">
        <v>99.508499999999998</v>
      </c>
      <c r="C40" s="334">
        <v>99.3</v>
      </c>
      <c r="D40" s="334">
        <v>25.745849999999997</v>
      </c>
      <c r="E40" s="334">
        <v>97.4</v>
      </c>
      <c r="F40" s="334">
        <v>96.3</v>
      </c>
      <c r="G40" s="359">
        <v>98.2</v>
      </c>
      <c r="H40" s="360">
        <f t="shared" ref="H40" si="9">SUM(B40:G40)</f>
        <v>516.45434999999998</v>
      </c>
      <c r="I40" s="293"/>
      <c r="J40" s="308">
        <v>8.1999999999999993</v>
      </c>
      <c r="K40" s="309">
        <v>7.7</v>
      </c>
      <c r="L40" s="309">
        <v>1.8</v>
      </c>
      <c r="M40" s="309">
        <v>6.9</v>
      </c>
      <c r="N40" s="309">
        <v>6.7</v>
      </c>
      <c r="O40" s="309">
        <v>6.6</v>
      </c>
      <c r="P40" s="338">
        <f t="shared" si="5"/>
        <v>37.9</v>
      </c>
      <c r="Q40" s="348"/>
      <c r="R40" s="446"/>
      <c r="S40" s="447"/>
      <c r="T40" s="447"/>
      <c r="U40" s="447"/>
      <c r="V40" s="447"/>
      <c r="W40" s="448"/>
      <c r="X40" s="281"/>
      <c r="Y40" s="281"/>
      <c r="Z40" s="281"/>
      <c r="AA40" s="281"/>
      <c r="AB40" s="281"/>
    </row>
    <row r="41" spans="1:47" ht="30.75" customHeight="1" thickBot="1" x14ac:dyDescent="0.3">
      <c r="A41" s="361" t="s">
        <v>48</v>
      </c>
      <c r="B41" s="308">
        <v>99.508499999999998</v>
      </c>
      <c r="C41" s="334">
        <v>99.3</v>
      </c>
      <c r="D41" s="334">
        <v>25.745849999999997</v>
      </c>
      <c r="E41" s="334">
        <v>97.4</v>
      </c>
      <c r="F41" s="334">
        <v>96.3</v>
      </c>
      <c r="G41" s="359">
        <v>98.2</v>
      </c>
      <c r="H41" s="360">
        <f t="shared" ref="H41" si="10">SUM(B41:G41)</f>
        <v>516.45434999999998</v>
      </c>
      <c r="I41" s="293"/>
      <c r="J41" s="315">
        <v>8.1999999999999993</v>
      </c>
      <c r="K41" s="316">
        <v>7.7</v>
      </c>
      <c r="L41" s="316">
        <v>1.8</v>
      </c>
      <c r="M41" s="316">
        <v>7</v>
      </c>
      <c r="N41" s="316">
        <v>6.7</v>
      </c>
      <c r="O41" s="316">
        <v>6.6</v>
      </c>
      <c r="P41" s="341">
        <f t="shared" si="5"/>
        <v>38</v>
      </c>
      <c r="Q41" s="348"/>
      <c r="R41" s="446"/>
      <c r="S41" s="447"/>
      <c r="T41" s="447"/>
      <c r="U41" s="447"/>
      <c r="V41" s="447"/>
      <c r="W41" s="448"/>
      <c r="X41" s="281"/>
      <c r="Y41" s="281"/>
      <c r="Z41" s="281"/>
      <c r="AA41" s="281"/>
      <c r="AB41" s="281"/>
    </row>
    <row r="42" spans="1:47" ht="30.75" customHeight="1" thickBot="1" x14ac:dyDescent="0.3">
      <c r="A42" s="362" t="s">
        <v>10</v>
      </c>
      <c r="B42" s="363">
        <f t="shared" ref="B42:H42" si="11">SUM(B35:B41)</f>
        <v>696.55950000000007</v>
      </c>
      <c r="C42" s="364">
        <f t="shared" si="11"/>
        <v>696.26644999999996</v>
      </c>
      <c r="D42" s="364">
        <f t="shared" si="11"/>
        <v>180.22094999999996</v>
      </c>
      <c r="E42" s="364">
        <f t="shared" si="11"/>
        <v>682.91314999999986</v>
      </c>
      <c r="F42" s="364">
        <f t="shared" si="11"/>
        <v>678.09159999999997</v>
      </c>
      <c r="G42" s="365">
        <f t="shared" si="11"/>
        <v>690.99260000000004</v>
      </c>
      <c r="H42" s="366">
        <f t="shared" si="11"/>
        <v>3625.0442499999999</v>
      </c>
      <c r="I42" s="288"/>
      <c r="J42" s="367">
        <f>SUM(J35:J41)</f>
        <v>56.900000000000006</v>
      </c>
      <c r="K42" s="368">
        <f>SUM(K35:K41)</f>
        <v>53.7</v>
      </c>
      <c r="L42" s="368">
        <f t="shared" ref="L42:O42" si="12">SUM(L35:L41)</f>
        <v>12.300000000000002</v>
      </c>
      <c r="M42" s="368">
        <f t="shared" si="12"/>
        <v>48.4</v>
      </c>
      <c r="N42" s="368">
        <f t="shared" si="12"/>
        <v>46.900000000000006</v>
      </c>
      <c r="O42" s="368">
        <f t="shared" si="12"/>
        <v>46</v>
      </c>
      <c r="P42" s="344">
        <f t="shared" si="5"/>
        <v>264.20000000000005</v>
      </c>
      <c r="Q42" s="348"/>
      <c r="R42" s="449"/>
      <c r="S42" s="450"/>
      <c r="T42" s="450"/>
      <c r="U42" s="450"/>
      <c r="V42" s="450"/>
      <c r="W42" s="451"/>
      <c r="X42" s="281"/>
      <c r="Y42" s="281"/>
      <c r="Z42" s="281"/>
      <c r="AA42" s="281"/>
      <c r="AB42" s="281"/>
    </row>
    <row r="43" spans="1:47" ht="30.75" customHeight="1" thickBot="1" x14ac:dyDescent="0.3">
      <c r="A43" s="369"/>
      <c r="B43" s="370"/>
      <c r="C43" s="371"/>
      <c r="D43" s="371"/>
      <c r="E43" s="371"/>
      <c r="F43" s="371"/>
      <c r="G43" s="371"/>
      <c r="H43" s="371"/>
      <c r="I43" s="371"/>
      <c r="J43" s="372">
        <v>60</v>
      </c>
      <c r="K43" s="372">
        <v>57</v>
      </c>
      <c r="L43" s="372">
        <v>13</v>
      </c>
      <c r="M43" s="372">
        <v>51</v>
      </c>
      <c r="N43" s="372">
        <v>50</v>
      </c>
      <c r="O43" s="372">
        <v>50</v>
      </c>
      <c r="P43" s="372"/>
      <c r="Q43" s="372"/>
      <c r="R43" s="372"/>
      <c r="S43" s="373"/>
      <c r="T43" s="373"/>
      <c r="U43" s="373"/>
      <c r="V43" s="373"/>
      <c r="W43" s="374"/>
      <c r="X43" s="281"/>
      <c r="Y43" s="281"/>
      <c r="Z43" s="281"/>
      <c r="AA43" s="281"/>
      <c r="AB43" s="281"/>
    </row>
    <row r="44" spans="1:47" ht="30.75" customHeight="1" x14ac:dyDescent="0.25">
      <c r="A44" s="296"/>
      <c r="B44" s="296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6"/>
      <c r="P44" s="296"/>
      <c r="Q44" s="281"/>
      <c r="R44" s="281"/>
      <c r="S44" s="281"/>
      <c r="T44" s="281"/>
      <c r="U44" s="281"/>
      <c r="V44" s="281"/>
      <c r="W44" s="281"/>
      <c r="X44" s="281"/>
      <c r="Y44" s="281"/>
      <c r="Z44" s="281"/>
      <c r="AA44" s="281"/>
    </row>
    <row r="45" spans="1:47" ht="14.1" customHeight="1" x14ac:dyDescent="0.25"/>
    <row r="46" spans="1:47" ht="14.1" customHeight="1" x14ac:dyDescent="0.25"/>
    <row r="47" spans="1:47" ht="14.1" customHeight="1" x14ac:dyDescent="0.25"/>
    <row r="48" spans="1:47" ht="14.1" customHeight="1" x14ac:dyDescent="0.25"/>
    <row r="49" ht="14.1" customHeight="1" x14ac:dyDescent="0.25"/>
  </sheetData>
  <mergeCells count="22">
    <mergeCell ref="A1:A3"/>
    <mergeCell ref="B1:L1"/>
    <mergeCell ref="M1:P1"/>
    <mergeCell ref="B2:L3"/>
    <mergeCell ref="M2:P2"/>
    <mergeCell ref="M3:P3"/>
    <mergeCell ref="R33:W42"/>
    <mergeCell ref="B9:G9"/>
    <mergeCell ref="H9:M9"/>
    <mergeCell ref="N9:S9"/>
    <mergeCell ref="B5:C5"/>
    <mergeCell ref="G5:H5"/>
    <mergeCell ref="K5:L5"/>
    <mergeCell ref="G7:H7"/>
    <mergeCell ref="L7:N7"/>
    <mergeCell ref="B7:C7"/>
    <mergeCell ref="B33:H33"/>
    <mergeCell ref="B21:G21"/>
    <mergeCell ref="H21:M21"/>
    <mergeCell ref="N21:S21"/>
    <mergeCell ref="J33:P33"/>
    <mergeCell ref="R1:W8"/>
  </mergeCells>
  <pageMargins left="0.23622047244094491" right="0.23622047244094491" top="0.74803149606299213" bottom="0.74803149606299213" header="0.31496062992125984" footer="0.31496062992125984"/>
  <pageSetup scale="37" orientation="landscape" blackAndWhite="1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view="pageBreakPreview" zoomScale="70" zoomScaleNormal="100" zoomScaleSheetLayoutView="70" workbookViewId="0">
      <selection activeCell="I14" sqref="I14"/>
    </sheetView>
  </sheetViews>
  <sheetFormatPr baseColWidth="10" defaultRowHeight="26.25" x14ac:dyDescent="0.25"/>
  <cols>
    <col min="1" max="1" width="25.42578125" style="400" customWidth="1"/>
    <col min="2" max="2" width="20.140625" style="400" customWidth="1"/>
    <col min="3" max="3" width="25.42578125" style="400" customWidth="1"/>
    <col min="4" max="4" width="20.140625" style="400" customWidth="1"/>
    <col min="5" max="5" width="2.5703125" style="399" customWidth="1"/>
    <col min="6" max="16384" width="11.42578125" style="400"/>
  </cols>
  <sheetData>
    <row r="1" spans="1:5" ht="27" thickBot="1" x14ac:dyDescent="0.3">
      <c r="A1" s="486" t="s">
        <v>118</v>
      </c>
      <c r="B1" s="487"/>
      <c r="C1" s="487"/>
      <c r="D1" s="488"/>
    </row>
    <row r="2" spans="1:5" ht="79.5" thickBot="1" x14ac:dyDescent="0.3">
      <c r="A2" s="401" t="s">
        <v>116</v>
      </c>
      <c r="B2" s="402" t="s">
        <v>117</v>
      </c>
      <c r="C2" s="401" t="s">
        <v>116</v>
      </c>
      <c r="D2" s="402" t="s">
        <v>117</v>
      </c>
      <c r="E2" s="403"/>
    </row>
    <row r="3" spans="1:5" x14ac:dyDescent="0.25">
      <c r="A3" s="404" t="s">
        <v>125</v>
      </c>
      <c r="B3" s="405">
        <v>1.1423999999999999</v>
      </c>
      <c r="C3" s="404" t="s">
        <v>137</v>
      </c>
      <c r="D3" s="405">
        <v>1.1508</v>
      </c>
      <c r="E3" s="406"/>
    </row>
    <row r="4" spans="1:5" x14ac:dyDescent="0.25">
      <c r="A4" s="407" t="s">
        <v>126</v>
      </c>
      <c r="B4" s="408">
        <v>1.1200000000000001</v>
      </c>
      <c r="C4" s="407" t="s">
        <v>138</v>
      </c>
      <c r="D4" s="408">
        <v>1.155</v>
      </c>
      <c r="E4" s="406"/>
    </row>
    <row r="5" spans="1:5" x14ac:dyDescent="0.25">
      <c r="A5" s="407" t="s">
        <v>127</v>
      </c>
      <c r="B5" s="408">
        <v>0.30519999999999997</v>
      </c>
      <c r="C5" s="407" t="s">
        <v>139</v>
      </c>
      <c r="D5" s="408">
        <v>0.315</v>
      </c>
      <c r="E5" s="406"/>
    </row>
    <row r="6" spans="1:5" x14ac:dyDescent="0.25">
      <c r="A6" s="407" t="s">
        <v>128</v>
      </c>
      <c r="B6" s="408">
        <v>1.1451999999999998</v>
      </c>
      <c r="C6" s="407" t="s">
        <v>140</v>
      </c>
      <c r="D6" s="408">
        <v>1.1465999999999998</v>
      </c>
      <c r="E6" s="406"/>
    </row>
    <row r="7" spans="1:5" x14ac:dyDescent="0.25">
      <c r="A7" s="407" t="s">
        <v>129</v>
      </c>
      <c r="B7" s="408">
        <v>1.1423999999999999</v>
      </c>
      <c r="C7" s="407" t="s">
        <v>141</v>
      </c>
      <c r="D7" s="408">
        <v>1.141</v>
      </c>
      <c r="E7" s="406"/>
    </row>
    <row r="8" spans="1:5" ht="27" thickBot="1" x14ac:dyDescent="0.3">
      <c r="A8" s="409" t="s">
        <v>130</v>
      </c>
      <c r="B8" s="410">
        <v>1.1381999999999999</v>
      </c>
      <c r="C8" s="409" t="s">
        <v>142</v>
      </c>
      <c r="D8" s="410">
        <v>1.1451999999999998</v>
      </c>
      <c r="E8" s="406"/>
    </row>
    <row r="9" spans="1:5" x14ac:dyDescent="0.25">
      <c r="A9" s="404" t="s">
        <v>131</v>
      </c>
      <c r="B9" s="405">
        <v>1.1493999999999998</v>
      </c>
      <c r="C9" s="404" t="s">
        <v>119</v>
      </c>
      <c r="D9" s="405">
        <v>2.109</v>
      </c>
      <c r="E9" s="406"/>
    </row>
    <row r="10" spans="1:5" x14ac:dyDescent="0.25">
      <c r="A10" s="407" t="s">
        <v>132</v>
      </c>
      <c r="B10" s="408">
        <v>1.1465999999999998</v>
      </c>
      <c r="C10" s="407" t="s">
        <v>120</v>
      </c>
      <c r="D10" s="408">
        <v>2.133</v>
      </c>
      <c r="E10" s="406"/>
    </row>
    <row r="11" spans="1:5" x14ac:dyDescent="0.25">
      <c r="A11" s="407" t="s">
        <v>133</v>
      </c>
      <c r="B11" s="408">
        <v>0.308</v>
      </c>
      <c r="C11" s="407" t="s">
        <v>121</v>
      </c>
      <c r="D11" s="408">
        <v>0.59699999999999998</v>
      </c>
      <c r="E11" s="406"/>
    </row>
    <row r="12" spans="1:5" x14ac:dyDescent="0.25">
      <c r="A12" s="407" t="s">
        <v>134</v>
      </c>
      <c r="B12" s="408">
        <v>1.1493999999999998</v>
      </c>
      <c r="C12" s="407" t="s">
        <v>122</v>
      </c>
      <c r="D12" s="408">
        <v>2.1</v>
      </c>
      <c r="E12" s="406"/>
    </row>
    <row r="13" spans="1:5" x14ac:dyDescent="0.25">
      <c r="A13" s="407" t="s">
        <v>135</v>
      </c>
      <c r="B13" s="408">
        <v>1.1479999999999999</v>
      </c>
      <c r="C13" s="407" t="s">
        <v>123</v>
      </c>
      <c r="D13" s="408">
        <v>2.13</v>
      </c>
      <c r="E13" s="406"/>
    </row>
    <row r="14" spans="1:5" ht="27" thickBot="1" x14ac:dyDescent="0.3">
      <c r="A14" s="409" t="s">
        <v>136</v>
      </c>
      <c r="B14" s="410">
        <v>1.1465999999999998</v>
      </c>
      <c r="C14" s="409" t="s">
        <v>124</v>
      </c>
      <c r="D14" s="410">
        <v>2.109</v>
      </c>
      <c r="E14" s="406"/>
    </row>
  </sheetData>
  <mergeCells count="1">
    <mergeCell ref="A1:D1"/>
  </mergeCells>
  <pageMargins left="0.7" right="0.7" top="0.75" bottom="0.75" header="0.3" footer="0.3"/>
  <pageSetup paperSize="9" scale="88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426" t="s">
        <v>53</v>
      </c>
      <c r="L11" s="426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25</v>
      </c>
      <c r="C15" s="432"/>
      <c r="D15" s="432"/>
      <c r="E15" s="432"/>
      <c r="F15" s="432"/>
      <c r="G15" s="432"/>
      <c r="H15" s="432"/>
      <c r="I15" s="432"/>
      <c r="J15" s="433"/>
      <c r="K15" s="434" t="s">
        <v>8</v>
      </c>
      <c r="L15" s="435"/>
      <c r="M15" s="435"/>
      <c r="N15" s="435"/>
      <c r="O15" s="435"/>
      <c r="P15" s="435"/>
      <c r="Q15" s="436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9" t="s">
        <v>25</v>
      </c>
      <c r="C36" s="427"/>
      <c r="D36" s="427"/>
      <c r="E36" s="427"/>
      <c r="F36" s="427"/>
      <c r="G36" s="427"/>
      <c r="H36" s="99"/>
      <c r="I36" s="53" t="s">
        <v>26</v>
      </c>
      <c r="J36" s="107"/>
      <c r="K36" s="418" t="s">
        <v>25</v>
      </c>
      <c r="L36" s="418"/>
      <c r="M36" s="418"/>
      <c r="N36" s="418"/>
      <c r="O36" s="41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7" t="s">
        <v>8</v>
      </c>
      <c r="C55" s="418"/>
      <c r="D55" s="418"/>
      <c r="E55" s="418"/>
      <c r="F55" s="41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showGridLines="0" view="pageBreakPreview" zoomScaleNormal="100" zoomScaleSheetLayoutView="100" workbookViewId="0">
      <selection activeCell="E2" sqref="E2:E7"/>
    </sheetView>
  </sheetViews>
  <sheetFormatPr baseColWidth="10" defaultRowHeight="18.75" x14ac:dyDescent="0.25"/>
  <cols>
    <col min="1" max="1" width="13.42578125" style="246" customWidth="1"/>
    <col min="2" max="3" width="11.42578125" style="246"/>
    <col min="4" max="4" width="9.140625" style="246" customWidth="1"/>
    <col min="5" max="5" width="12.5703125" style="246" customWidth="1"/>
    <col min="6" max="16384" width="11.42578125" style="246"/>
  </cols>
  <sheetData>
    <row r="1" spans="1:5" ht="37.5" x14ac:dyDescent="0.25">
      <c r="A1" s="243"/>
      <c r="B1" s="244" t="s">
        <v>85</v>
      </c>
      <c r="C1" s="244" t="s">
        <v>86</v>
      </c>
      <c r="D1" s="244" t="s">
        <v>87</v>
      </c>
      <c r="E1" s="245" t="s">
        <v>88</v>
      </c>
    </row>
    <row r="2" spans="1:5" x14ac:dyDescent="0.25">
      <c r="A2" s="492" t="s">
        <v>110</v>
      </c>
      <c r="B2" s="247">
        <v>647</v>
      </c>
      <c r="C2" s="247">
        <v>56</v>
      </c>
      <c r="D2" s="248">
        <v>3</v>
      </c>
      <c r="E2" s="249">
        <f t="shared" ref="E2:E7" si="0">SUM(B2:C2)*D2/1000</f>
        <v>2.109</v>
      </c>
    </row>
    <row r="3" spans="1:5" x14ac:dyDescent="0.25">
      <c r="A3" s="493"/>
      <c r="B3" s="247">
        <v>655</v>
      </c>
      <c r="C3" s="247">
        <v>56</v>
      </c>
      <c r="D3" s="248">
        <v>3</v>
      </c>
      <c r="E3" s="249">
        <f t="shared" si="0"/>
        <v>2.133</v>
      </c>
    </row>
    <row r="4" spans="1:5" x14ac:dyDescent="0.25">
      <c r="A4" s="493"/>
      <c r="B4" s="247">
        <v>187</v>
      </c>
      <c r="C4" s="247">
        <v>12</v>
      </c>
      <c r="D4" s="248">
        <v>3</v>
      </c>
      <c r="E4" s="249">
        <f t="shared" si="0"/>
        <v>0.59699999999999998</v>
      </c>
    </row>
    <row r="5" spans="1:5" x14ac:dyDescent="0.25">
      <c r="A5" s="493"/>
      <c r="B5" s="247">
        <v>647</v>
      </c>
      <c r="C5" s="247">
        <v>53</v>
      </c>
      <c r="D5" s="248">
        <v>3</v>
      </c>
      <c r="E5" s="249">
        <f t="shared" si="0"/>
        <v>2.1</v>
      </c>
    </row>
    <row r="6" spans="1:5" x14ac:dyDescent="0.25">
      <c r="A6" s="493"/>
      <c r="B6" s="247">
        <v>653</v>
      </c>
      <c r="C6" s="247">
        <v>57</v>
      </c>
      <c r="D6" s="248">
        <v>3</v>
      </c>
      <c r="E6" s="249">
        <f t="shared" si="0"/>
        <v>2.13</v>
      </c>
    </row>
    <row r="7" spans="1:5" x14ac:dyDescent="0.25">
      <c r="A7" s="494"/>
      <c r="B7" s="247">
        <v>649</v>
      </c>
      <c r="C7" s="247">
        <v>54</v>
      </c>
      <c r="D7" s="248">
        <v>3</v>
      </c>
      <c r="E7" s="249">
        <f t="shared" si="0"/>
        <v>2.109</v>
      </c>
    </row>
    <row r="8" spans="1:5" x14ac:dyDescent="0.25">
      <c r="A8" s="489" t="s">
        <v>70</v>
      </c>
      <c r="B8" s="247">
        <v>751</v>
      </c>
      <c r="C8" s="247">
        <v>65</v>
      </c>
      <c r="D8" s="248">
        <v>1.4</v>
      </c>
      <c r="E8" s="249">
        <f t="shared" ref="E8:E25" si="1">SUM(B8:C8)*D8/1000</f>
        <v>1.1423999999999999</v>
      </c>
    </row>
    <row r="9" spans="1:5" x14ac:dyDescent="0.25">
      <c r="A9" s="490"/>
      <c r="B9" s="247">
        <v>736</v>
      </c>
      <c r="C9" s="247">
        <v>64</v>
      </c>
      <c r="D9" s="248">
        <v>1.4</v>
      </c>
      <c r="E9" s="249">
        <f t="shared" si="1"/>
        <v>1.1200000000000001</v>
      </c>
    </row>
    <row r="10" spans="1:5" x14ac:dyDescent="0.25">
      <c r="A10" s="490"/>
      <c r="B10" s="247">
        <v>200</v>
      </c>
      <c r="C10" s="247">
        <v>18</v>
      </c>
      <c r="D10" s="248">
        <v>1.4</v>
      </c>
      <c r="E10" s="249">
        <f t="shared" si="1"/>
        <v>0.30519999999999997</v>
      </c>
    </row>
    <row r="11" spans="1:5" x14ac:dyDescent="0.25">
      <c r="A11" s="490"/>
      <c r="B11" s="247">
        <v>753</v>
      </c>
      <c r="C11" s="247">
        <v>65</v>
      </c>
      <c r="D11" s="248">
        <v>1.4</v>
      </c>
      <c r="E11" s="249">
        <f t="shared" si="1"/>
        <v>1.1451999999999998</v>
      </c>
    </row>
    <row r="12" spans="1:5" x14ac:dyDescent="0.25">
      <c r="A12" s="490"/>
      <c r="B12" s="247">
        <v>751</v>
      </c>
      <c r="C12" s="247">
        <v>65</v>
      </c>
      <c r="D12" s="248">
        <v>1.4</v>
      </c>
      <c r="E12" s="249">
        <f t="shared" si="1"/>
        <v>1.1423999999999999</v>
      </c>
    </row>
    <row r="13" spans="1:5" x14ac:dyDescent="0.25">
      <c r="A13" s="495"/>
      <c r="B13" s="247">
        <v>749</v>
      </c>
      <c r="C13" s="247">
        <v>64</v>
      </c>
      <c r="D13" s="248">
        <v>1.4</v>
      </c>
      <c r="E13" s="249">
        <f t="shared" si="1"/>
        <v>1.1381999999999999</v>
      </c>
    </row>
    <row r="14" spans="1:5" x14ac:dyDescent="0.25">
      <c r="A14" s="489" t="s">
        <v>71</v>
      </c>
      <c r="B14" s="247">
        <v>756</v>
      </c>
      <c r="C14" s="247">
        <v>65</v>
      </c>
      <c r="D14" s="248">
        <v>1.4</v>
      </c>
      <c r="E14" s="249">
        <f t="shared" si="1"/>
        <v>1.1493999999999998</v>
      </c>
    </row>
    <row r="15" spans="1:5" x14ac:dyDescent="0.25">
      <c r="A15" s="490"/>
      <c r="B15" s="247">
        <v>755</v>
      </c>
      <c r="C15" s="247">
        <v>64</v>
      </c>
      <c r="D15" s="248">
        <v>1.4</v>
      </c>
      <c r="E15" s="249">
        <f t="shared" si="1"/>
        <v>1.1465999999999998</v>
      </c>
    </row>
    <row r="16" spans="1:5" x14ac:dyDescent="0.25">
      <c r="A16" s="490"/>
      <c r="B16" s="247">
        <v>202</v>
      </c>
      <c r="C16" s="247">
        <v>18</v>
      </c>
      <c r="D16" s="248">
        <v>1.4</v>
      </c>
      <c r="E16" s="249">
        <f t="shared" si="1"/>
        <v>0.308</v>
      </c>
    </row>
    <row r="17" spans="1:5" x14ac:dyDescent="0.25">
      <c r="A17" s="490"/>
      <c r="B17" s="247">
        <v>756</v>
      </c>
      <c r="C17" s="247">
        <v>65</v>
      </c>
      <c r="D17" s="248">
        <v>1.4</v>
      </c>
      <c r="E17" s="249">
        <f t="shared" si="1"/>
        <v>1.1493999999999998</v>
      </c>
    </row>
    <row r="18" spans="1:5" x14ac:dyDescent="0.25">
      <c r="A18" s="490"/>
      <c r="B18" s="247">
        <v>755</v>
      </c>
      <c r="C18" s="247">
        <v>65</v>
      </c>
      <c r="D18" s="248">
        <v>1.4</v>
      </c>
      <c r="E18" s="249">
        <f t="shared" si="1"/>
        <v>1.1479999999999999</v>
      </c>
    </row>
    <row r="19" spans="1:5" x14ac:dyDescent="0.25">
      <c r="A19" s="495"/>
      <c r="B19" s="247">
        <v>755</v>
      </c>
      <c r="C19" s="247">
        <v>64</v>
      </c>
      <c r="D19" s="248">
        <v>1.4</v>
      </c>
      <c r="E19" s="249">
        <f t="shared" si="1"/>
        <v>1.1465999999999998</v>
      </c>
    </row>
    <row r="20" spans="1:5" x14ac:dyDescent="0.25">
      <c r="A20" s="489" t="s">
        <v>8</v>
      </c>
      <c r="B20" s="247">
        <v>757</v>
      </c>
      <c r="C20" s="247">
        <v>65</v>
      </c>
      <c r="D20" s="248">
        <v>1.4</v>
      </c>
      <c r="E20" s="249">
        <f t="shared" si="1"/>
        <v>1.1508</v>
      </c>
    </row>
    <row r="21" spans="1:5" x14ac:dyDescent="0.25">
      <c r="A21" s="490"/>
      <c r="B21" s="247">
        <v>761</v>
      </c>
      <c r="C21" s="247">
        <v>64</v>
      </c>
      <c r="D21" s="248">
        <v>1.4</v>
      </c>
      <c r="E21" s="249">
        <f t="shared" si="1"/>
        <v>1.155</v>
      </c>
    </row>
    <row r="22" spans="1:5" x14ac:dyDescent="0.25">
      <c r="A22" s="490"/>
      <c r="B22" s="247">
        <v>207</v>
      </c>
      <c r="C22" s="247">
        <v>18</v>
      </c>
      <c r="D22" s="248">
        <v>1.4</v>
      </c>
      <c r="E22" s="249">
        <f t="shared" si="1"/>
        <v>0.315</v>
      </c>
    </row>
    <row r="23" spans="1:5" x14ac:dyDescent="0.25">
      <c r="A23" s="490"/>
      <c r="B23" s="247">
        <v>754</v>
      </c>
      <c r="C23" s="247">
        <v>65</v>
      </c>
      <c r="D23" s="248">
        <v>1.4</v>
      </c>
      <c r="E23" s="249">
        <f t="shared" si="1"/>
        <v>1.1465999999999998</v>
      </c>
    </row>
    <row r="24" spans="1:5" x14ac:dyDescent="0.25">
      <c r="A24" s="490"/>
      <c r="B24" s="278">
        <v>751</v>
      </c>
      <c r="C24" s="278">
        <v>64</v>
      </c>
      <c r="D24" s="248">
        <v>1.4</v>
      </c>
      <c r="E24" s="279">
        <f t="shared" si="1"/>
        <v>1.141</v>
      </c>
    </row>
    <row r="25" spans="1:5" ht="19.5" thickBot="1" x14ac:dyDescent="0.3">
      <c r="A25" s="491"/>
      <c r="B25" s="250">
        <v>754</v>
      </c>
      <c r="C25" s="250">
        <v>64</v>
      </c>
      <c r="D25" s="248">
        <v>1.4</v>
      </c>
      <c r="E25" s="251">
        <f t="shared" si="1"/>
        <v>1.1451999999999998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orientation="landscape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Normal="100" zoomScaleSheetLayoutView="100" workbookViewId="0">
      <selection activeCell="B3" sqref="B3"/>
    </sheetView>
  </sheetViews>
  <sheetFormatPr baseColWidth="10" defaultRowHeight="15" x14ac:dyDescent="0.25"/>
  <cols>
    <col min="1" max="1" width="59.5703125" style="18" customWidth="1"/>
    <col min="2" max="2" width="13.85546875" style="18" customWidth="1"/>
    <col min="3" max="3" width="18.5703125" style="18" customWidth="1"/>
    <col min="4" max="4" width="67.28515625" style="18" bestFit="1" customWidth="1"/>
    <col min="5" max="5" width="58.140625" style="18" bestFit="1" customWidth="1"/>
    <col min="6" max="6" width="57.42578125" style="18" bestFit="1" customWidth="1"/>
    <col min="7" max="16384" width="11.42578125" style="18"/>
  </cols>
  <sheetData>
    <row r="1" spans="1:6" ht="16.5" thickBot="1" x14ac:dyDescent="0.3">
      <c r="A1" s="496" t="s">
        <v>89</v>
      </c>
      <c r="B1" s="497"/>
      <c r="C1" s="497"/>
      <c r="D1" s="498"/>
    </row>
    <row r="2" spans="1:6" ht="20.25" x14ac:dyDescent="0.25">
      <c r="A2" s="252" t="s">
        <v>90</v>
      </c>
      <c r="B2" s="253">
        <v>67</v>
      </c>
      <c r="C2" s="254" t="s">
        <v>91</v>
      </c>
      <c r="D2" s="255" t="s">
        <v>92</v>
      </c>
    </row>
    <row r="3" spans="1:6" ht="20.25" x14ac:dyDescent="0.25">
      <c r="A3" s="256" t="s">
        <v>93</v>
      </c>
      <c r="B3" s="257">
        <f>B2*3.72%</f>
        <v>2.4924000000000004</v>
      </c>
      <c r="C3" s="258"/>
      <c r="D3" s="259" t="s">
        <v>94</v>
      </c>
    </row>
    <row r="4" spans="1:6" ht="20.25" x14ac:dyDescent="0.25">
      <c r="A4" s="256" t="s">
        <v>95</v>
      </c>
      <c r="B4" s="257">
        <f>B3*2</f>
        <v>4.9848000000000008</v>
      </c>
      <c r="C4" s="258"/>
      <c r="D4" s="259" t="s">
        <v>96</v>
      </c>
    </row>
    <row r="5" spans="1:6" ht="20.25" x14ac:dyDescent="0.25">
      <c r="A5" s="260" t="s">
        <v>97</v>
      </c>
      <c r="B5" s="261">
        <v>2.5000000000000001E-2</v>
      </c>
      <c r="C5" s="258" t="s">
        <v>91</v>
      </c>
      <c r="D5" s="259" t="s">
        <v>98</v>
      </c>
    </row>
    <row r="6" spans="1:6" ht="20.25" x14ac:dyDescent="0.25">
      <c r="A6" s="260" t="s">
        <v>99</v>
      </c>
      <c r="B6" s="262">
        <v>158</v>
      </c>
      <c r="C6" s="258" t="s">
        <v>91</v>
      </c>
      <c r="D6" s="259" t="s">
        <v>92</v>
      </c>
    </row>
    <row r="7" spans="1:6" ht="20.25" x14ac:dyDescent="0.25">
      <c r="A7" s="256" t="s">
        <v>100</v>
      </c>
      <c r="B7" s="257">
        <f>B5*B6</f>
        <v>3.95</v>
      </c>
      <c r="C7" s="258"/>
      <c r="D7" s="259" t="s">
        <v>101</v>
      </c>
    </row>
    <row r="8" spans="1:6" ht="20.25" x14ac:dyDescent="0.25">
      <c r="A8" s="256" t="s">
        <v>102</v>
      </c>
      <c r="B8" s="263">
        <v>0.36</v>
      </c>
      <c r="C8" s="258"/>
      <c r="D8" s="114" t="s">
        <v>103</v>
      </c>
    </row>
    <row r="9" spans="1:6" ht="21" thickBot="1" x14ac:dyDescent="0.3">
      <c r="A9" s="256" t="s">
        <v>104</v>
      </c>
      <c r="B9" s="264">
        <f>B4-B7</f>
        <v>1.0348000000000006</v>
      </c>
      <c r="C9" s="258"/>
      <c r="D9" s="259" t="s">
        <v>105</v>
      </c>
    </row>
    <row r="10" spans="1:6" ht="21" thickBot="1" x14ac:dyDescent="0.3">
      <c r="A10" s="265" t="s">
        <v>106</v>
      </c>
      <c r="B10" s="266">
        <f>B9/B8</f>
        <v>2.8744444444444461</v>
      </c>
      <c r="C10" s="267"/>
      <c r="D10" s="268" t="s">
        <v>107</v>
      </c>
      <c r="E10" s="18" t="s">
        <v>108</v>
      </c>
      <c r="F10" s="18" t="s">
        <v>109</v>
      </c>
    </row>
    <row r="14" spans="1:6" s="269" customFormat="1" ht="14.25" x14ac:dyDescent="0.25">
      <c r="B14" s="270"/>
      <c r="C14" s="271"/>
      <c r="D14" s="271"/>
      <c r="E14" s="270"/>
    </row>
    <row r="15" spans="1:6" s="269" customFormat="1" ht="14.25" x14ac:dyDescent="0.25">
      <c r="B15" s="270"/>
      <c r="C15" s="272"/>
      <c r="D15" s="271"/>
      <c r="E15" s="270"/>
    </row>
    <row r="16" spans="1:6" s="269" customFormat="1" ht="14.25" x14ac:dyDescent="0.25">
      <c r="B16" s="270"/>
      <c r="C16" s="272"/>
      <c r="D16" s="271"/>
      <c r="E16" s="270"/>
    </row>
    <row r="17" spans="2:5" s="269" customFormat="1" ht="14.25" x14ac:dyDescent="0.25">
      <c r="B17" s="270"/>
      <c r="C17" s="272"/>
      <c r="D17" s="271"/>
      <c r="E17" s="270"/>
    </row>
    <row r="18" spans="2:5" s="269" customFormat="1" ht="14.25" x14ac:dyDescent="0.25">
      <c r="B18" s="270"/>
      <c r="C18" s="271"/>
      <c r="D18" s="271"/>
      <c r="E18" s="270"/>
    </row>
    <row r="19" spans="2:5" s="269" customFormat="1" ht="14.25" x14ac:dyDescent="0.25">
      <c r="B19" s="270"/>
      <c r="C19" s="271"/>
      <c r="D19" s="271"/>
      <c r="E19" s="270"/>
    </row>
    <row r="20" spans="2:5" s="269" customFormat="1" ht="14.25" x14ac:dyDescent="0.25">
      <c r="B20" s="270"/>
      <c r="C20" s="271"/>
      <c r="D20" s="271"/>
      <c r="E20" s="270"/>
    </row>
    <row r="21" spans="2:5" s="269" customFormat="1" ht="14.25" x14ac:dyDescent="0.25">
      <c r="B21" s="270"/>
      <c r="C21" s="271"/>
      <c r="D21" s="271"/>
      <c r="E21" s="270"/>
    </row>
    <row r="22" spans="2:5" s="269" customFormat="1" ht="14.25" x14ac:dyDescent="0.25">
      <c r="B22" s="270"/>
      <c r="C22" s="273"/>
      <c r="D22" s="274"/>
      <c r="E22" s="270"/>
    </row>
    <row r="23" spans="2:5" s="269" customFormat="1" ht="14.25" x14ac:dyDescent="0.25">
      <c r="B23" s="270"/>
      <c r="C23" s="273"/>
      <c r="D23" s="275"/>
      <c r="E23" s="270"/>
    </row>
    <row r="24" spans="2:5" s="269" customFormat="1" x14ac:dyDescent="0.25">
      <c r="B24" s="270"/>
      <c r="C24" s="276"/>
      <c r="D24" s="71"/>
      <c r="E24" s="270"/>
    </row>
    <row r="25" spans="2:5" s="269" customFormat="1" x14ac:dyDescent="0.25">
      <c r="B25" s="270"/>
      <c r="C25" s="276"/>
      <c r="D25" s="71"/>
      <c r="E25" s="270"/>
    </row>
    <row r="26" spans="2:5" s="269" customFormat="1" x14ac:dyDescent="0.25">
      <c r="B26" s="270"/>
      <c r="C26" s="277"/>
      <c r="D26" s="71"/>
      <c r="E26" s="270"/>
    </row>
    <row r="27" spans="2:5" s="269" customFormat="1" x14ac:dyDescent="0.25">
      <c r="B27" s="270"/>
      <c r="C27" s="277"/>
      <c r="D27" s="71"/>
      <c r="E27" s="270"/>
    </row>
    <row r="28" spans="2:5" x14ac:dyDescent="0.25">
      <c r="C28" s="71"/>
      <c r="D28" s="71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426" t="s">
        <v>54</v>
      </c>
      <c r="L11" s="426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25</v>
      </c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M15" s="434" t="s">
        <v>8</v>
      </c>
      <c r="N15" s="435"/>
      <c r="O15" s="435"/>
      <c r="P15" s="435"/>
      <c r="Q15" s="435"/>
      <c r="R15" s="435"/>
      <c r="S15" s="435"/>
      <c r="T15" s="435"/>
      <c r="U15" s="436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9" t="s">
        <v>25</v>
      </c>
      <c r="C36" s="427"/>
      <c r="D36" s="427"/>
      <c r="E36" s="427"/>
      <c r="F36" s="427"/>
      <c r="G36" s="427"/>
      <c r="H36" s="99"/>
      <c r="I36" s="53" t="s">
        <v>26</v>
      </c>
      <c r="J36" s="107"/>
      <c r="K36" s="418" t="s">
        <v>25</v>
      </c>
      <c r="L36" s="418"/>
      <c r="M36" s="418"/>
      <c r="N36" s="418"/>
      <c r="O36" s="41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7" t="s">
        <v>8</v>
      </c>
      <c r="C55" s="418"/>
      <c r="D55" s="418"/>
      <c r="E55" s="418"/>
      <c r="F55" s="41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426" t="s">
        <v>55</v>
      </c>
      <c r="L11" s="426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25</v>
      </c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M15" s="434" t="s">
        <v>8</v>
      </c>
      <c r="N15" s="435"/>
      <c r="O15" s="435"/>
      <c r="P15" s="435"/>
      <c r="Q15" s="435"/>
      <c r="R15" s="435"/>
      <c r="S15" s="435"/>
      <c r="T15" s="435"/>
      <c r="U15" s="436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9" t="s">
        <v>25</v>
      </c>
      <c r="C36" s="427"/>
      <c r="D36" s="427"/>
      <c r="E36" s="427"/>
      <c r="F36" s="427"/>
      <c r="G36" s="427"/>
      <c r="H36" s="99"/>
      <c r="I36" s="53" t="s">
        <v>26</v>
      </c>
      <c r="J36" s="107"/>
      <c r="K36" s="418" t="s">
        <v>25</v>
      </c>
      <c r="L36" s="418"/>
      <c r="M36" s="418"/>
      <c r="N36" s="418"/>
      <c r="O36" s="41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7" t="s">
        <v>8</v>
      </c>
      <c r="C55" s="418"/>
      <c r="D55" s="418"/>
      <c r="E55" s="418"/>
      <c r="F55" s="41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426" t="s">
        <v>56</v>
      </c>
      <c r="L11" s="426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25</v>
      </c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M15" s="434" t="s">
        <v>8</v>
      </c>
      <c r="N15" s="435"/>
      <c r="O15" s="435"/>
      <c r="P15" s="435"/>
      <c r="Q15" s="435"/>
      <c r="R15" s="435"/>
      <c r="S15" s="435"/>
      <c r="T15" s="435"/>
      <c r="U15" s="436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9" t="s">
        <v>25</v>
      </c>
      <c r="C36" s="427"/>
      <c r="D36" s="427"/>
      <c r="E36" s="427"/>
      <c r="F36" s="427"/>
      <c r="G36" s="427"/>
      <c r="H36" s="99"/>
      <c r="I36" s="53" t="s">
        <v>26</v>
      </c>
      <c r="J36" s="107"/>
      <c r="K36" s="418" t="s">
        <v>25</v>
      </c>
      <c r="L36" s="418"/>
      <c r="M36" s="418"/>
      <c r="N36" s="418"/>
      <c r="O36" s="41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7" t="s">
        <v>8</v>
      </c>
      <c r="C55" s="418"/>
      <c r="D55" s="418"/>
      <c r="E55" s="418"/>
      <c r="F55" s="41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426" t="s">
        <v>57</v>
      </c>
      <c r="L11" s="426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25</v>
      </c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M15" s="434" t="s">
        <v>8</v>
      </c>
      <c r="N15" s="435"/>
      <c r="O15" s="435"/>
      <c r="P15" s="435"/>
      <c r="Q15" s="435"/>
      <c r="R15" s="435"/>
      <c r="S15" s="435"/>
      <c r="T15" s="435"/>
      <c r="U15" s="436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9" t="s">
        <v>8</v>
      </c>
      <c r="C36" s="427"/>
      <c r="D36" s="427"/>
      <c r="E36" s="427"/>
      <c r="F36" s="427"/>
      <c r="G36" s="427"/>
      <c r="H36" s="99"/>
      <c r="I36" s="53" t="s">
        <v>26</v>
      </c>
      <c r="J36" s="107"/>
      <c r="K36" s="418" t="s">
        <v>8</v>
      </c>
      <c r="L36" s="418"/>
      <c r="M36" s="418"/>
      <c r="N36" s="418"/>
      <c r="O36" s="41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7" t="s">
        <v>8</v>
      </c>
      <c r="C55" s="418"/>
      <c r="D55" s="418"/>
      <c r="E55" s="418"/>
      <c r="F55" s="41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4" t="s">
        <v>0</v>
      </c>
      <c r="B3" s="424"/>
      <c r="C3" s="424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425" t="s">
        <v>2</v>
      </c>
      <c r="F9" s="425"/>
      <c r="G9" s="42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5"/>
      <c r="S9" s="42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426" t="s">
        <v>58</v>
      </c>
      <c r="L11" s="426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31" t="s">
        <v>25</v>
      </c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33"/>
      <c r="N15" s="434" t="s">
        <v>8</v>
      </c>
      <c r="O15" s="435"/>
      <c r="P15" s="435"/>
      <c r="Q15" s="435"/>
      <c r="R15" s="435"/>
      <c r="S15" s="435"/>
      <c r="T15" s="435"/>
      <c r="U15" s="435"/>
      <c r="V15" s="436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7" t="s">
        <v>25</v>
      </c>
      <c r="C36" s="418"/>
      <c r="D36" s="418"/>
      <c r="E36" s="418"/>
      <c r="F36" s="418"/>
      <c r="G36" s="418"/>
      <c r="H36" s="419"/>
      <c r="I36" s="99"/>
      <c r="J36" s="53" t="s">
        <v>26</v>
      </c>
      <c r="K36" s="107"/>
      <c r="L36" s="418" t="s">
        <v>25</v>
      </c>
      <c r="M36" s="418"/>
      <c r="N36" s="418"/>
      <c r="O36" s="418"/>
      <c r="P36" s="41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7" t="s">
        <v>8</v>
      </c>
      <c r="C55" s="418"/>
      <c r="D55" s="418"/>
      <c r="E55" s="418"/>
      <c r="F55" s="41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A3:C3"/>
    <mergeCell ref="E9:G9"/>
    <mergeCell ref="B15:M15"/>
    <mergeCell ref="B36:H36"/>
    <mergeCell ref="R9:S9"/>
    <mergeCell ref="K11:L11"/>
    <mergeCell ref="N15:V15"/>
    <mergeCell ref="L36:P36"/>
    <mergeCell ref="J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41</vt:i4>
      </vt:variant>
      <vt:variant>
        <vt:lpstr>Rangos con nombre</vt:lpstr>
      </vt:variant>
      <vt:variant>
        <vt:i4>22</vt:i4>
      </vt:variant>
    </vt:vector>
  </HeadingPairs>
  <TitlesOfParts>
    <vt:vector size="63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SEM 35</vt:lpstr>
      <vt:lpstr>SEM 36</vt:lpstr>
      <vt:lpstr>SEM 37</vt:lpstr>
      <vt:lpstr>IMPRIMIR</vt:lpstr>
      <vt:lpstr>Hoja1</vt:lpstr>
      <vt:lpstr>Calcio</vt:lpstr>
      <vt:lpstr>CARBONATO DE CALCIO</vt:lpstr>
      <vt:lpstr>'CARBONATO DE CALCIO'!Área_de_impresión</vt:lpstr>
      <vt:lpstr>Hoja1!Área_de_impresión</vt:lpstr>
      <vt:lpstr>IMPRIMIR!Área_de_impresión</vt:lpstr>
      <vt:lpstr>'SEM 19'!Área_de_impresión</vt:lpstr>
      <vt:lpstr>'SEM 20'!Área_de_impresión</vt:lpstr>
      <vt:lpstr>'SEM 21'!Área_de_impresión</vt:lpstr>
      <vt:lpstr>'SEM 22'!Área_de_impresión</vt:lpstr>
      <vt:lpstr>'SEM 23'!Área_de_impresión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  <vt:lpstr>'SEM 32'!Área_de_impresión</vt:lpstr>
      <vt:lpstr>'SEM 33'!Área_de_impresión</vt:lpstr>
      <vt:lpstr>'SEM 34'!Área_de_impresión</vt:lpstr>
      <vt:lpstr>'SEM 35'!Área_de_impresión</vt:lpstr>
      <vt:lpstr>'SEM 36'!Área_de_impresión</vt:lpstr>
      <vt:lpstr>'SEM 37'!Área_de_impresión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2021-12-23T21:50:54Z</cp:lastPrinted>
  <dcterms:created xsi:type="dcterms:W3CDTF">2021-03-04T08:17:33Z</dcterms:created>
  <dcterms:modified xsi:type="dcterms:W3CDTF">2021-12-30T21:24:39Z</dcterms:modified>
</cp:coreProperties>
</file>