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6476F1B9-B158-4569-8E1D-7F02522EC7B9}" xr6:coauthVersionLast="36" xr6:coauthVersionMax="36" xr10:uidLastSave="{00000000-0000-0000-0000-000000000000}"/>
  <bookViews>
    <workbookView xWindow="0" yWindow="0" windowWidth="20490" windowHeight="7545" tabRatio="745" firstSheet="45" activeTab="51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SEM 33" sheetId="41" r:id="rId33"/>
    <sheet name="SEM 34" sheetId="42" r:id="rId34"/>
    <sheet name="SEM 35" sheetId="43" r:id="rId35"/>
    <sheet name="SEM 36" sheetId="44" r:id="rId36"/>
    <sheet name="SEM 37" sheetId="45" r:id="rId37"/>
    <sheet name="SEM 38" sheetId="46" r:id="rId38"/>
    <sheet name="SEM 39" sheetId="47" r:id="rId39"/>
    <sheet name="SEM 40" sheetId="48" r:id="rId40"/>
    <sheet name="SEM 41" sheetId="49" r:id="rId41"/>
    <sheet name="SEM 42" sheetId="50" r:id="rId42"/>
    <sheet name="SEM 43" sheetId="51" r:id="rId43"/>
    <sheet name="SEM 44" sheetId="52" r:id="rId44"/>
    <sheet name="SEM 45" sheetId="54" r:id="rId45"/>
    <sheet name="SEM 46" sheetId="55" r:id="rId46"/>
    <sheet name="SEM 47" sheetId="56" r:id="rId47"/>
    <sheet name="SEM 48" sheetId="57" r:id="rId48"/>
    <sheet name="SEM 49" sheetId="58" r:id="rId49"/>
    <sheet name="SEM 50" sheetId="59" r:id="rId50"/>
    <sheet name="SEM 51" sheetId="60" r:id="rId51"/>
    <sheet name="IMPRIMIR" sheetId="2" r:id="rId52"/>
    <sheet name="Calcio_Imprimir" sheetId="40" r:id="rId53"/>
    <sheet name="Calcio" sheetId="32" r:id="rId54"/>
    <sheet name="CARBONATO DE CALCIO" sheetId="33" r:id="rId55"/>
    <sheet name="Comederos por corral" sheetId="53" r:id="rId56"/>
  </sheets>
  <definedNames>
    <definedName name="_xlnm.Print_Area" localSheetId="52">Calcio_Imprimir!$A$1:$D$14</definedName>
    <definedName name="_xlnm.Print_Area" localSheetId="54">'CARBONATO DE CALCIO'!$A$1:$D$10</definedName>
    <definedName name="_xlnm.Print_Area" localSheetId="51">IMPRIMIR!$A$1:$W$44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  <definedName name="_xlnm.Print_Area" localSheetId="32">'SEM 33'!$A$1:$Z$70</definedName>
    <definedName name="_xlnm.Print_Area" localSheetId="33">'SEM 34'!$A$1:$Z$70</definedName>
    <definedName name="_xlnm.Print_Area" localSheetId="34">'SEM 35'!$A$1:$Z$70</definedName>
    <definedName name="_xlnm.Print_Area" localSheetId="35">'SEM 36'!$A$1:$Z$70</definedName>
    <definedName name="_xlnm.Print_Area" localSheetId="36">'SEM 37'!$A$1:$Z$70</definedName>
    <definedName name="_xlnm.Print_Area" localSheetId="37">'SEM 38'!$A$1:$Z$70</definedName>
    <definedName name="_xlnm.Print_Area" localSheetId="38">'SEM 39'!$A$1:$Z$70</definedName>
    <definedName name="_xlnm.Print_Area" localSheetId="39">'SEM 40'!$A$1:$Z$70</definedName>
    <definedName name="_xlnm.Print_Area" localSheetId="40">'SEM 41'!$A$1:$Z$70</definedName>
    <definedName name="_xlnm.Print_Area" localSheetId="41">'SEM 42'!$A$1:$Z$70</definedName>
    <definedName name="_xlnm.Print_Area" localSheetId="42">'SEM 43'!$A$1:$Z$70</definedName>
    <definedName name="_xlnm.Print_Area" localSheetId="43">'SEM 44'!$A$1:$Z$70</definedName>
    <definedName name="_xlnm.Print_Area" localSheetId="44">'SEM 45'!$A$1:$Z$70</definedName>
    <definedName name="_xlnm.Print_Area" localSheetId="45">'SEM 46'!$A$1:$Z$70</definedName>
    <definedName name="_xlnm.Print_Area" localSheetId="46">'SEM 47'!$A$1:$Z$70</definedName>
    <definedName name="_xlnm.Print_Area" localSheetId="47">'SEM 48'!$A$1:$Z$70</definedName>
    <definedName name="_xlnm.Print_Area" localSheetId="48">'SEM 49'!$A$1:$Z$70</definedName>
    <definedName name="_xlnm.Print_Area" localSheetId="49">'SEM 50'!$A$1:$Z$70</definedName>
    <definedName name="_xlnm.Print_Area" localSheetId="50">'SEM 51'!$A$1:$Z$70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60" l="1"/>
  <c r="R69" i="60"/>
  <c r="Q69" i="60"/>
  <c r="P69" i="60"/>
  <c r="O69" i="60"/>
  <c r="N69" i="60"/>
  <c r="M69" i="60"/>
  <c r="L69" i="60"/>
  <c r="K69" i="60"/>
  <c r="J69" i="60"/>
  <c r="I69" i="60"/>
  <c r="H69" i="60"/>
  <c r="G69" i="60"/>
  <c r="F69" i="60"/>
  <c r="E69" i="60"/>
  <c r="D69" i="60"/>
  <c r="C69" i="60"/>
  <c r="B69" i="60"/>
  <c r="S68" i="60"/>
  <c r="R68" i="60"/>
  <c r="Q68" i="60"/>
  <c r="P68" i="60"/>
  <c r="O68" i="60"/>
  <c r="N68" i="60"/>
  <c r="M68" i="60"/>
  <c r="L68" i="60"/>
  <c r="K68" i="60"/>
  <c r="J68" i="60"/>
  <c r="I68" i="60"/>
  <c r="H68" i="60"/>
  <c r="G68" i="60"/>
  <c r="F68" i="60"/>
  <c r="E68" i="60"/>
  <c r="D68" i="60"/>
  <c r="C68" i="60"/>
  <c r="B68" i="60"/>
  <c r="T67" i="60"/>
  <c r="S65" i="60"/>
  <c r="S70" i="60" s="1"/>
  <c r="R65" i="60"/>
  <c r="R70" i="60" s="1"/>
  <c r="Q65" i="60"/>
  <c r="Q70" i="60" s="1"/>
  <c r="P65" i="60"/>
  <c r="P70" i="60" s="1"/>
  <c r="O65" i="60"/>
  <c r="O70" i="60" s="1"/>
  <c r="N65" i="60"/>
  <c r="N70" i="60" s="1"/>
  <c r="M65" i="60"/>
  <c r="M70" i="60" s="1"/>
  <c r="L65" i="60"/>
  <c r="L70" i="60" s="1"/>
  <c r="K65" i="60"/>
  <c r="K70" i="60" s="1"/>
  <c r="J65" i="60"/>
  <c r="J70" i="60" s="1"/>
  <c r="I65" i="60"/>
  <c r="I70" i="60" s="1"/>
  <c r="H65" i="60"/>
  <c r="H70" i="60" s="1"/>
  <c r="G65" i="60"/>
  <c r="G70" i="60" s="1"/>
  <c r="F65" i="60"/>
  <c r="F70" i="60" s="1"/>
  <c r="E65" i="60"/>
  <c r="E70" i="60" s="1"/>
  <c r="D65" i="60"/>
  <c r="D70" i="60" s="1"/>
  <c r="C65" i="60"/>
  <c r="C70" i="60" s="1"/>
  <c r="B65" i="60"/>
  <c r="B70" i="60" s="1"/>
  <c r="T64" i="60"/>
  <c r="T63" i="60"/>
  <c r="T62" i="60"/>
  <c r="T61" i="60"/>
  <c r="T60" i="60"/>
  <c r="T59" i="60"/>
  <c r="T58" i="60"/>
  <c r="H51" i="60"/>
  <c r="Q50" i="60"/>
  <c r="P50" i="60"/>
  <c r="O50" i="60"/>
  <c r="N50" i="60"/>
  <c r="M50" i="60"/>
  <c r="L50" i="60"/>
  <c r="H50" i="60"/>
  <c r="G50" i="60"/>
  <c r="F50" i="60"/>
  <c r="E50" i="60"/>
  <c r="D50" i="60"/>
  <c r="C50" i="60"/>
  <c r="B50" i="60"/>
  <c r="Q49" i="60"/>
  <c r="P49" i="60"/>
  <c r="O49" i="60"/>
  <c r="N49" i="60"/>
  <c r="M49" i="60"/>
  <c r="L49" i="60"/>
  <c r="H49" i="60"/>
  <c r="G49" i="60"/>
  <c r="F49" i="60"/>
  <c r="E49" i="60"/>
  <c r="D49" i="60"/>
  <c r="C49" i="60"/>
  <c r="B49" i="60"/>
  <c r="R48" i="60"/>
  <c r="I48" i="60"/>
  <c r="Q46" i="60"/>
  <c r="Q51" i="60" s="1"/>
  <c r="P46" i="60"/>
  <c r="P51" i="60" s="1"/>
  <c r="O46" i="60"/>
  <c r="O51" i="60" s="1"/>
  <c r="N46" i="60"/>
  <c r="N51" i="60" s="1"/>
  <c r="M46" i="60"/>
  <c r="M51" i="60" s="1"/>
  <c r="L46" i="60"/>
  <c r="L51" i="60" s="1"/>
  <c r="H46" i="60"/>
  <c r="G46" i="60"/>
  <c r="G51" i="60" s="1"/>
  <c r="F46" i="60"/>
  <c r="F51" i="60" s="1"/>
  <c r="E46" i="60"/>
  <c r="E51" i="60" s="1"/>
  <c r="D46" i="60"/>
  <c r="D51" i="60" s="1"/>
  <c r="C46" i="60"/>
  <c r="C51" i="60" s="1"/>
  <c r="B46" i="60"/>
  <c r="B51" i="60" s="1"/>
  <c r="R45" i="60"/>
  <c r="I45" i="60"/>
  <c r="R44" i="60"/>
  <c r="I44" i="60"/>
  <c r="R43" i="60"/>
  <c r="I43" i="60"/>
  <c r="R42" i="60"/>
  <c r="I42" i="60"/>
  <c r="R41" i="60"/>
  <c r="I41" i="60"/>
  <c r="R40" i="60"/>
  <c r="I40" i="60"/>
  <c r="R39" i="60"/>
  <c r="I39" i="60"/>
  <c r="S29" i="60"/>
  <c r="R29" i="60"/>
  <c r="Q29" i="60"/>
  <c r="P29" i="60"/>
  <c r="O29" i="60"/>
  <c r="N29" i="60"/>
  <c r="M29" i="60"/>
  <c r="L29" i="60"/>
  <c r="K29" i="60"/>
  <c r="J29" i="60"/>
  <c r="I29" i="60"/>
  <c r="H29" i="60"/>
  <c r="G29" i="60"/>
  <c r="F29" i="60"/>
  <c r="E29" i="60"/>
  <c r="D29" i="60"/>
  <c r="C29" i="60"/>
  <c r="B29" i="60"/>
  <c r="S28" i="60"/>
  <c r="R28" i="60"/>
  <c r="Q28" i="60"/>
  <c r="P28" i="60"/>
  <c r="O28" i="60"/>
  <c r="N28" i="60"/>
  <c r="M28" i="60"/>
  <c r="L28" i="60"/>
  <c r="K28" i="60"/>
  <c r="J28" i="60"/>
  <c r="I28" i="60"/>
  <c r="H28" i="60"/>
  <c r="G28" i="60"/>
  <c r="F28" i="60"/>
  <c r="E28" i="60"/>
  <c r="D28" i="60"/>
  <c r="C28" i="60"/>
  <c r="B28" i="60"/>
  <c r="T27" i="60"/>
  <c r="S25" i="60"/>
  <c r="S30" i="60" s="1"/>
  <c r="R25" i="60"/>
  <c r="R30" i="60" s="1"/>
  <c r="Q25" i="60"/>
  <c r="Q30" i="60" s="1"/>
  <c r="P25" i="60"/>
  <c r="P30" i="60" s="1"/>
  <c r="O25" i="60"/>
  <c r="O30" i="60" s="1"/>
  <c r="N25" i="60"/>
  <c r="N30" i="60" s="1"/>
  <c r="M25" i="60"/>
  <c r="M30" i="60" s="1"/>
  <c r="L25" i="60"/>
  <c r="L30" i="60" s="1"/>
  <c r="K25" i="60"/>
  <c r="K30" i="60" s="1"/>
  <c r="J25" i="60"/>
  <c r="J30" i="60" s="1"/>
  <c r="I25" i="60"/>
  <c r="I30" i="60" s="1"/>
  <c r="H25" i="60"/>
  <c r="H30" i="60" s="1"/>
  <c r="G25" i="60"/>
  <c r="G30" i="60" s="1"/>
  <c r="F25" i="60"/>
  <c r="F30" i="60" s="1"/>
  <c r="E25" i="60"/>
  <c r="E30" i="60" s="1"/>
  <c r="D25" i="60"/>
  <c r="C25" i="60"/>
  <c r="C30" i="60" s="1"/>
  <c r="B25" i="60"/>
  <c r="B30" i="60" s="1"/>
  <c r="T24" i="60"/>
  <c r="T23" i="60"/>
  <c r="T22" i="60"/>
  <c r="T21" i="60"/>
  <c r="T20" i="60"/>
  <c r="T19" i="60"/>
  <c r="T18" i="60"/>
  <c r="T25" i="60" l="1"/>
  <c r="U27" i="60" s="1"/>
  <c r="D30" i="60"/>
  <c r="I46" i="60"/>
  <c r="T65" i="60"/>
  <c r="R46" i="60"/>
  <c r="T26" i="60" l="1"/>
  <c r="T66" i="60"/>
  <c r="T68" i="60"/>
  <c r="I49" i="60"/>
  <c r="I47" i="60"/>
  <c r="R49" i="60"/>
  <c r="R47" i="60"/>
  <c r="S69" i="59" l="1"/>
  <c r="R69" i="59"/>
  <c r="Q69" i="59"/>
  <c r="P69" i="59"/>
  <c r="O69" i="59"/>
  <c r="N69" i="59"/>
  <c r="M69" i="59"/>
  <c r="L69" i="59"/>
  <c r="K69" i="59"/>
  <c r="J69" i="59"/>
  <c r="I69" i="59"/>
  <c r="H69" i="59"/>
  <c r="G69" i="59"/>
  <c r="F69" i="59"/>
  <c r="E69" i="59"/>
  <c r="D69" i="59"/>
  <c r="C69" i="59"/>
  <c r="B69" i="59"/>
  <c r="S68" i="59"/>
  <c r="R68" i="59"/>
  <c r="Q68" i="59"/>
  <c r="P68" i="59"/>
  <c r="O68" i="59"/>
  <c r="N68" i="59"/>
  <c r="M68" i="59"/>
  <c r="L68" i="59"/>
  <c r="K68" i="59"/>
  <c r="J68" i="59"/>
  <c r="I68" i="59"/>
  <c r="H68" i="59"/>
  <c r="G68" i="59"/>
  <c r="F68" i="59"/>
  <c r="E68" i="59"/>
  <c r="D68" i="59"/>
  <c r="C68" i="59"/>
  <c r="B68" i="59"/>
  <c r="T67" i="59"/>
  <c r="S65" i="59"/>
  <c r="S70" i="59" s="1"/>
  <c r="R65" i="59"/>
  <c r="R70" i="59" s="1"/>
  <c r="Q65" i="59"/>
  <c r="Q70" i="59" s="1"/>
  <c r="P65" i="59"/>
  <c r="P70" i="59" s="1"/>
  <c r="O65" i="59"/>
  <c r="O70" i="59" s="1"/>
  <c r="N65" i="59"/>
  <c r="N70" i="59" s="1"/>
  <c r="M65" i="59"/>
  <c r="M70" i="59" s="1"/>
  <c r="L65" i="59"/>
  <c r="L70" i="59" s="1"/>
  <c r="K65" i="59"/>
  <c r="K70" i="59" s="1"/>
  <c r="J65" i="59"/>
  <c r="J70" i="59" s="1"/>
  <c r="I65" i="59"/>
  <c r="I70" i="59" s="1"/>
  <c r="H65" i="59"/>
  <c r="H70" i="59" s="1"/>
  <c r="G65" i="59"/>
  <c r="G70" i="59" s="1"/>
  <c r="F65" i="59"/>
  <c r="F70" i="59" s="1"/>
  <c r="E65" i="59"/>
  <c r="E70" i="59" s="1"/>
  <c r="D65" i="59"/>
  <c r="D70" i="59" s="1"/>
  <c r="C65" i="59"/>
  <c r="C70" i="59" s="1"/>
  <c r="B65" i="59"/>
  <c r="B70" i="59" s="1"/>
  <c r="T64" i="59"/>
  <c r="T63" i="59"/>
  <c r="T62" i="59"/>
  <c r="T61" i="59"/>
  <c r="T60" i="59"/>
  <c r="T59" i="59"/>
  <c r="T58" i="59"/>
  <c r="H51" i="59"/>
  <c r="Q50" i="59"/>
  <c r="P50" i="59"/>
  <c r="O50" i="59"/>
  <c r="N50" i="59"/>
  <c r="M50" i="59"/>
  <c r="L50" i="59"/>
  <c r="H50" i="59"/>
  <c r="G50" i="59"/>
  <c r="F50" i="59"/>
  <c r="E50" i="59"/>
  <c r="D50" i="59"/>
  <c r="C50" i="59"/>
  <c r="B50" i="59"/>
  <c r="Q49" i="59"/>
  <c r="P49" i="59"/>
  <c r="O49" i="59"/>
  <c r="N49" i="59"/>
  <c r="M49" i="59"/>
  <c r="L49" i="59"/>
  <c r="H49" i="59"/>
  <c r="G49" i="59"/>
  <c r="F49" i="59"/>
  <c r="E49" i="59"/>
  <c r="D49" i="59"/>
  <c r="C49" i="59"/>
  <c r="B49" i="59"/>
  <c r="R48" i="59"/>
  <c r="I48" i="59"/>
  <c r="Q46" i="59"/>
  <c r="Q51" i="59" s="1"/>
  <c r="P46" i="59"/>
  <c r="P51" i="59" s="1"/>
  <c r="O46" i="59"/>
  <c r="O51" i="59" s="1"/>
  <c r="N46" i="59"/>
  <c r="N51" i="59" s="1"/>
  <c r="M46" i="59"/>
  <c r="M51" i="59" s="1"/>
  <c r="L46" i="59"/>
  <c r="L51" i="59" s="1"/>
  <c r="H46" i="59"/>
  <c r="G46" i="59"/>
  <c r="G51" i="59" s="1"/>
  <c r="F46" i="59"/>
  <c r="F51" i="59" s="1"/>
  <c r="E46" i="59"/>
  <c r="E51" i="59" s="1"/>
  <c r="D46" i="59"/>
  <c r="D51" i="59" s="1"/>
  <c r="C46" i="59"/>
  <c r="C51" i="59" s="1"/>
  <c r="B46" i="59"/>
  <c r="B51" i="59" s="1"/>
  <c r="R45" i="59"/>
  <c r="I45" i="59"/>
  <c r="R44" i="59"/>
  <c r="I44" i="59"/>
  <c r="R43" i="59"/>
  <c r="I43" i="59"/>
  <c r="R42" i="59"/>
  <c r="I42" i="59"/>
  <c r="R41" i="59"/>
  <c r="I41" i="59"/>
  <c r="R40" i="59"/>
  <c r="I40" i="59"/>
  <c r="R39" i="59"/>
  <c r="I3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F29" i="59"/>
  <c r="E29" i="59"/>
  <c r="D29" i="59"/>
  <c r="C29" i="59"/>
  <c r="B29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E28" i="59"/>
  <c r="D28" i="59"/>
  <c r="C28" i="59"/>
  <c r="B28" i="59"/>
  <c r="T27" i="59"/>
  <c r="S25" i="59"/>
  <c r="S30" i="59" s="1"/>
  <c r="R25" i="59"/>
  <c r="R30" i="59" s="1"/>
  <c r="Q25" i="59"/>
  <c r="Q30" i="59" s="1"/>
  <c r="P25" i="59"/>
  <c r="P30" i="59" s="1"/>
  <c r="O25" i="59"/>
  <c r="O30" i="59" s="1"/>
  <c r="N25" i="59"/>
  <c r="N30" i="59" s="1"/>
  <c r="M25" i="59"/>
  <c r="M30" i="59" s="1"/>
  <c r="L25" i="59"/>
  <c r="L30" i="59" s="1"/>
  <c r="K25" i="59"/>
  <c r="K30" i="59" s="1"/>
  <c r="J25" i="59"/>
  <c r="J30" i="59" s="1"/>
  <c r="I25" i="59"/>
  <c r="I30" i="59" s="1"/>
  <c r="H25" i="59"/>
  <c r="H30" i="59" s="1"/>
  <c r="G25" i="59"/>
  <c r="G30" i="59" s="1"/>
  <c r="F25" i="59"/>
  <c r="F30" i="59" s="1"/>
  <c r="E25" i="59"/>
  <c r="E30" i="59" s="1"/>
  <c r="D25" i="59"/>
  <c r="D30" i="59" s="1"/>
  <c r="C25" i="59"/>
  <c r="C30" i="59" s="1"/>
  <c r="B25" i="59"/>
  <c r="B30" i="59" s="1"/>
  <c r="T24" i="59"/>
  <c r="T23" i="59"/>
  <c r="T22" i="59"/>
  <c r="T21" i="59"/>
  <c r="T20" i="59"/>
  <c r="T19" i="59"/>
  <c r="T18" i="59"/>
  <c r="T65" i="59" l="1"/>
  <c r="R46" i="59"/>
  <c r="I46" i="59"/>
  <c r="T25" i="59"/>
  <c r="T68" i="59" l="1"/>
  <c r="T66" i="59"/>
  <c r="I49" i="59"/>
  <c r="I47" i="59"/>
  <c r="R49" i="59"/>
  <c r="R47" i="59"/>
  <c r="U27" i="59"/>
  <c r="T26" i="59"/>
  <c r="S69" i="58" l="1"/>
  <c r="R69" i="58"/>
  <c r="Q69" i="58"/>
  <c r="P69" i="58"/>
  <c r="O69" i="58"/>
  <c r="N69" i="58"/>
  <c r="M69" i="58"/>
  <c r="L69" i="58"/>
  <c r="K69" i="58"/>
  <c r="J69" i="58"/>
  <c r="I69" i="58"/>
  <c r="H69" i="58"/>
  <c r="G69" i="58"/>
  <c r="F69" i="58"/>
  <c r="E69" i="58"/>
  <c r="D69" i="58"/>
  <c r="C69" i="58"/>
  <c r="B69" i="58"/>
  <c r="S68" i="58"/>
  <c r="R68" i="58"/>
  <c r="Q68" i="58"/>
  <c r="P68" i="58"/>
  <c r="O68" i="58"/>
  <c r="N68" i="58"/>
  <c r="M68" i="58"/>
  <c r="L68" i="58"/>
  <c r="K68" i="58"/>
  <c r="J68" i="58"/>
  <c r="I68" i="58"/>
  <c r="H68" i="58"/>
  <c r="G68" i="58"/>
  <c r="F68" i="58"/>
  <c r="E68" i="58"/>
  <c r="D68" i="58"/>
  <c r="C68" i="58"/>
  <c r="B68" i="58"/>
  <c r="T67" i="58"/>
  <c r="S65" i="58"/>
  <c r="S70" i="58" s="1"/>
  <c r="R65" i="58"/>
  <c r="R70" i="58" s="1"/>
  <c r="Q65" i="58"/>
  <c r="Q70" i="58" s="1"/>
  <c r="P65" i="58"/>
  <c r="P70" i="58" s="1"/>
  <c r="O65" i="58"/>
  <c r="O70" i="58" s="1"/>
  <c r="N65" i="58"/>
  <c r="N70" i="58" s="1"/>
  <c r="M65" i="58"/>
  <c r="M70" i="58" s="1"/>
  <c r="L65" i="58"/>
  <c r="L70" i="58" s="1"/>
  <c r="K65" i="58"/>
  <c r="K70" i="58" s="1"/>
  <c r="J65" i="58"/>
  <c r="J70" i="58" s="1"/>
  <c r="I65" i="58"/>
  <c r="I70" i="58" s="1"/>
  <c r="H65" i="58"/>
  <c r="H70" i="58" s="1"/>
  <c r="G65" i="58"/>
  <c r="G70" i="58" s="1"/>
  <c r="F65" i="58"/>
  <c r="F70" i="58" s="1"/>
  <c r="E65" i="58"/>
  <c r="E70" i="58" s="1"/>
  <c r="D65" i="58"/>
  <c r="D70" i="58" s="1"/>
  <c r="C65" i="58"/>
  <c r="B65" i="58"/>
  <c r="B70" i="58" s="1"/>
  <c r="T64" i="58"/>
  <c r="T63" i="58"/>
  <c r="T62" i="58"/>
  <c r="T61" i="58"/>
  <c r="T60" i="58"/>
  <c r="T59" i="58"/>
  <c r="T58" i="58"/>
  <c r="H51" i="58"/>
  <c r="G51" i="58"/>
  <c r="Q50" i="58"/>
  <c r="P50" i="58"/>
  <c r="O50" i="58"/>
  <c r="N50" i="58"/>
  <c r="M50" i="58"/>
  <c r="L50" i="58"/>
  <c r="H50" i="58"/>
  <c r="G50" i="58"/>
  <c r="F50" i="58"/>
  <c r="E50" i="58"/>
  <c r="D50" i="58"/>
  <c r="C50" i="58"/>
  <c r="B50" i="58"/>
  <c r="Q49" i="58"/>
  <c r="P49" i="58"/>
  <c r="O49" i="58"/>
  <c r="N49" i="58"/>
  <c r="M49" i="58"/>
  <c r="L49" i="58"/>
  <c r="H49" i="58"/>
  <c r="G49" i="58"/>
  <c r="F49" i="58"/>
  <c r="E49" i="58"/>
  <c r="D49" i="58"/>
  <c r="C49" i="58"/>
  <c r="B49" i="58"/>
  <c r="R48" i="58"/>
  <c r="I48" i="58"/>
  <c r="Q46" i="58"/>
  <c r="Q51" i="58" s="1"/>
  <c r="P46" i="58"/>
  <c r="P51" i="58" s="1"/>
  <c r="O46" i="58"/>
  <c r="O51" i="58" s="1"/>
  <c r="N46" i="58"/>
  <c r="N51" i="58" s="1"/>
  <c r="M46" i="58"/>
  <c r="M51" i="58" s="1"/>
  <c r="L46" i="58"/>
  <c r="L51" i="58" s="1"/>
  <c r="H46" i="58"/>
  <c r="G46" i="58"/>
  <c r="F46" i="58"/>
  <c r="F51" i="58" s="1"/>
  <c r="E46" i="58"/>
  <c r="E51" i="58" s="1"/>
  <c r="D46" i="58"/>
  <c r="D51" i="58" s="1"/>
  <c r="C46" i="58"/>
  <c r="C51" i="58" s="1"/>
  <c r="B46" i="58"/>
  <c r="B51" i="58" s="1"/>
  <c r="R45" i="58"/>
  <c r="I45" i="58"/>
  <c r="R44" i="58"/>
  <c r="I44" i="58"/>
  <c r="R43" i="58"/>
  <c r="I43" i="58"/>
  <c r="R42" i="58"/>
  <c r="I42" i="58"/>
  <c r="R41" i="58"/>
  <c r="I41" i="58"/>
  <c r="R40" i="58"/>
  <c r="I40" i="58"/>
  <c r="R39" i="58"/>
  <c r="I3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F29" i="58"/>
  <c r="E29" i="58"/>
  <c r="D29" i="58"/>
  <c r="C29" i="58"/>
  <c r="B29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F28" i="58"/>
  <c r="E28" i="58"/>
  <c r="D28" i="58"/>
  <c r="C28" i="58"/>
  <c r="B28" i="58"/>
  <c r="T27" i="58"/>
  <c r="S25" i="58"/>
  <c r="S30" i="58" s="1"/>
  <c r="R25" i="58"/>
  <c r="R30" i="58" s="1"/>
  <c r="Q25" i="58"/>
  <c r="Q30" i="58" s="1"/>
  <c r="P25" i="58"/>
  <c r="P30" i="58" s="1"/>
  <c r="O25" i="58"/>
  <c r="O30" i="58" s="1"/>
  <c r="N25" i="58"/>
  <c r="N30" i="58" s="1"/>
  <c r="M25" i="58"/>
  <c r="M30" i="58" s="1"/>
  <c r="L25" i="58"/>
  <c r="L30" i="58" s="1"/>
  <c r="K25" i="58"/>
  <c r="K30" i="58" s="1"/>
  <c r="J25" i="58"/>
  <c r="J30" i="58" s="1"/>
  <c r="I25" i="58"/>
  <c r="I30" i="58" s="1"/>
  <c r="H25" i="58"/>
  <c r="H30" i="58" s="1"/>
  <c r="G25" i="58"/>
  <c r="G30" i="58" s="1"/>
  <c r="F25" i="58"/>
  <c r="F30" i="58" s="1"/>
  <c r="E25" i="58"/>
  <c r="E30" i="58" s="1"/>
  <c r="D25" i="58"/>
  <c r="D30" i="58" s="1"/>
  <c r="C25" i="58"/>
  <c r="C30" i="58" s="1"/>
  <c r="B25" i="58"/>
  <c r="B30" i="58" s="1"/>
  <c r="T24" i="58"/>
  <c r="T23" i="58"/>
  <c r="T22" i="58"/>
  <c r="T21" i="58"/>
  <c r="T20" i="58"/>
  <c r="T19" i="58"/>
  <c r="T18" i="58"/>
  <c r="T65" i="58" l="1"/>
  <c r="T68" i="58" s="1"/>
  <c r="I46" i="58"/>
  <c r="T25" i="58"/>
  <c r="R46" i="58"/>
  <c r="C70" i="58"/>
  <c r="T66" i="58" l="1"/>
  <c r="I49" i="58"/>
  <c r="I47" i="58"/>
  <c r="U27" i="58"/>
  <c r="T26" i="58"/>
  <c r="R49" i="58"/>
  <c r="R47" i="58"/>
  <c r="S69" i="57" l="1"/>
  <c r="R69" i="57"/>
  <c r="Q69" i="57"/>
  <c r="P69" i="57"/>
  <c r="O69" i="57"/>
  <c r="N69" i="57"/>
  <c r="M69" i="57"/>
  <c r="L69" i="57"/>
  <c r="K69" i="57"/>
  <c r="J69" i="57"/>
  <c r="I69" i="57"/>
  <c r="H69" i="57"/>
  <c r="G69" i="57"/>
  <c r="F69" i="57"/>
  <c r="E69" i="57"/>
  <c r="D69" i="57"/>
  <c r="C69" i="57"/>
  <c r="B69" i="57"/>
  <c r="S68" i="57"/>
  <c r="R68" i="57"/>
  <c r="Q68" i="57"/>
  <c r="P68" i="57"/>
  <c r="O68" i="57"/>
  <c r="N68" i="57"/>
  <c r="M68" i="57"/>
  <c r="L68" i="57"/>
  <c r="K68" i="57"/>
  <c r="J68" i="57"/>
  <c r="I68" i="57"/>
  <c r="H68" i="57"/>
  <c r="G68" i="57"/>
  <c r="F68" i="57"/>
  <c r="E68" i="57"/>
  <c r="D68" i="57"/>
  <c r="C68" i="57"/>
  <c r="B68" i="57"/>
  <c r="T67" i="57"/>
  <c r="S65" i="57"/>
  <c r="S70" i="57" s="1"/>
  <c r="R65" i="57"/>
  <c r="R70" i="57" s="1"/>
  <c r="Q65" i="57"/>
  <c r="Q70" i="57" s="1"/>
  <c r="P65" i="57"/>
  <c r="P70" i="57" s="1"/>
  <c r="O65" i="57"/>
  <c r="O70" i="57" s="1"/>
  <c r="N65" i="57"/>
  <c r="N70" i="57" s="1"/>
  <c r="M65" i="57"/>
  <c r="M70" i="57" s="1"/>
  <c r="L65" i="57"/>
  <c r="L70" i="57" s="1"/>
  <c r="K65" i="57"/>
  <c r="K70" i="57" s="1"/>
  <c r="J65" i="57"/>
  <c r="J70" i="57" s="1"/>
  <c r="I65" i="57"/>
  <c r="I70" i="57" s="1"/>
  <c r="H65" i="57"/>
  <c r="H70" i="57" s="1"/>
  <c r="G65" i="57"/>
  <c r="G70" i="57" s="1"/>
  <c r="F65" i="57"/>
  <c r="F70" i="57" s="1"/>
  <c r="E65" i="57"/>
  <c r="E70" i="57" s="1"/>
  <c r="D65" i="57"/>
  <c r="D70" i="57" s="1"/>
  <c r="C65" i="57"/>
  <c r="C70" i="57" s="1"/>
  <c r="B65" i="57"/>
  <c r="B70" i="57" s="1"/>
  <c r="T64" i="57"/>
  <c r="T63" i="57"/>
  <c r="T62" i="57"/>
  <c r="T61" i="57"/>
  <c r="T60" i="57"/>
  <c r="T59" i="57"/>
  <c r="T58" i="57"/>
  <c r="F51" i="57"/>
  <c r="Q50" i="57"/>
  <c r="P50" i="57"/>
  <c r="O50" i="57"/>
  <c r="N50" i="57"/>
  <c r="M50" i="57"/>
  <c r="L50" i="57"/>
  <c r="H50" i="57"/>
  <c r="G50" i="57"/>
  <c r="F50" i="57"/>
  <c r="E50" i="57"/>
  <c r="D50" i="57"/>
  <c r="C50" i="57"/>
  <c r="B50" i="57"/>
  <c r="Q49" i="57"/>
  <c r="P49" i="57"/>
  <c r="O49" i="57"/>
  <c r="N49" i="57"/>
  <c r="M49" i="57"/>
  <c r="L49" i="57"/>
  <c r="H49" i="57"/>
  <c r="G49" i="57"/>
  <c r="F49" i="57"/>
  <c r="E49" i="57"/>
  <c r="D49" i="57"/>
  <c r="C49" i="57"/>
  <c r="B49" i="57"/>
  <c r="R48" i="57"/>
  <c r="I48" i="57"/>
  <c r="Q46" i="57"/>
  <c r="Q51" i="57" s="1"/>
  <c r="P46" i="57"/>
  <c r="P51" i="57" s="1"/>
  <c r="O46" i="57"/>
  <c r="O51" i="57" s="1"/>
  <c r="N46" i="57"/>
  <c r="N51" i="57" s="1"/>
  <c r="M46" i="57"/>
  <c r="M51" i="57" s="1"/>
  <c r="L46" i="57"/>
  <c r="H46" i="57"/>
  <c r="H51" i="57" s="1"/>
  <c r="G46" i="57"/>
  <c r="G51" i="57" s="1"/>
  <c r="F46" i="57"/>
  <c r="E46" i="57"/>
  <c r="E51" i="57" s="1"/>
  <c r="D46" i="57"/>
  <c r="D51" i="57" s="1"/>
  <c r="C46" i="57"/>
  <c r="C51" i="57" s="1"/>
  <c r="B46" i="57"/>
  <c r="B51" i="57" s="1"/>
  <c r="R45" i="57"/>
  <c r="I45" i="57"/>
  <c r="R44" i="57"/>
  <c r="I44" i="57"/>
  <c r="R43" i="57"/>
  <c r="I43" i="57"/>
  <c r="R42" i="57"/>
  <c r="I42" i="57"/>
  <c r="R41" i="57"/>
  <c r="I41" i="57"/>
  <c r="R40" i="57"/>
  <c r="I40" i="57"/>
  <c r="R39" i="57"/>
  <c r="I39" i="57"/>
  <c r="M30" i="57"/>
  <c r="S29" i="57"/>
  <c r="R29" i="57"/>
  <c r="Q29" i="57"/>
  <c r="P29" i="57"/>
  <c r="O29" i="57"/>
  <c r="N29" i="57"/>
  <c r="M29" i="57"/>
  <c r="L29" i="57"/>
  <c r="K29" i="57"/>
  <c r="J29" i="57"/>
  <c r="I29" i="57"/>
  <c r="H29" i="57"/>
  <c r="G29" i="57"/>
  <c r="F29" i="57"/>
  <c r="E29" i="57"/>
  <c r="D29" i="57"/>
  <c r="C29" i="57"/>
  <c r="B29" i="57"/>
  <c r="S28" i="57"/>
  <c r="R28" i="57"/>
  <c r="Q28" i="57"/>
  <c r="P28" i="57"/>
  <c r="O28" i="57"/>
  <c r="N28" i="57"/>
  <c r="M28" i="57"/>
  <c r="L28" i="57"/>
  <c r="K28" i="57"/>
  <c r="J28" i="57"/>
  <c r="I28" i="57"/>
  <c r="H28" i="57"/>
  <c r="G28" i="57"/>
  <c r="F28" i="57"/>
  <c r="E28" i="57"/>
  <c r="D28" i="57"/>
  <c r="C28" i="57"/>
  <c r="B28" i="57"/>
  <c r="T27" i="57"/>
  <c r="S25" i="57"/>
  <c r="S30" i="57" s="1"/>
  <c r="R25" i="57"/>
  <c r="R30" i="57" s="1"/>
  <c r="Q25" i="57"/>
  <c r="Q30" i="57" s="1"/>
  <c r="P25" i="57"/>
  <c r="P30" i="57" s="1"/>
  <c r="O25" i="57"/>
  <c r="O30" i="57" s="1"/>
  <c r="N25" i="57"/>
  <c r="N30" i="57" s="1"/>
  <c r="M25" i="57"/>
  <c r="L25" i="57"/>
  <c r="L30" i="57" s="1"/>
  <c r="K25" i="57"/>
  <c r="K30" i="57" s="1"/>
  <c r="J25" i="57"/>
  <c r="J30" i="57" s="1"/>
  <c r="I25" i="57"/>
  <c r="I30" i="57" s="1"/>
  <c r="H25" i="57"/>
  <c r="H30" i="57" s="1"/>
  <c r="G25" i="57"/>
  <c r="G30" i="57" s="1"/>
  <c r="F25" i="57"/>
  <c r="F30" i="57" s="1"/>
  <c r="E25" i="57"/>
  <c r="E30" i="57" s="1"/>
  <c r="D25" i="57"/>
  <c r="D30" i="57" s="1"/>
  <c r="C25" i="57"/>
  <c r="C30" i="57" s="1"/>
  <c r="B25" i="57"/>
  <c r="B30" i="57" s="1"/>
  <c r="T24" i="57"/>
  <c r="T23" i="57"/>
  <c r="T22" i="57"/>
  <c r="T21" i="57"/>
  <c r="T20" i="57"/>
  <c r="T19" i="57"/>
  <c r="T18" i="57"/>
  <c r="R46" i="57" l="1"/>
  <c r="R47" i="57" s="1"/>
  <c r="L51" i="57"/>
  <c r="I46" i="57"/>
  <c r="T25" i="57"/>
  <c r="T65" i="57"/>
  <c r="S69" i="56"/>
  <c r="R69" i="56"/>
  <c r="Q69" i="56"/>
  <c r="P69" i="56"/>
  <c r="O69" i="56"/>
  <c r="N69" i="56"/>
  <c r="M69" i="56"/>
  <c r="L69" i="56"/>
  <c r="K69" i="56"/>
  <c r="J69" i="56"/>
  <c r="I69" i="56"/>
  <c r="H69" i="56"/>
  <c r="G69" i="56"/>
  <c r="F69" i="56"/>
  <c r="E69" i="56"/>
  <c r="D69" i="56"/>
  <c r="C69" i="56"/>
  <c r="B69" i="56"/>
  <c r="S68" i="56"/>
  <c r="R68" i="56"/>
  <c r="Q68" i="56"/>
  <c r="P68" i="56"/>
  <c r="O68" i="56"/>
  <c r="N68" i="56"/>
  <c r="M68" i="56"/>
  <c r="L68" i="56"/>
  <c r="K68" i="56"/>
  <c r="J68" i="56"/>
  <c r="I68" i="56"/>
  <c r="H68" i="56"/>
  <c r="G68" i="56"/>
  <c r="F68" i="56"/>
  <c r="E68" i="56"/>
  <c r="D68" i="56"/>
  <c r="C68" i="56"/>
  <c r="B68" i="56"/>
  <c r="T67" i="56"/>
  <c r="S65" i="56"/>
  <c r="S70" i="56" s="1"/>
  <c r="R65" i="56"/>
  <c r="R70" i="56" s="1"/>
  <c r="Q65" i="56"/>
  <c r="Q70" i="56" s="1"/>
  <c r="P65" i="56"/>
  <c r="P70" i="56" s="1"/>
  <c r="O65" i="56"/>
  <c r="O70" i="56" s="1"/>
  <c r="N65" i="56"/>
  <c r="N70" i="56" s="1"/>
  <c r="M65" i="56"/>
  <c r="M70" i="56" s="1"/>
  <c r="L65" i="56"/>
  <c r="L70" i="56" s="1"/>
  <c r="K65" i="56"/>
  <c r="K70" i="56" s="1"/>
  <c r="J65" i="56"/>
  <c r="J70" i="56" s="1"/>
  <c r="I65" i="56"/>
  <c r="I70" i="56" s="1"/>
  <c r="H65" i="56"/>
  <c r="H70" i="56" s="1"/>
  <c r="G65" i="56"/>
  <c r="G70" i="56" s="1"/>
  <c r="F65" i="56"/>
  <c r="F70" i="56" s="1"/>
  <c r="E65" i="56"/>
  <c r="E70" i="56" s="1"/>
  <c r="D65" i="56"/>
  <c r="D70" i="56" s="1"/>
  <c r="C65" i="56"/>
  <c r="B65" i="56"/>
  <c r="B70" i="56" s="1"/>
  <c r="T64" i="56"/>
  <c r="T63" i="56"/>
  <c r="T62" i="56"/>
  <c r="T61" i="56"/>
  <c r="T60" i="56"/>
  <c r="T59" i="56"/>
  <c r="T58" i="56"/>
  <c r="H51" i="56"/>
  <c r="Q50" i="56"/>
  <c r="P50" i="56"/>
  <c r="O50" i="56"/>
  <c r="N50" i="56"/>
  <c r="M50" i="56"/>
  <c r="L50" i="56"/>
  <c r="H50" i="56"/>
  <c r="G50" i="56"/>
  <c r="F50" i="56"/>
  <c r="E50" i="56"/>
  <c r="D50" i="56"/>
  <c r="C50" i="56"/>
  <c r="B50" i="56"/>
  <c r="Q49" i="56"/>
  <c r="P49" i="56"/>
  <c r="O49" i="56"/>
  <c r="N49" i="56"/>
  <c r="M49" i="56"/>
  <c r="L49" i="56"/>
  <c r="H49" i="56"/>
  <c r="G49" i="56"/>
  <c r="F49" i="56"/>
  <c r="E49" i="56"/>
  <c r="D49" i="56"/>
  <c r="C49" i="56"/>
  <c r="B49" i="56"/>
  <c r="R48" i="56"/>
  <c r="I48" i="56"/>
  <c r="Q46" i="56"/>
  <c r="Q51" i="56" s="1"/>
  <c r="P46" i="56"/>
  <c r="P51" i="56" s="1"/>
  <c r="O46" i="56"/>
  <c r="O51" i="56" s="1"/>
  <c r="N46" i="56"/>
  <c r="N51" i="56" s="1"/>
  <c r="M46" i="56"/>
  <c r="M51" i="56" s="1"/>
  <c r="L46" i="56"/>
  <c r="L51" i="56" s="1"/>
  <c r="H46" i="56"/>
  <c r="G46" i="56"/>
  <c r="G51" i="56" s="1"/>
  <c r="F46" i="56"/>
  <c r="F51" i="56" s="1"/>
  <c r="E46" i="56"/>
  <c r="E51" i="56" s="1"/>
  <c r="D46" i="56"/>
  <c r="D51" i="56" s="1"/>
  <c r="C46" i="56"/>
  <c r="C51" i="56" s="1"/>
  <c r="B46" i="56"/>
  <c r="B51" i="56" s="1"/>
  <c r="R45" i="56"/>
  <c r="I45" i="56"/>
  <c r="R44" i="56"/>
  <c r="I44" i="56"/>
  <c r="R43" i="56"/>
  <c r="I43" i="56"/>
  <c r="R42" i="56"/>
  <c r="I42" i="56"/>
  <c r="R41" i="56"/>
  <c r="I41" i="56"/>
  <c r="R40" i="56"/>
  <c r="I40" i="56"/>
  <c r="R39" i="56"/>
  <c r="I3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T27" i="56"/>
  <c r="S25" i="56"/>
  <c r="S30" i="56" s="1"/>
  <c r="R25" i="56"/>
  <c r="R30" i="56" s="1"/>
  <c r="Q25" i="56"/>
  <c r="Q30" i="56" s="1"/>
  <c r="P25" i="56"/>
  <c r="P30" i="56" s="1"/>
  <c r="O25" i="56"/>
  <c r="O30" i="56" s="1"/>
  <c r="N25" i="56"/>
  <c r="N30" i="56" s="1"/>
  <c r="M25" i="56"/>
  <c r="M30" i="56" s="1"/>
  <c r="L25" i="56"/>
  <c r="L30" i="56" s="1"/>
  <c r="K25" i="56"/>
  <c r="K30" i="56" s="1"/>
  <c r="J25" i="56"/>
  <c r="J30" i="56" s="1"/>
  <c r="I25" i="56"/>
  <c r="I30" i="56" s="1"/>
  <c r="H25" i="56"/>
  <c r="H30" i="56" s="1"/>
  <c r="G25" i="56"/>
  <c r="G30" i="56" s="1"/>
  <c r="F25" i="56"/>
  <c r="F30" i="56" s="1"/>
  <c r="E25" i="56"/>
  <c r="E30" i="56" s="1"/>
  <c r="D25" i="56"/>
  <c r="D30" i="56" s="1"/>
  <c r="C25" i="56"/>
  <c r="C30" i="56" s="1"/>
  <c r="B25" i="56"/>
  <c r="T24" i="56"/>
  <c r="T23" i="56"/>
  <c r="T22" i="56"/>
  <c r="T21" i="56"/>
  <c r="T20" i="56"/>
  <c r="T19" i="56"/>
  <c r="T18" i="56"/>
  <c r="R49" i="57" l="1"/>
  <c r="U27" i="57"/>
  <c r="T26" i="57"/>
  <c r="I49" i="57"/>
  <c r="I47" i="57"/>
  <c r="T68" i="57"/>
  <c r="T66" i="57"/>
  <c r="T65" i="56"/>
  <c r="T66" i="56" s="1"/>
  <c r="T25" i="56"/>
  <c r="U27" i="56" s="1"/>
  <c r="R46" i="56"/>
  <c r="C70" i="56"/>
  <c r="B30" i="56"/>
  <c r="I46" i="56"/>
  <c r="S69" i="55"/>
  <c r="R69" i="55"/>
  <c r="Q69" i="55"/>
  <c r="P69" i="55"/>
  <c r="O69" i="55"/>
  <c r="N69" i="55"/>
  <c r="M69" i="55"/>
  <c r="L69" i="55"/>
  <c r="K69" i="55"/>
  <c r="J69" i="55"/>
  <c r="I69" i="55"/>
  <c r="H69" i="55"/>
  <c r="G69" i="55"/>
  <c r="F69" i="55"/>
  <c r="E69" i="55"/>
  <c r="D69" i="55"/>
  <c r="C69" i="55"/>
  <c r="B69" i="55"/>
  <c r="S68" i="55"/>
  <c r="R68" i="55"/>
  <c r="Q68" i="55"/>
  <c r="P68" i="55"/>
  <c r="O68" i="55"/>
  <c r="N68" i="55"/>
  <c r="M68" i="55"/>
  <c r="L68" i="55"/>
  <c r="K68" i="55"/>
  <c r="J68" i="55"/>
  <c r="I68" i="55"/>
  <c r="H68" i="55"/>
  <c r="G68" i="55"/>
  <c r="F68" i="55"/>
  <c r="E68" i="55"/>
  <c r="D68" i="55"/>
  <c r="C68" i="55"/>
  <c r="B68" i="55"/>
  <c r="T67" i="55"/>
  <c r="S65" i="55"/>
  <c r="S70" i="55" s="1"/>
  <c r="R65" i="55"/>
  <c r="R70" i="55" s="1"/>
  <c r="Q65" i="55"/>
  <c r="Q70" i="55" s="1"/>
  <c r="P65" i="55"/>
  <c r="P70" i="55" s="1"/>
  <c r="O65" i="55"/>
  <c r="O70" i="55" s="1"/>
  <c r="N65" i="55"/>
  <c r="N70" i="55" s="1"/>
  <c r="M65" i="55"/>
  <c r="M70" i="55" s="1"/>
  <c r="L65" i="55"/>
  <c r="L70" i="55" s="1"/>
  <c r="K65" i="55"/>
  <c r="K70" i="55" s="1"/>
  <c r="J65" i="55"/>
  <c r="J70" i="55" s="1"/>
  <c r="I65" i="55"/>
  <c r="I70" i="55" s="1"/>
  <c r="H65" i="55"/>
  <c r="H70" i="55" s="1"/>
  <c r="G65" i="55"/>
  <c r="G70" i="55" s="1"/>
  <c r="F65" i="55"/>
  <c r="F70" i="55" s="1"/>
  <c r="E65" i="55"/>
  <c r="E70" i="55" s="1"/>
  <c r="D65" i="55"/>
  <c r="D70" i="55" s="1"/>
  <c r="C65" i="55"/>
  <c r="B65" i="55"/>
  <c r="B70" i="55" s="1"/>
  <c r="T64" i="55"/>
  <c r="T63" i="55"/>
  <c r="T62" i="55"/>
  <c r="T61" i="55"/>
  <c r="T60" i="55"/>
  <c r="T59" i="55"/>
  <c r="T58" i="55"/>
  <c r="E51" i="55"/>
  <c r="Q50" i="55"/>
  <c r="P50" i="55"/>
  <c r="O50" i="55"/>
  <c r="N50" i="55"/>
  <c r="M50" i="55"/>
  <c r="L50" i="55"/>
  <c r="H50" i="55"/>
  <c r="G50" i="55"/>
  <c r="F50" i="55"/>
  <c r="E50" i="55"/>
  <c r="D50" i="55"/>
  <c r="C50" i="55"/>
  <c r="B50" i="55"/>
  <c r="Q49" i="55"/>
  <c r="P49" i="55"/>
  <c r="O49" i="55"/>
  <c r="N49" i="55"/>
  <c r="M49" i="55"/>
  <c r="L49" i="55"/>
  <c r="H49" i="55"/>
  <c r="G49" i="55"/>
  <c r="F49" i="55"/>
  <c r="E49" i="55"/>
  <c r="D49" i="55"/>
  <c r="C49" i="55"/>
  <c r="B49" i="55"/>
  <c r="R48" i="55"/>
  <c r="I48" i="55"/>
  <c r="Q46" i="55"/>
  <c r="Q51" i="55" s="1"/>
  <c r="P46" i="55"/>
  <c r="P51" i="55" s="1"/>
  <c r="O46" i="55"/>
  <c r="O51" i="55" s="1"/>
  <c r="N46" i="55"/>
  <c r="N51" i="55" s="1"/>
  <c r="M46" i="55"/>
  <c r="M51" i="55" s="1"/>
  <c r="L46" i="55"/>
  <c r="L51" i="55" s="1"/>
  <c r="H46" i="55"/>
  <c r="H51" i="55" s="1"/>
  <c r="G46" i="55"/>
  <c r="G51" i="55" s="1"/>
  <c r="F46" i="55"/>
  <c r="F51" i="55" s="1"/>
  <c r="E46" i="55"/>
  <c r="D46" i="55"/>
  <c r="D51" i="55" s="1"/>
  <c r="C46" i="55"/>
  <c r="C51" i="55" s="1"/>
  <c r="B46" i="55"/>
  <c r="B51" i="55" s="1"/>
  <c r="R45" i="55"/>
  <c r="I45" i="55"/>
  <c r="R44" i="55"/>
  <c r="I44" i="55"/>
  <c r="R43" i="55"/>
  <c r="I43" i="55"/>
  <c r="R42" i="55"/>
  <c r="I42" i="55"/>
  <c r="R41" i="55"/>
  <c r="I41" i="55"/>
  <c r="R40" i="55"/>
  <c r="I40" i="55"/>
  <c r="R39" i="55"/>
  <c r="I39" i="55"/>
  <c r="S29" i="55"/>
  <c r="R29" i="55"/>
  <c r="Q29" i="55"/>
  <c r="P29" i="55"/>
  <c r="O29" i="55"/>
  <c r="N29" i="55"/>
  <c r="M29" i="55"/>
  <c r="L29" i="55"/>
  <c r="K29" i="55"/>
  <c r="J29" i="55"/>
  <c r="I29" i="55"/>
  <c r="H29" i="55"/>
  <c r="G29" i="55"/>
  <c r="F29" i="55"/>
  <c r="E29" i="55"/>
  <c r="D29" i="55"/>
  <c r="C29" i="55"/>
  <c r="B29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B28" i="55"/>
  <c r="T27" i="55"/>
  <c r="S25" i="55"/>
  <c r="S30" i="55" s="1"/>
  <c r="R25" i="55"/>
  <c r="R30" i="55" s="1"/>
  <c r="Q25" i="55"/>
  <c r="Q30" i="55" s="1"/>
  <c r="P25" i="55"/>
  <c r="P30" i="55" s="1"/>
  <c r="O25" i="55"/>
  <c r="O30" i="55" s="1"/>
  <c r="N25" i="55"/>
  <c r="N30" i="55" s="1"/>
  <c r="M25" i="55"/>
  <c r="M30" i="55" s="1"/>
  <c r="L25" i="55"/>
  <c r="L30" i="55" s="1"/>
  <c r="K25" i="55"/>
  <c r="K30" i="55" s="1"/>
  <c r="J25" i="55"/>
  <c r="J30" i="55" s="1"/>
  <c r="I25" i="55"/>
  <c r="I30" i="55" s="1"/>
  <c r="H25" i="55"/>
  <c r="H30" i="55" s="1"/>
  <c r="G25" i="55"/>
  <c r="G30" i="55" s="1"/>
  <c r="F25" i="55"/>
  <c r="F30" i="55" s="1"/>
  <c r="E25" i="55"/>
  <c r="E30" i="55" s="1"/>
  <c r="D25" i="55"/>
  <c r="D30" i="55" s="1"/>
  <c r="C25" i="55"/>
  <c r="C30" i="55" s="1"/>
  <c r="B25" i="55"/>
  <c r="B30" i="55" s="1"/>
  <c r="T24" i="55"/>
  <c r="T23" i="55"/>
  <c r="T22" i="55"/>
  <c r="T21" i="55"/>
  <c r="T20" i="55"/>
  <c r="T19" i="55"/>
  <c r="T18" i="55"/>
  <c r="T68" i="56" l="1"/>
  <c r="T26" i="56"/>
  <c r="I49" i="56"/>
  <c r="I47" i="56"/>
  <c r="R49" i="56"/>
  <c r="R47" i="56"/>
  <c r="T65" i="55"/>
  <c r="T68" i="55" s="1"/>
  <c r="C70" i="55"/>
  <c r="R46" i="55"/>
  <c r="R49" i="55" s="1"/>
  <c r="I46" i="55"/>
  <c r="T25" i="55"/>
  <c r="S68" i="54"/>
  <c r="R68" i="54"/>
  <c r="Q68" i="54"/>
  <c r="P68" i="54"/>
  <c r="O68" i="54"/>
  <c r="N68" i="54"/>
  <c r="M68" i="54"/>
  <c r="L68" i="54"/>
  <c r="K68" i="54"/>
  <c r="J68" i="54"/>
  <c r="I68" i="54"/>
  <c r="H68" i="54"/>
  <c r="G68" i="54"/>
  <c r="F68" i="54"/>
  <c r="E68" i="54"/>
  <c r="D68" i="54"/>
  <c r="C68" i="54"/>
  <c r="B68" i="54"/>
  <c r="T66" i="55" l="1"/>
  <c r="R47" i="55"/>
  <c r="I49" i="55"/>
  <c r="I47" i="55"/>
  <c r="U27" i="55"/>
  <c r="T26" i="55"/>
  <c r="S69" i="54"/>
  <c r="R69" i="54"/>
  <c r="Q69" i="54"/>
  <c r="P69" i="54"/>
  <c r="O69" i="54"/>
  <c r="N69" i="54"/>
  <c r="M69" i="54"/>
  <c r="L69" i="54"/>
  <c r="K69" i="54"/>
  <c r="J69" i="54"/>
  <c r="I69" i="54"/>
  <c r="H69" i="54"/>
  <c r="G69" i="54"/>
  <c r="F69" i="54"/>
  <c r="E69" i="54"/>
  <c r="D69" i="54"/>
  <c r="C69" i="54"/>
  <c r="B69" i="54"/>
  <c r="T67" i="54"/>
  <c r="S65" i="54"/>
  <c r="S70" i="54" s="1"/>
  <c r="R65" i="54"/>
  <c r="R70" i="54" s="1"/>
  <c r="Q65" i="54"/>
  <c r="Q70" i="54" s="1"/>
  <c r="P65" i="54"/>
  <c r="P70" i="54" s="1"/>
  <c r="O65" i="54"/>
  <c r="O70" i="54" s="1"/>
  <c r="N65" i="54"/>
  <c r="N70" i="54" s="1"/>
  <c r="M65" i="54"/>
  <c r="M70" i="54" s="1"/>
  <c r="L65" i="54"/>
  <c r="L70" i="54" s="1"/>
  <c r="K65" i="54"/>
  <c r="K70" i="54" s="1"/>
  <c r="J65" i="54"/>
  <c r="J70" i="54" s="1"/>
  <c r="I65" i="54"/>
  <c r="I70" i="54" s="1"/>
  <c r="H65" i="54"/>
  <c r="H70" i="54" s="1"/>
  <c r="G65" i="54"/>
  <c r="G70" i="54" s="1"/>
  <c r="F65" i="54"/>
  <c r="F70" i="54" s="1"/>
  <c r="E65" i="54"/>
  <c r="E70" i="54" s="1"/>
  <c r="D65" i="54"/>
  <c r="D70" i="54" s="1"/>
  <c r="C65" i="54"/>
  <c r="C70" i="54" s="1"/>
  <c r="B65" i="54"/>
  <c r="B70" i="54" s="1"/>
  <c r="T64" i="54"/>
  <c r="T63" i="54"/>
  <c r="T62" i="54"/>
  <c r="T61" i="54"/>
  <c r="T60" i="54"/>
  <c r="T59" i="54"/>
  <c r="T58" i="54"/>
  <c r="H51" i="54"/>
  <c r="Q50" i="54"/>
  <c r="P50" i="54"/>
  <c r="O50" i="54"/>
  <c r="N50" i="54"/>
  <c r="M50" i="54"/>
  <c r="L50" i="54"/>
  <c r="H50" i="54"/>
  <c r="G50" i="54"/>
  <c r="F50" i="54"/>
  <c r="E50" i="54"/>
  <c r="D50" i="54"/>
  <c r="C50" i="54"/>
  <c r="B50" i="54"/>
  <c r="Q49" i="54"/>
  <c r="P49" i="54"/>
  <c r="O49" i="54"/>
  <c r="N49" i="54"/>
  <c r="M49" i="54"/>
  <c r="L49" i="54"/>
  <c r="H49" i="54"/>
  <c r="G49" i="54"/>
  <c r="F49" i="54"/>
  <c r="E49" i="54"/>
  <c r="D49" i="54"/>
  <c r="C49" i="54"/>
  <c r="B49" i="54"/>
  <c r="R48" i="54"/>
  <c r="I48" i="54"/>
  <c r="Q46" i="54"/>
  <c r="Q51" i="54" s="1"/>
  <c r="P46" i="54"/>
  <c r="P51" i="54" s="1"/>
  <c r="O46" i="54"/>
  <c r="O51" i="54" s="1"/>
  <c r="N46" i="54"/>
  <c r="N51" i="54" s="1"/>
  <c r="M46" i="54"/>
  <c r="M51" i="54" s="1"/>
  <c r="L46" i="54"/>
  <c r="L51" i="54" s="1"/>
  <c r="H46" i="54"/>
  <c r="G46" i="54"/>
  <c r="G51" i="54" s="1"/>
  <c r="F46" i="54"/>
  <c r="F51" i="54" s="1"/>
  <c r="E46" i="54"/>
  <c r="E51" i="54" s="1"/>
  <c r="D46" i="54"/>
  <c r="D51" i="54" s="1"/>
  <c r="C46" i="54"/>
  <c r="C51" i="54" s="1"/>
  <c r="B46" i="54"/>
  <c r="B51" i="54" s="1"/>
  <c r="R45" i="54"/>
  <c r="I45" i="54"/>
  <c r="R44" i="54"/>
  <c r="I44" i="54"/>
  <c r="R43" i="54"/>
  <c r="I43" i="54"/>
  <c r="R42" i="54"/>
  <c r="I42" i="54"/>
  <c r="R41" i="54"/>
  <c r="I41" i="54"/>
  <c r="R40" i="54"/>
  <c r="I40" i="54"/>
  <c r="R39" i="54"/>
  <c r="I39" i="54"/>
  <c r="S29" i="54"/>
  <c r="R29" i="54"/>
  <c r="Q29" i="54"/>
  <c r="P29" i="54"/>
  <c r="O29" i="54"/>
  <c r="N29" i="54"/>
  <c r="M29" i="54"/>
  <c r="L29" i="54"/>
  <c r="K29" i="54"/>
  <c r="J29" i="54"/>
  <c r="I29" i="54"/>
  <c r="H29" i="54"/>
  <c r="G29" i="54"/>
  <c r="F29" i="54"/>
  <c r="E29" i="54"/>
  <c r="D29" i="54"/>
  <c r="C29" i="54"/>
  <c r="B29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F28" i="54"/>
  <c r="E28" i="54"/>
  <c r="D28" i="54"/>
  <c r="C28" i="54"/>
  <c r="B28" i="54"/>
  <c r="T27" i="54"/>
  <c r="S25" i="54"/>
  <c r="S30" i="54" s="1"/>
  <c r="R25" i="54"/>
  <c r="R30" i="54" s="1"/>
  <c r="Q25" i="54"/>
  <c r="Q30" i="54" s="1"/>
  <c r="P25" i="54"/>
  <c r="P30" i="54" s="1"/>
  <c r="O25" i="54"/>
  <c r="O30" i="54" s="1"/>
  <c r="N25" i="54"/>
  <c r="N30" i="54" s="1"/>
  <c r="M25" i="54"/>
  <c r="M30" i="54" s="1"/>
  <c r="L25" i="54"/>
  <c r="L30" i="54" s="1"/>
  <c r="K25" i="54"/>
  <c r="K30" i="54" s="1"/>
  <c r="J25" i="54"/>
  <c r="J30" i="54" s="1"/>
  <c r="I25" i="54"/>
  <c r="I30" i="54" s="1"/>
  <c r="H25" i="54"/>
  <c r="H30" i="54" s="1"/>
  <c r="G25" i="54"/>
  <c r="G30" i="54" s="1"/>
  <c r="F25" i="54"/>
  <c r="F30" i="54" s="1"/>
  <c r="E25" i="54"/>
  <c r="E30" i="54" s="1"/>
  <c r="D25" i="54"/>
  <c r="D30" i="54" s="1"/>
  <c r="C25" i="54"/>
  <c r="C30" i="54" s="1"/>
  <c r="B25" i="54"/>
  <c r="B30" i="54" s="1"/>
  <c r="T24" i="54"/>
  <c r="T23" i="54"/>
  <c r="T22" i="54"/>
  <c r="T21" i="54"/>
  <c r="T20" i="54"/>
  <c r="T19" i="54"/>
  <c r="T18" i="54"/>
  <c r="R46" i="54" l="1"/>
  <c r="I46" i="54"/>
  <c r="T25" i="54"/>
  <c r="T65" i="54"/>
  <c r="B7" i="33"/>
  <c r="B3" i="33"/>
  <c r="B4" i="33" s="1"/>
  <c r="T26" i="54" l="1"/>
  <c r="U27" i="54"/>
  <c r="I49" i="54"/>
  <c r="I47" i="54"/>
  <c r="R49" i="54"/>
  <c r="R47" i="54"/>
  <c r="T66" i="54"/>
  <c r="T68" i="54"/>
  <c r="B9" i="33"/>
  <c r="B10" i="33" s="1"/>
  <c r="R48" i="51" l="1"/>
  <c r="S69" i="52" l="1"/>
  <c r="R69" i="52"/>
  <c r="Q69" i="52"/>
  <c r="P69" i="52"/>
  <c r="O69" i="52"/>
  <c r="N69" i="52"/>
  <c r="M69" i="52"/>
  <c r="L69" i="52"/>
  <c r="K69" i="52"/>
  <c r="J69" i="52"/>
  <c r="I69" i="52"/>
  <c r="H69" i="52"/>
  <c r="G69" i="52"/>
  <c r="F69" i="52"/>
  <c r="E69" i="52"/>
  <c r="D69" i="52"/>
  <c r="C69" i="52"/>
  <c r="B69" i="52"/>
  <c r="S68" i="52"/>
  <c r="R68" i="52"/>
  <c r="Q68" i="52"/>
  <c r="P68" i="52"/>
  <c r="O68" i="52"/>
  <c r="N68" i="52"/>
  <c r="M68" i="52"/>
  <c r="L68" i="52"/>
  <c r="K68" i="52"/>
  <c r="J68" i="52"/>
  <c r="I68" i="52"/>
  <c r="H68" i="52"/>
  <c r="G68" i="52"/>
  <c r="F68" i="52"/>
  <c r="E68" i="52"/>
  <c r="D68" i="52"/>
  <c r="C68" i="52"/>
  <c r="B68" i="52"/>
  <c r="T67" i="52"/>
  <c r="S65" i="52"/>
  <c r="S70" i="52" s="1"/>
  <c r="R65" i="52"/>
  <c r="R70" i="52" s="1"/>
  <c r="Q65" i="52"/>
  <c r="Q70" i="52" s="1"/>
  <c r="P65" i="52"/>
  <c r="P70" i="52" s="1"/>
  <c r="O65" i="52"/>
  <c r="O70" i="52" s="1"/>
  <c r="N65" i="52"/>
  <c r="N70" i="52" s="1"/>
  <c r="M65" i="52"/>
  <c r="M70" i="52" s="1"/>
  <c r="L65" i="52"/>
  <c r="L70" i="52" s="1"/>
  <c r="K65" i="52"/>
  <c r="K70" i="52" s="1"/>
  <c r="J65" i="52"/>
  <c r="J70" i="52" s="1"/>
  <c r="I65" i="52"/>
  <c r="I70" i="52" s="1"/>
  <c r="H65" i="52"/>
  <c r="H70" i="52" s="1"/>
  <c r="G65" i="52"/>
  <c r="G70" i="52" s="1"/>
  <c r="F65" i="52"/>
  <c r="F70" i="52" s="1"/>
  <c r="E65" i="52"/>
  <c r="E70" i="52" s="1"/>
  <c r="D65" i="52"/>
  <c r="D70" i="52" s="1"/>
  <c r="C65" i="52"/>
  <c r="C70" i="52" s="1"/>
  <c r="B65" i="52"/>
  <c r="B70" i="52" s="1"/>
  <c r="T64" i="52"/>
  <c r="T63" i="52"/>
  <c r="T62" i="52"/>
  <c r="T61" i="52"/>
  <c r="T60" i="52"/>
  <c r="T59" i="52"/>
  <c r="T58" i="52"/>
  <c r="Q50" i="52"/>
  <c r="P50" i="52"/>
  <c r="O50" i="52"/>
  <c r="N50" i="52"/>
  <c r="M50" i="52"/>
  <c r="L50" i="52"/>
  <c r="H50" i="52"/>
  <c r="G50" i="52"/>
  <c r="F50" i="52"/>
  <c r="E50" i="52"/>
  <c r="D50" i="52"/>
  <c r="C50" i="52"/>
  <c r="B50" i="52"/>
  <c r="Q49" i="52"/>
  <c r="P49" i="52"/>
  <c r="O49" i="52"/>
  <c r="N49" i="52"/>
  <c r="M49" i="52"/>
  <c r="L49" i="52"/>
  <c r="H49" i="52"/>
  <c r="G49" i="52"/>
  <c r="F49" i="52"/>
  <c r="E49" i="52"/>
  <c r="D49" i="52"/>
  <c r="C49" i="52"/>
  <c r="B49" i="52"/>
  <c r="R48" i="52"/>
  <c r="I48" i="52"/>
  <c r="Q46" i="52"/>
  <c r="Q51" i="52" s="1"/>
  <c r="P46" i="52"/>
  <c r="P51" i="52" s="1"/>
  <c r="O46" i="52"/>
  <c r="O51" i="52" s="1"/>
  <c r="N46" i="52"/>
  <c r="N51" i="52" s="1"/>
  <c r="M46" i="52"/>
  <c r="M51" i="52" s="1"/>
  <c r="L46" i="52"/>
  <c r="L51" i="52" s="1"/>
  <c r="H46" i="52"/>
  <c r="H51" i="52" s="1"/>
  <c r="G46" i="52"/>
  <c r="G51" i="52" s="1"/>
  <c r="F46" i="52"/>
  <c r="F51" i="52" s="1"/>
  <c r="E46" i="52"/>
  <c r="E51" i="52" s="1"/>
  <c r="D46" i="52"/>
  <c r="D51" i="52" s="1"/>
  <c r="C46" i="52"/>
  <c r="C51" i="52" s="1"/>
  <c r="B46" i="52"/>
  <c r="B51" i="52" s="1"/>
  <c r="R45" i="52"/>
  <c r="I45" i="52"/>
  <c r="R44" i="52"/>
  <c r="I44" i="52"/>
  <c r="R43" i="52"/>
  <c r="I43" i="52"/>
  <c r="R42" i="52"/>
  <c r="I42" i="52"/>
  <c r="R41" i="52"/>
  <c r="I41" i="52"/>
  <c r="R40" i="52"/>
  <c r="I40" i="52"/>
  <c r="R39" i="52"/>
  <c r="I3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29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T27" i="52"/>
  <c r="S25" i="52"/>
  <c r="S30" i="52" s="1"/>
  <c r="R25" i="52"/>
  <c r="R30" i="52" s="1"/>
  <c r="Q25" i="52"/>
  <c r="Q30" i="52" s="1"/>
  <c r="P25" i="52"/>
  <c r="P30" i="52" s="1"/>
  <c r="O25" i="52"/>
  <c r="O30" i="52" s="1"/>
  <c r="N25" i="52"/>
  <c r="N30" i="52" s="1"/>
  <c r="M25" i="52"/>
  <c r="M30" i="52" s="1"/>
  <c r="L25" i="52"/>
  <c r="L30" i="52" s="1"/>
  <c r="K25" i="52"/>
  <c r="K30" i="52" s="1"/>
  <c r="J25" i="52"/>
  <c r="J30" i="52" s="1"/>
  <c r="I25" i="52"/>
  <c r="I30" i="52" s="1"/>
  <c r="H25" i="52"/>
  <c r="H30" i="52" s="1"/>
  <c r="G25" i="52"/>
  <c r="G30" i="52" s="1"/>
  <c r="F25" i="52"/>
  <c r="F30" i="52" s="1"/>
  <c r="E25" i="52"/>
  <c r="E30" i="52" s="1"/>
  <c r="D25" i="52"/>
  <c r="D30" i="52" s="1"/>
  <c r="C25" i="52"/>
  <c r="C30" i="52" s="1"/>
  <c r="B25" i="52"/>
  <c r="B30" i="52" s="1"/>
  <c r="T24" i="52"/>
  <c r="T23" i="52"/>
  <c r="T22" i="52"/>
  <c r="T21" i="52"/>
  <c r="T20" i="52"/>
  <c r="T19" i="52"/>
  <c r="T18" i="52"/>
  <c r="T25" i="52" l="1"/>
  <c r="T26" i="52" s="1"/>
  <c r="I46" i="52"/>
  <c r="T65" i="52"/>
  <c r="R46" i="52"/>
  <c r="S69" i="5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B69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B68" i="51"/>
  <c r="T67" i="51"/>
  <c r="S65" i="51"/>
  <c r="S70" i="51" s="1"/>
  <c r="R65" i="51"/>
  <c r="R70" i="51" s="1"/>
  <c r="Q65" i="51"/>
  <c r="Q70" i="51" s="1"/>
  <c r="P65" i="51"/>
  <c r="P70" i="51" s="1"/>
  <c r="O65" i="51"/>
  <c r="O70" i="51" s="1"/>
  <c r="N65" i="51"/>
  <c r="N70" i="51" s="1"/>
  <c r="M65" i="51"/>
  <c r="M70" i="51" s="1"/>
  <c r="L65" i="51"/>
  <c r="L70" i="51" s="1"/>
  <c r="K65" i="51"/>
  <c r="K70" i="51" s="1"/>
  <c r="J65" i="51"/>
  <c r="J70" i="51" s="1"/>
  <c r="I65" i="51"/>
  <c r="I70" i="51" s="1"/>
  <c r="H65" i="51"/>
  <c r="H70" i="51" s="1"/>
  <c r="G65" i="51"/>
  <c r="G70" i="51" s="1"/>
  <c r="F65" i="51"/>
  <c r="F70" i="51" s="1"/>
  <c r="E65" i="51"/>
  <c r="E70" i="51" s="1"/>
  <c r="D65" i="51"/>
  <c r="D70" i="51" s="1"/>
  <c r="C65" i="51"/>
  <c r="C70" i="51" s="1"/>
  <c r="B65" i="51"/>
  <c r="B70" i="51" s="1"/>
  <c r="T64" i="51"/>
  <c r="T63" i="51"/>
  <c r="T62" i="51"/>
  <c r="T61" i="51"/>
  <c r="T60" i="51"/>
  <c r="T59" i="51"/>
  <c r="T58" i="51"/>
  <c r="H51" i="51"/>
  <c r="Q50" i="51"/>
  <c r="P50" i="51"/>
  <c r="O50" i="51"/>
  <c r="N50" i="51"/>
  <c r="M50" i="51"/>
  <c r="L50" i="51"/>
  <c r="H50" i="51"/>
  <c r="G50" i="51"/>
  <c r="F50" i="51"/>
  <c r="E50" i="51"/>
  <c r="D50" i="51"/>
  <c r="C50" i="51"/>
  <c r="B50" i="51"/>
  <c r="Q49" i="51"/>
  <c r="P49" i="51"/>
  <c r="O49" i="51"/>
  <c r="N49" i="51"/>
  <c r="M49" i="51"/>
  <c r="L49" i="51"/>
  <c r="H49" i="51"/>
  <c r="G49" i="51"/>
  <c r="F49" i="51"/>
  <c r="E49" i="51"/>
  <c r="D49" i="51"/>
  <c r="C49" i="51"/>
  <c r="B49" i="51"/>
  <c r="I48" i="51"/>
  <c r="Q46" i="51"/>
  <c r="Q51" i="51" s="1"/>
  <c r="P46" i="51"/>
  <c r="P51" i="51" s="1"/>
  <c r="O46" i="51"/>
  <c r="O51" i="51" s="1"/>
  <c r="N46" i="51"/>
  <c r="N51" i="51" s="1"/>
  <c r="M46" i="51"/>
  <c r="M51" i="51" s="1"/>
  <c r="L46" i="51"/>
  <c r="L51" i="51" s="1"/>
  <c r="H46" i="51"/>
  <c r="G46" i="51"/>
  <c r="G51" i="51" s="1"/>
  <c r="F46" i="51"/>
  <c r="F51" i="51" s="1"/>
  <c r="E46" i="51"/>
  <c r="E51" i="51" s="1"/>
  <c r="D46" i="51"/>
  <c r="D51" i="51" s="1"/>
  <c r="C46" i="51"/>
  <c r="C51" i="51" s="1"/>
  <c r="B46" i="51"/>
  <c r="B51" i="51" s="1"/>
  <c r="R45" i="51"/>
  <c r="I45" i="51"/>
  <c r="R44" i="51"/>
  <c r="I44" i="51"/>
  <c r="R43" i="51"/>
  <c r="I43" i="51"/>
  <c r="R42" i="51"/>
  <c r="I42" i="51"/>
  <c r="R41" i="51"/>
  <c r="I41" i="51"/>
  <c r="R40" i="51"/>
  <c r="I40" i="51"/>
  <c r="R39" i="51"/>
  <c r="I39" i="51"/>
  <c r="B30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T27" i="51"/>
  <c r="S25" i="51"/>
  <c r="S30" i="51" s="1"/>
  <c r="R25" i="51"/>
  <c r="R30" i="51" s="1"/>
  <c r="Q25" i="51"/>
  <c r="Q30" i="51" s="1"/>
  <c r="P25" i="51"/>
  <c r="P30" i="51" s="1"/>
  <c r="O25" i="51"/>
  <c r="O30" i="51" s="1"/>
  <c r="N25" i="51"/>
  <c r="N30" i="51" s="1"/>
  <c r="M25" i="51"/>
  <c r="M30" i="51" s="1"/>
  <c r="L25" i="51"/>
  <c r="L30" i="51" s="1"/>
  <c r="K25" i="51"/>
  <c r="K30" i="51" s="1"/>
  <c r="J25" i="51"/>
  <c r="J30" i="51" s="1"/>
  <c r="I25" i="51"/>
  <c r="I30" i="51" s="1"/>
  <c r="H25" i="51"/>
  <c r="H30" i="51" s="1"/>
  <c r="G25" i="51"/>
  <c r="G30" i="51" s="1"/>
  <c r="F25" i="51"/>
  <c r="F30" i="51" s="1"/>
  <c r="E25" i="51"/>
  <c r="E30" i="51" s="1"/>
  <c r="D25" i="51"/>
  <c r="D30" i="51" s="1"/>
  <c r="C25" i="51"/>
  <c r="B25" i="51"/>
  <c r="T24" i="51"/>
  <c r="T23" i="51"/>
  <c r="T22" i="51"/>
  <c r="T21" i="51"/>
  <c r="T20" i="51"/>
  <c r="T19" i="51"/>
  <c r="T18" i="51"/>
  <c r="U27" i="52" l="1"/>
  <c r="I47" i="52"/>
  <c r="I49" i="52"/>
  <c r="R49" i="52"/>
  <c r="R47" i="52"/>
  <c r="T66" i="52"/>
  <c r="T68" i="52"/>
  <c r="I46" i="51"/>
  <c r="I49" i="51" s="1"/>
  <c r="T25" i="51"/>
  <c r="U27" i="51" s="1"/>
  <c r="C30" i="51"/>
  <c r="T65" i="51"/>
  <c r="R46" i="51"/>
  <c r="S69" i="50"/>
  <c r="R69" i="50"/>
  <c r="Q69" i="50"/>
  <c r="P69" i="50"/>
  <c r="O69" i="50"/>
  <c r="N69" i="50"/>
  <c r="M69" i="50"/>
  <c r="L69" i="50"/>
  <c r="K69" i="50"/>
  <c r="J69" i="50"/>
  <c r="I69" i="50"/>
  <c r="H69" i="50"/>
  <c r="G69" i="50"/>
  <c r="F69" i="50"/>
  <c r="E69" i="50"/>
  <c r="D69" i="50"/>
  <c r="C69" i="50"/>
  <c r="B69" i="50"/>
  <c r="S68" i="50"/>
  <c r="R68" i="50"/>
  <c r="Q68" i="50"/>
  <c r="P68" i="50"/>
  <c r="O68" i="50"/>
  <c r="N68" i="50"/>
  <c r="M68" i="50"/>
  <c r="L68" i="50"/>
  <c r="K68" i="50"/>
  <c r="J68" i="50"/>
  <c r="I68" i="50"/>
  <c r="H68" i="50"/>
  <c r="G68" i="50"/>
  <c r="F68" i="50"/>
  <c r="E68" i="50"/>
  <c r="D68" i="50"/>
  <c r="C68" i="50"/>
  <c r="B68" i="50"/>
  <c r="T67" i="50"/>
  <c r="S65" i="50"/>
  <c r="S70" i="50" s="1"/>
  <c r="R65" i="50"/>
  <c r="R70" i="50" s="1"/>
  <c r="Q65" i="50"/>
  <c r="Q70" i="50" s="1"/>
  <c r="P65" i="50"/>
  <c r="P70" i="50" s="1"/>
  <c r="O65" i="50"/>
  <c r="O70" i="50" s="1"/>
  <c r="N65" i="50"/>
  <c r="N70" i="50" s="1"/>
  <c r="M65" i="50"/>
  <c r="M70" i="50" s="1"/>
  <c r="L65" i="50"/>
  <c r="L70" i="50" s="1"/>
  <c r="K65" i="50"/>
  <c r="K70" i="50" s="1"/>
  <c r="J65" i="50"/>
  <c r="J70" i="50" s="1"/>
  <c r="I65" i="50"/>
  <c r="I70" i="50" s="1"/>
  <c r="H65" i="50"/>
  <c r="H70" i="50" s="1"/>
  <c r="G65" i="50"/>
  <c r="G70" i="50" s="1"/>
  <c r="F65" i="50"/>
  <c r="F70" i="50" s="1"/>
  <c r="E65" i="50"/>
  <c r="E70" i="50" s="1"/>
  <c r="D65" i="50"/>
  <c r="D70" i="50" s="1"/>
  <c r="C65" i="50"/>
  <c r="C70" i="50" s="1"/>
  <c r="B65" i="50"/>
  <c r="B70" i="50" s="1"/>
  <c r="T64" i="50"/>
  <c r="T63" i="50"/>
  <c r="T62" i="50"/>
  <c r="T61" i="50"/>
  <c r="T60" i="50"/>
  <c r="T59" i="50"/>
  <c r="T58" i="50"/>
  <c r="Q50" i="50"/>
  <c r="P50" i="50"/>
  <c r="O50" i="50"/>
  <c r="N50" i="50"/>
  <c r="M50" i="50"/>
  <c r="L50" i="50"/>
  <c r="H50" i="50"/>
  <c r="G50" i="50"/>
  <c r="F50" i="50"/>
  <c r="E50" i="50"/>
  <c r="D50" i="50"/>
  <c r="C50" i="50"/>
  <c r="B50" i="50"/>
  <c r="Q49" i="50"/>
  <c r="P49" i="50"/>
  <c r="O49" i="50"/>
  <c r="N49" i="50"/>
  <c r="M49" i="50"/>
  <c r="L49" i="50"/>
  <c r="H49" i="50"/>
  <c r="G49" i="50"/>
  <c r="F49" i="50"/>
  <c r="E49" i="50"/>
  <c r="D49" i="50"/>
  <c r="C49" i="50"/>
  <c r="B49" i="50"/>
  <c r="R48" i="50"/>
  <c r="I48" i="50"/>
  <c r="Q46" i="50"/>
  <c r="Q51" i="50" s="1"/>
  <c r="P46" i="50"/>
  <c r="P51" i="50" s="1"/>
  <c r="O46" i="50"/>
  <c r="O51" i="50" s="1"/>
  <c r="N46" i="50"/>
  <c r="N51" i="50" s="1"/>
  <c r="M46" i="50"/>
  <c r="M51" i="50" s="1"/>
  <c r="L46" i="50"/>
  <c r="L51" i="50" s="1"/>
  <c r="H46" i="50"/>
  <c r="H51" i="50" s="1"/>
  <c r="G46" i="50"/>
  <c r="G51" i="50" s="1"/>
  <c r="F46" i="50"/>
  <c r="F51" i="50" s="1"/>
  <c r="E46" i="50"/>
  <c r="E51" i="50" s="1"/>
  <c r="D46" i="50"/>
  <c r="D51" i="50" s="1"/>
  <c r="C46" i="50"/>
  <c r="C51" i="50" s="1"/>
  <c r="B46" i="50"/>
  <c r="B51" i="50" s="1"/>
  <c r="R45" i="50"/>
  <c r="I45" i="50"/>
  <c r="R44" i="50"/>
  <c r="I44" i="50"/>
  <c r="R43" i="50"/>
  <c r="I43" i="50"/>
  <c r="R42" i="50"/>
  <c r="I42" i="50"/>
  <c r="R41" i="50"/>
  <c r="I41" i="50"/>
  <c r="R40" i="50"/>
  <c r="I40" i="50"/>
  <c r="R39" i="50"/>
  <c r="I3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T27" i="50"/>
  <c r="S25" i="50"/>
  <c r="S30" i="50" s="1"/>
  <c r="R25" i="50"/>
  <c r="R30" i="50" s="1"/>
  <c r="Q25" i="50"/>
  <c r="Q30" i="50" s="1"/>
  <c r="P25" i="50"/>
  <c r="P30" i="50" s="1"/>
  <c r="O25" i="50"/>
  <c r="O30" i="50" s="1"/>
  <c r="N25" i="50"/>
  <c r="N30" i="50" s="1"/>
  <c r="M25" i="50"/>
  <c r="M30" i="50" s="1"/>
  <c r="L25" i="50"/>
  <c r="L30" i="50" s="1"/>
  <c r="K25" i="50"/>
  <c r="K30" i="50" s="1"/>
  <c r="J25" i="50"/>
  <c r="J30" i="50" s="1"/>
  <c r="I25" i="50"/>
  <c r="I30" i="50" s="1"/>
  <c r="H25" i="50"/>
  <c r="H30" i="50" s="1"/>
  <c r="G25" i="50"/>
  <c r="G30" i="50" s="1"/>
  <c r="F25" i="50"/>
  <c r="F30" i="50" s="1"/>
  <c r="E25" i="50"/>
  <c r="E30" i="50" s="1"/>
  <c r="D25" i="50"/>
  <c r="D30" i="50" s="1"/>
  <c r="C25" i="50"/>
  <c r="C30" i="50" s="1"/>
  <c r="B25" i="50"/>
  <c r="B30" i="50" s="1"/>
  <c r="T24" i="50"/>
  <c r="T23" i="50"/>
  <c r="T22" i="50"/>
  <c r="T21" i="50"/>
  <c r="T20" i="50"/>
  <c r="T19" i="50"/>
  <c r="T18" i="50"/>
  <c r="I47" i="51" l="1"/>
  <c r="T26" i="51"/>
  <c r="T66" i="51"/>
  <c r="T68" i="51"/>
  <c r="R47" i="51"/>
  <c r="R49" i="51"/>
  <c r="R46" i="50"/>
  <c r="R49" i="50" s="1"/>
  <c r="I46" i="50"/>
  <c r="I47" i="50" s="1"/>
  <c r="T25" i="50"/>
  <c r="T65" i="50"/>
  <c r="R47" i="50" l="1"/>
  <c r="I49" i="50"/>
  <c r="U27" i="50"/>
  <c r="T26" i="50"/>
  <c r="T66" i="50"/>
  <c r="T68" i="50"/>
  <c r="Q49" i="49" l="1"/>
  <c r="P49" i="49"/>
  <c r="O49" i="49"/>
  <c r="N49" i="49"/>
  <c r="M49" i="49"/>
  <c r="L49" i="49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B69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B68" i="49"/>
  <c r="T67" i="49"/>
  <c r="S65" i="49"/>
  <c r="S70" i="49" s="1"/>
  <c r="R65" i="49"/>
  <c r="R70" i="49" s="1"/>
  <c r="Q65" i="49"/>
  <c r="Q70" i="49" s="1"/>
  <c r="P65" i="49"/>
  <c r="P70" i="49" s="1"/>
  <c r="O65" i="49"/>
  <c r="O70" i="49" s="1"/>
  <c r="N65" i="49"/>
  <c r="N70" i="49" s="1"/>
  <c r="M65" i="49"/>
  <c r="M70" i="49" s="1"/>
  <c r="L65" i="49"/>
  <c r="L70" i="49" s="1"/>
  <c r="K65" i="49"/>
  <c r="K70" i="49" s="1"/>
  <c r="J65" i="49"/>
  <c r="J70" i="49" s="1"/>
  <c r="I65" i="49"/>
  <c r="I70" i="49" s="1"/>
  <c r="H65" i="49"/>
  <c r="H70" i="49" s="1"/>
  <c r="G65" i="49"/>
  <c r="G70" i="49" s="1"/>
  <c r="F65" i="49"/>
  <c r="F70" i="49" s="1"/>
  <c r="E65" i="49"/>
  <c r="E70" i="49" s="1"/>
  <c r="D65" i="49"/>
  <c r="D70" i="49" s="1"/>
  <c r="C65" i="49"/>
  <c r="C70" i="49" s="1"/>
  <c r="B65" i="49"/>
  <c r="B70" i="49" s="1"/>
  <c r="T64" i="49"/>
  <c r="T63" i="49"/>
  <c r="T62" i="49"/>
  <c r="T61" i="49"/>
  <c r="T60" i="49"/>
  <c r="T59" i="49"/>
  <c r="T58" i="49"/>
  <c r="H51" i="49"/>
  <c r="G51" i="49"/>
  <c r="Q50" i="49"/>
  <c r="P50" i="49"/>
  <c r="O50" i="49"/>
  <c r="N50" i="49"/>
  <c r="M50" i="49"/>
  <c r="L50" i="49"/>
  <c r="H50" i="49"/>
  <c r="G50" i="49"/>
  <c r="F50" i="49"/>
  <c r="E50" i="49"/>
  <c r="D50" i="49"/>
  <c r="C50" i="49"/>
  <c r="B50" i="49"/>
  <c r="H49" i="49"/>
  <c r="G49" i="49"/>
  <c r="F49" i="49"/>
  <c r="E49" i="49"/>
  <c r="D49" i="49"/>
  <c r="C49" i="49"/>
  <c r="B49" i="49"/>
  <c r="R48" i="49"/>
  <c r="I48" i="49"/>
  <c r="Q46" i="49"/>
  <c r="Q51" i="49" s="1"/>
  <c r="P46" i="49"/>
  <c r="O46" i="49"/>
  <c r="O51" i="49" s="1"/>
  <c r="N46" i="49"/>
  <c r="N51" i="49" s="1"/>
  <c r="M46" i="49"/>
  <c r="M51" i="49" s="1"/>
  <c r="L46" i="49"/>
  <c r="L51" i="49" s="1"/>
  <c r="H46" i="49"/>
  <c r="G46" i="49"/>
  <c r="F46" i="49"/>
  <c r="F51" i="49" s="1"/>
  <c r="E46" i="49"/>
  <c r="E51" i="49" s="1"/>
  <c r="D46" i="49"/>
  <c r="D51" i="49" s="1"/>
  <c r="C46" i="49"/>
  <c r="C51" i="49" s="1"/>
  <c r="B46" i="49"/>
  <c r="B51" i="49" s="1"/>
  <c r="R45" i="49"/>
  <c r="I45" i="49"/>
  <c r="R44" i="49"/>
  <c r="I44" i="49"/>
  <c r="R43" i="49"/>
  <c r="I43" i="49"/>
  <c r="R42" i="49"/>
  <c r="I42" i="49"/>
  <c r="R41" i="49"/>
  <c r="I41" i="49"/>
  <c r="R40" i="49"/>
  <c r="I40" i="49"/>
  <c r="R39" i="49"/>
  <c r="I39" i="49"/>
  <c r="G30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T27" i="49"/>
  <c r="S25" i="49"/>
  <c r="S30" i="49" s="1"/>
  <c r="R25" i="49"/>
  <c r="R30" i="49" s="1"/>
  <c r="Q25" i="49"/>
  <c r="Q30" i="49" s="1"/>
  <c r="P25" i="49"/>
  <c r="P30" i="49" s="1"/>
  <c r="O25" i="49"/>
  <c r="O30" i="49" s="1"/>
  <c r="N25" i="49"/>
  <c r="N30" i="49" s="1"/>
  <c r="M25" i="49"/>
  <c r="M30" i="49" s="1"/>
  <c r="L25" i="49"/>
  <c r="L30" i="49" s="1"/>
  <c r="K25" i="49"/>
  <c r="K30" i="49" s="1"/>
  <c r="J25" i="49"/>
  <c r="J30" i="49" s="1"/>
  <c r="I25" i="49"/>
  <c r="I30" i="49" s="1"/>
  <c r="H25" i="49"/>
  <c r="H30" i="49" s="1"/>
  <c r="G25" i="49"/>
  <c r="F25" i="49"/>
  <c r="F30" i="49" s="1"/>
  <c r="E25" i="49"/>
  <c r="E30" i="49" s="1"/>
  <c r="D25" i="49"/>
  <c r="D30" i="49" s="1"/>
  <c r="C25" i="49"/>
  <c r="C30" i="49" s="1"/>
  <c r="B25" i="49"/>
  <c r="B30" i="49" s="1"/>
  <c r="T24" i="49"/>
  <c r="T23" i="49"/>
  <c r="T22" i="49"/>
  <c r="T21" i="49"/>
  <c r="T20" i="49"/>
  <c r="T19" i="49"/>
  <c r="T18" i="49"/>
  <c r="R46" i="49" l="1"/>
  <c r="R47" i="49" s="1"/>
  <c r="T25" i="49"/>
  <c r="I46" i="49"/>
  <c r="P51" i="49"/>
  <c r="T65" i="49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D69" i="48"/>
  <c r="C69" i="48"/>
  <c r="B69" i="48"/>
  <c r="S68" i="48"/>
  <c r="R68" i="48"/>
  <c r="Q68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D68" i="48"/>
  <c r="C68" i="48"/>
  <c r="B68" i="48"/>
  <c r="T67" i="48"/>
  <c r="S65" i="48"/>
  <c r="S70" i="48" s="1"/>
  <c r="R65" i="48"/>
  <c r="R70" i="48" s="1"/>
  <c r="Q65" i="48"/>
  <c r="Q70" i="48" s="1"/>
  <c r="P65" i="48"/>
  <c r="P70" i="48" s="1"/>
  <c r="O65" i="48"/>
  <c r="O70" i="48" s="1"/>
  <c r="N65" i="48"/>
  <c r="N70" i="48" s="1"/>
  <c r="M65" i="48"/>
  <c r="M70" i="48" s="1"/>
  <c r="L65" i="48"/>
  <c r="L70" i="48" s="1"/>
  <c r="K65" i="48"/>
  <c r="K70" i="48" s="1"/>
  <c r="J65" i="48"/>
  <c r="J70" i="48" s="1"/>
  <c r="I65" i="48"/>
  <c r="I70" i="48" s="1"/>
  <c r="H65" i="48"/>
  <c r="H70" i="48" s="1"/>
  <c r="G65" i="48"/>
  <c r="G70" i="48" s="1"/>
  <c r="F65" i="48"/>
  <c r="F70" i="48" s="1"/>
  <c r="E65" i="48"/>
  <c r="E70" i="48" s="1"/>
  <c r="D65" i="48"/>
  <c r="C65" i="48"/>
  <c r="C70" i="48" s="1"/>
  <c r="B65" i="48"/>
  <c r="B70" i="48" s="1"/>
  <c r="T64" i="48"/>
  <c r="T63" i="48"/>
  <c r="T62" i="48"/>
  <c r="T61" i="48"/>
  <c r="T60" i="48"/>
  <c r="T59" i="48"/>
  <c r="T58" i="48"/>
  <c r="H51" i="48"/>
  <c r="Q50" i="48"/>
  <c r="P50" i="48"/>
  <c r="O50" i="48"/>
  <c r="N50" i="48"/>
  <c r="M50" i="48"/>
  <c r="L50" i="48"/>
  <c r="H50" i="48"/>
  <c r="G50" i="48"/>
  <c r="F50" i="48"/>
  <c r="E50" i="48"/>
  <c r="D50" i="48"/>
  <c r="C50" i="48"/>
  <c r="B50" i="48"/>
  <c r="Q49" i="48"/>
  <c r="P49" i="48"/>
  <c r="O49" i="48"/>
  <c r="N49" i="48"/>
  <c r="M49" i="48"/>
  <c r="L49" i="48"/>
  <c r="H49" i="48"/>
  <c r="G49" i="48"/>
  <c r="F49" i="48"/>
  <c r="E49" i="48"/>
  <c r="D49" i="48"/>
  <c r="C49" i="48"/>
  <c r="B49" i="48"/>
  <c r="R48" i="48"/>
  <c r="I48" i="48"/>
  <c r="Q46" i="48"/>
  <c r="Q51" i="48" s="1"/>
  <c r="P46" i="48"/>
  <c r="P51" i="48" s="1"/>
  <c r="O46" i="48"/>
  <c r="O51" i="48" s="1"/>
  <c r="N46" i="48"/>
  <c r="N51" i="48" s="1"/>
  <c r="M46" i="48"/>
  <c r="M51" i="48" s="1"/>
  <c r="L46" i="48"/>
  <c r="L51" i="48" s="1"/>
  <c r="H46" i="48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R45" i="48"/>
  <c r="I45" i="48"/>
  <c r="R44" i="48"/>
  <c r="I44" i="48"/>
  <c r="R43" i="48"/>
  <c r="I43" i="48"/>
  <c r="R42" i="48"/>
  <c r="I42" i="48"/>
  <c r="R41" i="48"/>
  <c r="I41" i="48"/>
  <c r="R40" i="48"/>
  <c r="I40" i="48"/>
  <c r="R39" i="48"/>
  <c r="I3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T27" i="48"/>
  <c r="S25" i="48"/>
  <c r="S30" i="48" s="1"/>
  <c r="R25" i="48"/>
  <c r="R30" i="48" s="1"/>
  <c r="Q25" i="48"/>
  <c r="Q30" i="48" s="1"/>
  <c r="P25" i="48"/>
  <c r="P30" i="48" s="1"/>
  <c r="O25" i="48"/>
  <c r="O30" i="48" s="1"/>
  <c r="N25" i="48"/>
  <c r="N30" i="48" s="1"/>
  <c r="M25" i="48"/>
  <c r="M30" i="48" s="1"/>
  <c r="L25" i="48"/>
  <c r="L30" i="48" s="1"/>
  <c r="K25" i="48"/>
  <c r="K30" i="48" s="1"/>
  <c r="J25" i="48"/>
  <c r="J30" i="48" s="1"/>
  <c r="I25" i="48"/>
  <c r="I30" i="48" s="1"/>
  <c r="H25" i="48"/>
  <c r="H30" i="48" s="1"/>
  <c r="G25" i="48"/>
  <c r="G30" i="48" s="1"/>
  <c r="F25" i="48"/>
  <c r="F30" i="48" s="1"/>
  <c r="E25" i="48"/>
  <c r="E30" i="48" s="1"/>
  <c r="D25" i="48"/>
  <c r="D30" i="48" s="1"/>
  <c r="C25" i="48"/>
  <c r="C30" i="48" s="1"/>
  <c r="B25" i="48"/>
  <c r="B30" i="48" s="1"/>
  <c r="T24" i="48"/>
  <c r="T23" i="48"/>
  <c r="T22" i="48"/>
  <c r="T21" i="48"/>
  <c r="T20" i="48"/>
  <c r="T19" i="48"/>
  <c r="T18" i="48"/>
  <c r="R49" i="49" l="1"/>
  <c r="T66" i="49"/>
  <c r="T68" i="49"/>
  <c r="I47" i="49"/>
  <c r="I49" i="49"/>
  <c r="U27" i="49"/>
  <c r="T26" i="49"/>
  <c r="T65" i="48"/>
  <c r="T68" i="48" s="1"/>
  <c r="I46" i="48"/>
  <c r="D70" i="48"/>
  <c r="T25" i="48"/>
  <c r="R46" i="48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C65" i="47"/>
  <c r="C70" i="47" s="1"/>
  <c r="B65" i="47"/>
  <c r="B70" i="47" s="1"/>
  <c r="T64" i="47"/>
  <c r="T63" i="47"/>
  <c r="T62" i="47"/>
  <c r="T61" i="47"/>
  <c r="T60" i="47"/>
  <c r="T59" i="47"/>
  <c r="T58" i="47"/>
  <c r="H51" i="47"/>
  <c r="Q50" i="47"/>
  <c r="P50" i="47"/>
  <c r="O50" i="47"/>
  <c r="N50" i="47"/>
  <c r="M50" i="47"/>
  <c r="L50" i="47"/>
  <c r="H50" i="47"/>
  <c r="G50" i="47"/>
  <c r="F50" i="47"/>
  <c r="E50" i="47"/>
  <c r="D50" i="47"/>
  <c r="C50" i="47"/>
  <c r="B50" i="47"/>
  <c r="Q49" i="47"/>
  <c r="P49" i="47"/>
  <c r="O49" i="47"/>
  <c r="N49" i="47"/>
  <c r="M49" i="47"/>
  <c r="L49" i="47"/>
  <c r="H49" i="47"/>
  <c r="G49" i="47"/>
  <c r="F49" i="47"/>
  <c r="E49" i="47"/>
  <c r="D49" i="47"/>
  <c r="C49" i="47"/>
  <c r="B49" i="47"/>
  <c r="R48" i="47"/>
  <c r="I48" i="47"/>
  <c r="Q46" i="47"/>
  <c r="Q51" i="47" s="1"/>
  <c r="P46" i="47"/>
  <c r="P51" i="47" s="1"/>
  <c r="O46" i="47"/>
  <c r="O51" i="47" s="1"/>
  <c r="N46" i="47"/>
  <c r="N51" i="47" s="1"/>
  <c r="M46" i="47"/>
  <c r="M51" i="47" s="1"/>
  <c r="L46" i="47"/>
  <c r="L51" i="47" s="1"/>
  <c r="H46" i="47"/>
  <c r="G46" i="47"/>
  <c r="G51" i="47" s="1"/>
  <c r="F46" i="47"/>
  <c r="F51" i="47" s="1"/>
  <c r="E46" i="47"/>
  <c r="E51" i="47" s="1"/>
  <c r="D46" i="47"/>
  <c r="D51" i="47" s="1"/>
  <c r="C46" i="47"/>
  <c r="C51" i="47" s="1"/>
  <c r="B46" i="47"/>
  <c r="B51" i="47" s="1"/>
  <c r="R45" i="47"/>
  <c r="I45" i="47"/>
  <c r="R44" i="47"/>
  <c r="I44" i="47"/>
  <c r="R43" i="47"/>
  <c r="I43" i="47"/>
  <c r="R42" i="47"/>
  <c r="I42" i="47"/>
  <c r="R41" i="47"/>
  <c r="I41" i="47"/>
  <c r="R40" i="47"/>
  <c r="I40" i="47"/>
  <c r="R39" i="47"/>
  <c r="I39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M30" i="47" s="1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E30" i="47" s="1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T66" i="48" l="1"/>
  <c r="U27" i="48"/>
  <c r="T26" i="48"/>
  <c r="I49" i="48"/>
  <c r="I47" i="48"/>
  <c r="R49" i="48"/>
  <c r="R47" i="48"/>
  <c r="T65" i="47"/>
  <c r="T66" i="47" s="1"/>
  <c r="R46" i="47"/>
  <c r="I46" i="47"/>
  <c r="D70" i="47"/>
  <c r="T25" i="47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Q50" i="46"/>
  <c r="P50" i="46"/>
  <c r="O50" i="46"/>
  <c r="N50" i="46"/>
  <c r="M50" i="46"/>
  <c r="L50" i="46"/>
  <c r="H50" i="46"/>
  <c r="G50" i="46"/>
  <c r="F50" i="46"/>
  <c r="E50" i="46"/>
  <c r="D50" i="46"/>
  <c r="C50" i="46"/>
  <c r="B50" i="46"/>
  <c r="Q49" i="46"/>
  <c r="P49" i="46"/>
  <c r="O49" i="46"/>
  <c r="N49" i="46"/>
  <c r="M49" i="46"/>
  <c r="L49" i="46"/>
  <c r="H49" i="46"/>
  <c r="G49" i="46"/>
  <c r="F49" i="46"/>
  <c r="E49" i="46"/>
  <c r="D49" i="46"/>
  <c r="C49" i="46"/>
  <c r="B49" i="46"/>
  <c r="R48" i="46"/>
  <c r="I48" i="46"/>
  <c r="Q46" i="46"/>
  <c r="Q51" i="46" s="1"/>
  <c r="P46" i="46"/>
  <c r="P51" i="46" s="1"/>
  <c r="O46" i="46"/>
  <c r="O51" i="46" s="1"/>
  <c r="N46" i="46"/>
  <c r="N51" i="46" s="1"/>
  <c r="M46" i="46"/>
  <c r="M51" i="46" s="1"/>
  <c r="L46" i="46"/>
  <c r="L51" i="46" s="1"/>
  <c r="H46" i="46"/>
  <c r="H51" i="46" s="1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R45" i="46"/>
  <c r="I45" i="46"/>
  <c r="R44" i="46"/>
  <c r="I44" i="46"/>
  <c r="R43" i="46"/>
  <c r="I43" i="46"/>
  <c r="R42" i="46"/>
  <c r="I42" i="46"/>
  <c r="R41" i="46"/>
  <c r="I41" i="46"/>
  <c r="R40" i="46"/>
  <c r="I40" i="46"/>
  <c r="R39" i="46"/>
  <c r="I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T68" i="47" l="1"/>
  <c r="R49" i="47"/>
  <c r="R47" i="47"/>
  <c r="U27" i="47"/>
  <c r="T26" i="47"/>
  <c r="I49" i="47"/>
  <c r="I47" i="47"/>
  <c r="I46" i="46"/>
  <c r="I49" i="46" s="1"/>
  <c r="T25" i="46"/>
  <c r="T65" i="46"/>
  <c r="I47" i="46"/>
  <c r="R46" i="46"/>
  <c r="Q49" i="45"/>
  <c r="P49" i="45"/>
  <c r="O49" i="45"/>
  <c r="N49" i="45"/>
  <c r="M49" i="45"/>
  <c r="L49" i="45"/>
  <c r="T66" i="46" l="1"/>
  <c r="T68" i="46"/>
  <c r="R49" i="46"/>
  <c r="R47" i="46"/>
  <c r="U27" i="46"/>
  <c r="T26" i="46"/>
  <c r="S69" i="45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Q70" i="45" s="1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H49" i="45"/>
  <c r="G49" i="45"/>
  <c r="F49" i="45"/>
  <c r="E49" i="45"/>
  <c r="D49" i="45"/>
  <c r="C49" i="45"/>
  <c r="B49" i="45"/>
  <c r="R48" i="45"/>
  <c r="I48" i="45"/>
  <c r="Q46" i="45"/>
  <c r="Q51" i="45" s="1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B30" i="45" s="1"/>
  <c r="T24" i="45"/>
  <c r="T23" i="45"/>
  <c r="T22" i="45"/>
  <c r="T21" i="45"/>
  <c r="T20" i="45"/>
  <c r="T19" i="45"/>
  <c r="T18" i="45"/>
  <c r="I46" i="45" l="1"/>
  <c r="T25" i="45"/>
  <c r="T65" i="45"/>
  <c r="R46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P49" i="44"/>
  <c r="O49" i="44"/>
  <c r="N49" i="44"/>
  <c r="M49" i="44"/>
  <c r="L49" i="44"/>
  <c r="H49" i="44"/>
  <c r="G49" i="44"/>
  <c r="F49" i="44"/>
  <c r="E49" i="44"/>
  <c r="D49" i="44"/>
  <c r="C49" i="44"/>
  <c r="B49" i="44"/>
  <c r="R48" i="44"/>
  <c r="I48" i="44"/>
  <c r="Q46" i="44"/>
  <c r="Q51" i="44" s="1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C30" i="44" s="1"/>
  <c r="B25" i="44"/>
  <c r="B30" i="44" s="1"/>
  <c r="T24" i="44"/>
  <c r="T23" i="44"/>
  <c r="T22" i="44"/>
  <c r="T21" i="44"/>
  <c r="T20" i="44"/>
  <c r="T19" i="44"/>
  <c r="T18" i="44"/>
  <c r="I49" i="45" l="1"/>
  <c r="I47" i="45"/>
  <c r="R49" i="45"/>
  <c r="R47" i="45"/>
  <c r="U27" i="45"/>
  <c r="T26" i="45"/>
  <c r="T66" i="45"/>
  <c r="T68" i="45"/>
  <c r="I46" i="44"/>
  <c r="I49" i="44" s="1"/>
  <c r="T25" i="44"/>
  <c r="T65" i="44"/>
  <c r="R46" i="44"/>
  <c r="T27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C70" i="43" s="1"/>
  <c r="B65" i="43"/>
  <c r="B70" i="43" s="1"/>
  <c r="T64" i="43"/>
  <c r="T63" i="43"/>
  <c r="T62" i="43"/>
  <c r="T61" i="43"/>
  <c r="T60" i="43"/>
  <c r="T59" i="43"/>
  <c r="T58" i="43"/>
  <c r="H51" i="43"/>
  <c r="Q50" i="43"/>
  <c r="P50" i="43"/>
  <c r="O50" i="43"/>
  <c r="N50" i="43"/>
  <c r="M50" i="43"/>
  <c r="L50" i="43"/>
  <c r="H50" i="43"/>
  <c r="G50" i="43"/>
  <c r="F50" i="43"/>
  <c r="E50" i="43"/>
  <c r="D50" i="43"/>
  <c r="C50" i="43"/>
  <c r="B50" i="43"/>
  <c r="Q49" i="43"/>
  <c r="P49" i="43"/>
  <c r="O49" i="43"/>
  <c r="N49" i="43"/>
  <c r="M49" i="43"/>
  <c r="L49" i="43"/>
  <c r="H49" i="43"/>
  <c r="G49" i="43"/>
  <c r="F49" i="43"/>
  <c r="E49" i="43"/>
  <c r="D49" i="43"/>
  <c r="C49" i="43"/>
  <c r="B49" i="43"/>
  <c r="R48" i="43"/>
  <c r="I48" i="43"/>
  <c r="Q46" i="43"/>
  <c r="Q51" i="43" s="1"/>
  <c r="P46" i="43"/>
  <c r="P51" i="43" s="1"/>
  <c r="O46" i="43"/>
  <c r="O51" i="43" s="1"/>
  <c r="N46" i="43"/>
  <c r="N51" i="43" s="1"/>
  <c r="M46" i="43"/>
  <c r="M51" i="43" s="1"/>
  <c r="L46" i="43"/>
  <c r="L51" i="43" s="1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R45" i="43"/>
  <c r="I45" i="43"/>
  <c r="R44" i="43"/>
  <c r="I44" i="43"/>
  <c r="R43" i="43"/>
  <c r="I43" i="43"/>
  <c r="R42" i="43"/>
  <c r="I42" i="43"/>
  <c r="R41" i="43"/>
  <c r="I41" i="43"/>
  <c r="R40" i="43"/>
  <c r="I40" i="43"/>
  <c r="R39" i="43"/>
  <c r="I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D30" i="43" s="1"/>
  <c r="C25" i="43"/>
  <c r="C30" i="43" s="1"/>
  <c r="B25" i="43"/>
  <c r="B30" i="43" s="1"/>
  <c r="T24" i="43"/>
  <c r="T23" i="43"/>
  <c r="T22" i="43"/>
  <c r="T21" i="43"/>
  <c r="T20" i="43"/>
  <c r="T19" i="43"/>
  <c r="T18" i="43"/>
  <c r="I47" i="44" l="1"/>
  <c r="R49" i="44"/>
  <c r="R47" i="44"/>
  <c r="T66" i="44"/>
  <c r="T68" i="44"/>
  <c r="U27" i="44"/>
  <c r="T26" i="44"/>
  <c r="I46" i="43"/>
  <c r="T25" i="43"/>
  <c r="T65" i="43"/>
  <c r="R46" i="43"/>
  <c r="R49" i="43" l="1"/>
  <c r="R47" i="43"/>
  <c r="I49" i="43"/>
  <c r="I47" i="43"/>
  <c r="T66" i="43"/>
  <c r="T68" i="43"/>
  <c r="U27" i="43"/>
  <c r="T26" i="43"/>
  <c r="S69" i="42" l="1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G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H49" i="42"/>
  <c r="G49" i="42"/>
  <c r="F49" i="42"/>
  <c r="E49" i="42"/>
  <c r="D49" i="42"/>
  <c r="C49" i="42"/>
  <c r="B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L46" i="42"/>
  <c r="L51" i="42" s="1"/>
  <c r="H46" i="42"/>
  <c r="H51" i="42" s="1"/>
  <c r="G46" i="42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R46" i="42" l="1"/>
  <c r="R49" i="42" s="1"/>
  <c r="I46" i="42"/>
  <c r="M51" i="42"/>
  <c r="T25" i="42"/>
  <c r="T65" i="42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47" i="42" l="1"/>
  <c r="I49" i="42"/>
  <c r="I47" i="42"/>
  <c r="T66" i="42"/>
  <c r="T68" i="42"/>
  <c r="T26" i="42"/>
  <c r="U27" i="42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Q49" i="41"/>
  <c r="P49" i="41"/>
  <c r="O49" i="41"/>
  <c r="N49" i="41"/>
  <c r="M49" i="41"/>
  <c r="L49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R46" i="41" l="1"/>
  <c r="R49" i="41" s="1"/>
  <c r="M51" i="41"/>
  <c r="I46" i="41"/>
  <c r="T25" i="41"/>
  <c r="T65" i="41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R47" i="41" l="1"/>
  <c r="T68" i="41"/>
  <c r="T66" i="41"/>
  <c r="I49" i="41"/>
  <c r="I47" i="41"/>
  <c r="T26" i="41"/>
  <c r="U27" i="41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H51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E25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S28" i="31" l="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<sst xmlns="http://schemas.openxmlformats.org/spreadsheetml/2006/main" count="4358" uniqueCount="171">
  <si>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</si>
  <si>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</si>
  <si>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</si>
  <si>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</si>
  <si>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</si>
  <si>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</si>
  <si>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</si>
  <si>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</si>
  <si>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</si>
  <si>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</si>
  <si>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</si>
  <si>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</si>
  <si>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</si>
  <si>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</si>
  <si>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</si>
  <si>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</si>
  <si>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</si>
  <si>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</si>
  <si>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</si>
  <si>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</si>
  <si>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</si>
  <si>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</si>
  <si>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</si>
  <si>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</si>
  <si>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</si>
  <si>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</si>
  <si>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</si>
  <si>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</si>
  <si>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</si>
  <si>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</si>
  <si>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</si>
  <si>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</si>
  <si>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</si>
  <si>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</si>
  <si>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</si>
  <si>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</si>
  <si>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</si>
  <si>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</si>
  <si>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</si>
  <si>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</si>
  <si>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</si>
  <si>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</si>
  <si>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</si>
  <si>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</si>
  <si>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</si>
  <si>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</si>
  <si>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</si>
  <si>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</si>
  <si>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</si>
  <si>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</si>
  <si>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</si>
  <si>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</si>
  <si>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</si>
  <si>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</si>
  <si>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</si>
  <si>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</si>
  <si>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</si>
  <si>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</si>
  <si>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</si>
  <si>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</si>
  <si>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</si>
  <si>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</si>
  <si>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</si>
  <si>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</si>
  <si>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</si>
  <si>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</si>
  <si>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</si>
  <si>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</si>
  <si>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</si>
  <si>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</si>
  <si>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</si>
  <si>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</si>
  <si>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</si>
  <si>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</si>
  <si>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</si>
  <si>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</si>
  <si>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</si>
  <si>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</si>
  <si>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</si>
  <si>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</si>
  <si>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</si>
  <si>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</si>
  <si>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</si>
  <si>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</si>
  <si>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</si>
  <si>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</si>
  <si>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</si>
  <si>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</si>
  <si>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</si>
  <si>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</si>
  <si>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</si>
  <si>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</si>
  <si>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</si>
  <si>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</si>
  <si>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</si>
  <si>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</si>
  <si>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</si>
  <si>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</si>
  <si>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</si>
  <si>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</si>
  <si>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</si>
  <si>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</si>
  <si>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</si>
  <si>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</si>
  <si>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</si>
  <si>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</si>
  <si>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</si>
  <si>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</si>
  <si>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</si>
  <si>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</si>
  <si>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</si>
  <si>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</si>
  <si>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</si>
  <si>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SEMANA 30</t>
  </si>
  <si>
    <t>SEMANA 31</t>
  </si>
  <si>
    <t>SEMANA 32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</si>
  <si>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</si>
  <si>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</si>
  <si>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</si>
  <si>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</si>
  <si>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</si>
  <si>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</si>
  <si>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</si>
  <si>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</si>
  <si>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</si>
  <si>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</si>
  <si>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</si>
  <si>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</si>
  <si>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</si>
  <si>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</si>
  <si>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</si>
  <si>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</si>
  <si>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</si>
  <si>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</si>
  <si>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</si>
  <si>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</si>
  <si>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</si>
  <si>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</si>
  <si>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</si>
  <si>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</si>
  <si>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</si>
  <si>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</si>
  <si>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</si>
  <si>
    <t>SEMANA 33</t>
  </si>
  <si>
    <t>SEMANA 34</t>
  </si>
  <si>
    <t>SEMANA 35</t>
  </si>
  <si>
    <t>SEMANA 36</t>
  </si>
  <si>
    <t>SEMANA 37</t>
  </si>
  <si>
    <t>SEMANA 38</t>
  </si>
  <si>
    <t>SEMANA 40</t>
  </si>
  <si>
    <t>SEMANA 41</t>
  </si>
  <si>
    <t>SEMANA 42</t>
  </si>
  <si>
    <t>POR FAVOR DESCONTAR A DIARIO EL CONSUMO POR MORTALIDAD EN LA CEPA 4 DE FORMA JUICIOSA</t>
  </si>
  <si>
    <t>SEMANA 43</t>
  </si>
  <si>
    <t>SEMANA 44</t>
  </si>
  <si>
    <t># Comederos</t>
  </si>
  <si>
    <t>Caseta</t>
  </si>
  <si>
    <t>A1</t>
  </si>
  <si>
    <t>A2</t>
  </si>
  <si>
    <t>B1</t>
  </si>
  <si>
    <t>B2</t>
  </si>
  <si>
    <t>SEMANA 45</t>
  </si>
  <si>
    <t>SEMANA 46</t>
  </si>
  <si>
    <t>SEMANA 47</t>
  </si>
  <si>
    <t>F3 - F4 - Machos</t>
  </si>
  <si>
    <t>SEMANA 48</t>
  </si>
  <si>
    <t>SEMANA 49</t>
  </si>
  <si>
    <t>SEMANA 50</t>
  </si>
  <si>
    <t>SEMANA 51</t>
  </si>
  <si>
    <t>1 AL 7 DE MAR</t>
  </si>
  <si>
    <t>UNA VEZ POR SEMANA CONTAR LOS MACHOS Y REVISAR NIVELES DE CANALES CONSTANTEMENTE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</si>
</sst>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4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57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64" fontId="35" fillId="2" borderId="37" xfId="0" applyNumberFormat="1" applyFont="1" applyFill="1" applyBorder="1" applyAlignment="1">
      <alignment horizontal="center" vertical="center"/>
    </xf>
    <xf numFmtId="164" fontId="35" fillId="2" borderId="38" xfId="0" applyNumberFormat="1" applyFont="1" applyFill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5" fillId="2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5" fillId="7" borderId="47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7" borderId="47" xfId="0" applyFont="1" applyFill="1" applyBorder="1" applyAlignment="1">
      <alignment horizontal="center" vertical="center"/>
    </xf>
    <xf numFmtId="164" fontId="35" fillId="2" borderId="64" xfId="0" applyNumberFormat="1" applyFont="1" applyFill="1" applyBorder="1" applyAlignment="1">
      <alignment horizontal="center" vertical="center"/>
    </xf>
    <xf numFmtId="0" fontId="36" fillId="7" borderId="65" xfId="0" applyFont="1" applyFill="1" applyBorder="1" applyAlignment="1">
      <alignment horizontal="center" vertical="center"/>
    </xf>
    <xf numFmtId="164" fontId="43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36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1" fillId="5" borderId="1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492" t="s">
        <v>5</v>
      </c>
      <c r="L11" s="49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1" t="s">
        <v>25</v>
      </c>
      <c r="C15" s="502"/>
      <c r="D15" s="502"/>
      <c r="E15" s="502"/>
      <c r="F15" s="502"/>
      <c r="G15" s="502"/>
      <c r="H15" s="502"/>
      <c r="I15" s="502"/>
      <c r="J15" s="502"/>
      <c r="K15" s="503"/>
      <c r="L15" s="495" t="s">
        <v>8</v>
      </c>
      <c r="M15" s="496"/>
      <c r="N15" s="496"/>
      <c r="O15" s="496"/>
      <c r="P15" s="496"/>
      <c r="Q15" s="496"/>
      <c r="R15" s="496"/>
      <c r="S15" s="497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3" t="s">
        <v>25</v>
      </c>
      <c r="C36" s="494"/>
      <c r="D36" s="494"/>
      <c r="E36" s="494"/>
      <c r="F36" s="494"/>
      <c r="G36" s="494"/>
      <c r="H36" s="99"/>
      <c r="I36" s="53" t="s">
        <v>26</v>
      </c>
      <c r="J36" s="107"/>
      <c r="K36" s="499" t="s">
        <v>25</v>
      </c>
      <c r="L36" s="499"/>
      <c r="M36" s="499"/>
      <c r="N36" s="499"/>
      <c r="O36" s="49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8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S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492" t="s">
        <v>59</v>
      </c>
      <c r="L11" s="492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09"/>
      <c r="T15" s="509"/>
      <c r="U15" s="509"/>
      <c r="V15" s="510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492" t="s">
        <v>60</v>
      </c>
      <c r="L11" s="492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09"/>
      <c r="T15" s="509"/>
      <c r="U15" s="509"/>
      <c r="V15" s="510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492" t="s">
        <v>61</v>
      </c>
      <c r="L11" s="492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09"/>
      <c r="T15" s="509"/>
      <c r="U15" s="509"/>
      <c r="V15" s="510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492" t="s">
        <v>62</v>
      </c>
      <c r="L11" s="492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6"/>
      <c r="M15" s="506"/>
      <c r="N15" s="506"/>
      <c r="O15" s="507"/>
      <c r="P15" s="508" t="s">
        <v>8</v>
      </c>
      <c r="Q15" s="509"/>
      <c r="R15" s="509"/>
      <c r="S15" s="509"/>
      <c r="T15" s="509"/>
      <c r="U15" s="509"/>
      <c r="V15" s="509"/>
      <c r="W15" s="509"/>
      <c r="X15" s="510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492" t="s">
        <v>63</v>
      </c>
      <c r="L11" s="492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6"/>
      <c r="M15" s="506"/>
      <c r="N15" s="506"/>
      <c r="O15" s="507"/>
      <c r="P15" s="508" t="s">
        <v>8</v>
      </c>
      <c r="Q15" s="509"/>
      <c r="R15" s="509"/>
      <c r="S15" s="509"/>
      <c r="T15" s="509"/>
      <c r="U15" s="509"/>
      <c r="V15" s="509"/>
      <c r="W15" s="509"/>
      <c r="X15" s="510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492" t="s">
        <v>64</v>
      </c>
      <c r="L11" s="492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6"/>
      <c r="M15" s="506"/>
      <c r="N15" s="506"/>
      <c r="O15" s="507"/>
      <c r="P15" s="508" t="s">
        <v>8</v>
      </c>
      <c r="Q15" s="509"/>
      <c r="R15" s="509"/>
      <c r="S15" s="509"/>
      <c r="T15" s="509"/>
      <c r="U15" s="509"/>
      <c r="V15" s="509"/>
      <c r="W15" s="509"/>
      <c r="X15" s="510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492" t="s">
        <v>65</v>
      </c>
      <c r="L11" s="492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6"/>
      <c r="M15" s="506"/>
      <c r="N15" s="506"/>
      <c r="O15" s="507"/>
      <c r="P15" s="508" t="s">
        <v>8</v>
      </c>
      <c r="Q15" s="509"/>
      <c r="R15" s="509"/>
      <c r="S15" s="509"/>
      <c r="T15" s="509"/>
      <c r="U15" s="509"/>
      <c r="V15" s="509"/>
      <c r="W15" s="509"/>
      <c r="X15" s="510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492" t="s">
        <v>66</v>
      </c>
      <c r="L11" s="492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6"/>
      <c r="M15" s="506"/>
      <c r="N15" s="506"/>
      <c r="O15" s="507"/>
      <c r="P15" s="508" t="s">
        <v>8</v>
      </c>
      <c r="Q15" s="509"/>
      <c r="R15" s="509"/>
      <c r="S15" s="509"/>
      <c r="T15" s="509"/>
      <c r="U15" s="509"/>
      <c r="V15" s="509"/>
      <c r="W15" s="509"/>
      <c r="X15" s="510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492" t="s">
        <v>67</v>
      </c>
      <c r="L11" s="492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6"/>
      <c r="M15" s="506"/>
      <c r="N15" s="506"/>
      <c r="O15" s="507"/>
      <c r="P15" s="508" t="s">
        <v>8</v>
      </c>
      <c r="Q15" s="509"/>
      <c r="R15" s="509"/>
      <c r="S15" s="509"/>
      <c r="T15" s="509"/>
      <c r="U15" s="509"/>
      <c r="V15" s="509"/>
      <c r="W15" s="509"/>
      <c r="X15" s="510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492" t="s">
        <v>68</v>
      </c>
      <c r="L11" s="492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6"/>
      <c r="M15" s="506"/>
      <c r="N15" s="506"/>
      <c r="O15" s="507"/>
      <c r="P15" s="508" t="s">
        <v>8</v>
      </c>
      <c r="Q15" s="509"/>
      <c r="R15" s="509"/>
      <c r="S15" s="509"/>
      <c r="T15" s="509"/>
      <c r="U15" s="509"/>
      <c r="V15" s="509"/>
      <c r="W15" s="509"/>
      <c r="X15" s="510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492" t="s">
        <v>51</v>
      </c>
      <c r="L11" s="492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7"/>
      <c r="K15" s="508" t="s">
        <v>8</v>
      </c>
      <c r="L15" s="509"/>
      <c r="M15" s="509"/>
      <c r="N15" s="509"/>
      <c r="O15" s="509"/>
      <c r="P15" s="509"/>
      <c r="Q15" s="510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3" t="s">
        <v>25</v>
      </c>
      <c r="C36" s="494"/>
      <c r="D36" s="494"/>
      <c r="E36" s="494"/>
      <c r="F36" s="494"/>
      <c r="G36" s="494"/>
      <c r="H36" s="99"/>
      <c r="I36" s="53" t="s">
        <v>26</v>
      </c>
      <c r="J36" s="107"/>
      <c r="K36" s="499" t="s">
        <v>25</v>
      </c>
      <c r="L36" s="499"/>
      <c r="M36" s="499"/>
      <c r="N36" s="499"/>
      <c r="O36" s="49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8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492" t="s">
        <v>69</v>
      </c>
      <c r="L11" s="492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7"/>
      <c r="F15" s="505" t="s">
        <v>71</v>
      </c>
      <c r="G15" s="506"/>
      <c r="H15" s="506"/>
      <c r="I15" s="506"/>
      <c r="J15" s="506"/>
      <c r="K15" s="506"/>
      <c r="L15" s="507"/>
      <c r="M15" s="508" t="s">
        <v>8</v>
      </c>
      <c r="N15" s="509"/>
      <c r="O15" s="509"/>
      <c r="P15" s="509"/>
      <c r="Q15" s="509"/>
      <c r="R15" s="509"/>
      <c r="S15" s="509"/>
      <c r="T15" s="510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492" t="s">
        <v>72</v>
      </c>
      <c r="L11" s="492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7"/>
      <c r="F15" s="505" t="s">
        <v>71</v>
      </c>
      <c r="G15" s="506"/>
      <c r="H15" s="506"/>
      <c r="I15" s="506"/>
      <c r="J15" s="506"/>
      <c r="K15" s="506"/>
      <c r="L15" s="507"/>
      <c r="M15" s="508" t="s">
        <v>8</v>
      </c>
      <c r="N15" s="509"/>
      <c r="O15" s="509"/>
      <c r="P15" s="509"/>
      <c r="Q15" s="509"/>
      <c r="R15" s="509"/>
      <c r="S15" s="509"/>
      <c r="T15" s="510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492" t="s">
        <v>73</v>
      </c>
      <c r="L11" s="492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7"/>
      <c r="G15" s="505" t="s">
        <v>71</v>
      </c>
      <c r="H15" s="506"/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09"/>
      <c r="T15" s="509"/>
      <c r="U15" s="510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25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492" t="s">
        <v>75</v>
      </c>
      <c r="L11" s="492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05" t="s">
        <v>71</v>
      </c>
      <c r="I15" s="506"/>
      <c r="J15" s="506"/>
      <c r="K15" s="506"/>
      <c r="L15" s="506"/>
      <c r="M15" s="506"/>
      <c r="N15" s="507"/>
      <c r="O15" s="508" t="s">
        <v>8</v>
      </c>
      <c r="P15" s="509"/>
      <c r="Q15" s="509"/>
      <c r="R15" s="509"/>
      <c r="S15" s="509"/>
      <c r="T15" s="509"/>
      <c r="U15" s="509"/>
      <c r="V15" s="510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835-F526-46FF-B8D3-DFCCC0EE5DDF}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492" t="s">
        <v>80</v>
      </c>
      <c r="L11" s="492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05" t="s">
        <v>71</v>
      </c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8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P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0CB-C470-48F1-A7AA-510831483C74}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492" t="s">
        <v>83</v>
      </c>
      <c r="L11" s="492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05" t="s">
        <v>71</v>
      </c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J54:K54"/>
    <mergeCell ref="B55:G55"/>
    <mergeCell ref="H55:M55"/>
    <mergeCell ref="N55:S55"/>
    <mergeCell ref="L36:Q36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A418-9587-48A1-9801-C6F6C1DEFCD4}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492" t="s">
        <v>84</v>
      </c>
      <c r="L11" s="492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05" t="s">
        <v>71</v>
      </c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4451-18A1-43AF-990B-A3A1B46BE351}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492" t="s">
        <v>84</v>
      </c>
      <c r="L11" s="492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05" t="s">
        <v>71</v>
      </c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B962-6494-4D2D-AB7E-5438C8A23A93}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2"/>
      <c r="Z3" s="2"/>
      <c r="AA3" s="2"/>
      <c r="AB3" s="2"/>
      <c r="AC3" s="2"/>
      <c r="AD3" s="3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1" t="s">
        <v>1</v>
      </c>
      <c r="B9" s="371"/>
      <c r="C9" s="371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1"/>
      <c r="B10" s="371"/>
      <c r="C10" s="3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1" t="s">
        <v>4</v>
      </c>
      <c r="B11" s="371"/>
      <c r="C11" s="371"/>
      <c r="D11" s="1"/>
      <c r="E11" s="372">
        <v>2</v>
      </c>
      <c r="F11" s="1"/>
      <c r="G11" s="1"/>
      <c r="H11" s="1"/>
      <c r="I11" s="1"/>
      <c r="J11" s="1"/>
      <c r="K11" s="492" t="s">
        <v>111</v>
      </c>
      <c r="L11" s="492"/>
      <c r="M11" s="373"/>
      <c r="N11" s="3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1"/>
      <c r="B12" s="371"/>
      <c r="C12" s="371"/>
      <c r="D12" s="1"/>
      <c r="E12" s="5"/>
      <c r="F12" s="1"/>
      <c r="G12" s="1"/>
      <c r="H12" s="1"/>
      <c r="I12" s="1"/>
      <c r="J12" s="1"/>
      <c r="K12" s="373"/>
      <c r="L12" s="373"/>
      <c r="M12" s="373"/>
      <c r="N12" s="3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1"/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1"/>
      <c r="X13" s="1"/>
      <c r="Y13" s="1"/>
    </row>
    <row r="14" spans="1:30" s="3" customFormat="1" ht="27" thickBot="1" x14ac:dyDescent="0.3">
      <c r="A14" s="3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05" t="s">
        <v>71</v>
      </c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DF97-FEE8-4E8A-97C6-87FC0E160540}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2"/>
      <c r="Z3" s="2"/>
      <c r="AA3" s="2"/>
      <c r="AB3" s="2"/>
      <c r="AC3" s="2"/>
      <c r="AD3" s="3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6" t="s">
        <v>1</v>
      </c>
      <c r="B9" s="376"/>
      <c r="C9" s="376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6"/>
      <c r="B10" s="376"/>
      <c r="C10" s="3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6" t="s">
        <v>4</v>
      </c>
      <c r="B11" s="376"/>
      <c r="C11" s="376"/>
      <c r="D11" s="1"/>
      <c r="E11" s="374">
        <v>2</v>
      </c>
      <c r="F11" s="1"/>
      <c r="G11" s="1"/>
      <c r="H11" s="1"/>
      <c r="I11" s="1"/>
      <c r="J11" s="1"/>
      <c r="K11" s="492" t="s">
        <v>112</v>
      </c>
      <c r="L11" s="492"/>
      <c r="M11" s="375"/>
      <c r="N11" s="37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6"/>
      <c r="B12" s="376"/>
      <c r="C12" s="376"/>
      <c r="D12" s="1"/>
      <c r="E12" s="5"/>
      <c r="F12" s="1"/>
      <c r="G12" s="1"/>
      <c r="H12" s="1"/>
      <c r="I12" s="1"/>
      <c r="J12" s="1"/>
      <c r="K12" s="375"/>
      <c r="L12" s="375"/>
      <c r="M12" s="375"/>
      <c r="N12" s="37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6"/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1"/>
      <c r="X13" s="1"/>
      <c r="Y13" s="1"/>
    </row>
    <row r="14" spans="1:30" s="3" customFormat="1" ht="27" thickBot="1" x14ac:dyDescent="0.3">
      <c r="A14" s="3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05" t="s">
        <v>71</v>
      </c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492" t="s">
        <v>52</v>
      </c>
      <c r="L11" s="492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7"/>
      <c r="K15" s="508" t="s">
        <v>8</v>
      </c>
      <c r="L15" s="509"/>
      <c r="M15" s="509"/>
      <c r="N15" s="509"/>
      <c r="O15" s="509"/>
      <c r="P15" s="509"/>
      <c r="Q15" s="510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3" t="s">
        <v>25</v>
      </c>
      <c r="C36" s="494"/>
      <c r="D36" s="494"/>
      <c r="E36" s="494"/>
      <c r="F36" s="494"/>
      <c r="G36" s="494"/>
      <c r="H36" s="99"/>
      <c r="I36" s="53" t="s">
        <v>26</v>
      </c>
      <c r="J36" s="107"/>
      <c r="K36" s="499" t="s">
        <v>25</v>
      </c>
      <c r="L36" s="499"/>
      <c r="M36" s="499"/>
      <c r="N36" s="499"/>
      <c r="O36" s="49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8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5230-DC4B-43FD-995C-29105E704D13}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2"/>
      <c r="Z3" s="2"/>
      <c r="AA3" s="2"/>
      <c r="AB3" s="2"/>
      <c r="AC3" s="2"/>
      <c r="AD3" s="3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9" t="s">
        <v>1</v>
      </c>
      <c r="B9" s="379"/>
      <c r="C9" s="379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9"/>
      <c r="B10" s="379"/>
      <c r="C10" s="3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9" t="s">
        <v>4</v>
      </c>
      <c r="B11" s="379"/>
      <c r="C11" s="379"/>
      <c r="D11" s="1"/>
      <c r="E11" s="377">
        <v>2</v>
      </c>
      <c r="F11" s="1"/>
      <c r="G11" s="1"/>
      <c r="H11" s="1"/>
      <c r="I11" s="1"/>
      <c r="J11" s="1"/>
      <c r="K11" s="492" t="s">
        <v>113</v>
      </c>
      <c r="L11" s="492"/>
      <c r="M11" s="378"/>
      <c r="N11" s="3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9"/>
      <c r="B12" s="379"/>
      <c r="C12" s="379"/>
      <c r="D12" s="1"/>
      <c r="E12" s="5"/>
      <c r="F12" s="1"/>
      <c r="G12" s="1"/>
      <c r="H12" s="1"/>
      <c r="I12" s="1"/>
      <c r="J12" s="1"/>
      <c r="K12" s="378"/>
      <c r="L12" s="378"/>
      <c r="M12" s="378"/>
      <c r="N12" s="3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9"/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1"/>
      <c r="X13" s="1"/>
      <c r="Y13" s="1"/>
    </row>
    <row r="14" spans="1:30" s="3" customFormat="1" ht="27" thickBot="1" x14ac:dyDescent="0.3">
      <c r="A14" s="3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05" t="s">
        <v>71</v>
      </c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E79-8862-4ABC-B925-2A8CFA450F4A}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2</v>
      </c>
      <c r="F11" s="1"/>
      <c r="G11" s="1"/>
      <c r="H11" s="1"/>
      <c r="I11" s="1"/>
      <c r="J11" s="1"/>
      <c r="K11" s="492" t="s">
        <v>114</v>
      </c>
      <c r="L11" s="492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05" t="s">
        <v>71</v>
      </c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2100-9505-4B18-9921-DE1F371A8DEC}">
  <dimension ref="A1:AQ239"/>
  <sheetViews>
    <sheetView view="pageBreakPreview" topLeftCell="A19" zoomScale="30" zoomScaleNormal="30" zoomScaleSheetLayoutView="30" workbookViewId="0">
      <selection activeCell="J45" sqref="J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2</v>
      </c>
      <c r="F11" s="1"/>
      <c r="G11" s="1"/>
      <c r="H11" s="1"/>
      <c r="I11" s="1"/>
      <c r="J11" s="1"/>
      <c r="K11" s="492" t="s">
        <v>115</v>
      </c>
      <c r="L11" s="492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105.7</v>
      </c>
      <c r="H41" s="23"/>
      <c r="I41" s="101">
        <f t="shared" si="13"/>
        <v>558.7885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105.7</v>
      </c>
      <c r="H42" s="79"/>
      <c r="I42" s="101">
        <f t="shared" si="13"/>
        <v>558.7885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733.19399999999985</v>
      </c>
      <c r="C46" s="27">
        <f t="shared" si="15"/>
        <v>740.97029999999995</v>
      </c>
      <c r="D46" s="27">
        <f t="shared" si="15"/>
        <v>223.29089999999997</v>
      </c>
      <c r="E46" s="27">
        <f t="shared" si="15"/>
        <v>734.30490000000009</v>
      </c>
      <c r="F46" s="27">
        <f t="shared" si="15"/>
        <v>739.85940000000005</v>
      </c>
      <c r="G46" s="27">
        <f t="shared" si="15"/>
        <v>739.90000000000009</v>
      </c>
      <c r="H46" s="27">
        <f t="shared" si="15"/>
        <v>0</v>
      </c>
      <c r="I46" s="101">
        <f t="shared" si="13"/>
        <v>3911.5194999999999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159.74514008004576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159.74514008004573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159.42465753424656</v>
      </c>
      <c r="C51" s="47">
        <f t="shared" si="21"/>
        <v>160.14054462934948</v>
      </c>
      <c r="D51" s="47">
        <f t="shared" si="21"/>
        <v>164.42628865979378</v>
      </c>
      <c r="E51" s="47">
        <f t="shared" si="21"/>
        <v>159.42355623100306</v>
      </c>
      <c r="F51" s="47">
        <f t="shared" si="21"/>
        <v>158.93864661654138</v>
      </c>
      <c r="G51" s="47">
        <f t="shared" si="21"/>
        <v>159.4268476621418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F5F1-FC7F-4FC5-8F0A-35571C47E9D6}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2"/>
      <c r="Z3" s="2"/>
      <c r="AA3" s="2"/>
      <c r="AB3" s="2"/>
      <c r="AC3" s="2"/>
      <c r="AD3" s="3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6" t="s">
        <v>1</v>
      </c>
      <c r="B9" s="386"/>
      <c r="C9" s="386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6"/>
      <c r="B10" s="386"/>
      <c r="C10" s="3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6" t="s">
        <v>4</v>
      </c>
      <c r="B11" s="386"/>
      <c r="C11" s="386"/>
      <c r="D11" s="1"/>
      <c r="E11" s="387">
        <v>2</v>
      </c>
      <c r="F11" s="1"/>
      <c r="G11" s="1"/>
      <c r="H11" s="1"/>
      <c r="I11" s="1"/>
      <c r="J11" s="1"/>
      <c r="K11" s="492" t="s">
        <v>143</v>
      </c>
      <c r="L11" s="492"/>
      <c r="M11" s="388"/>
      <c r="N11" s="3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6"/>
      <c r="B12" s="386"/>
      <c r="C12" s="386"/>
      <c r="D12" s="1"/>
      <c r="E12" s="5"/>
      <c r="F12" s="1"/>
      <c r="G12" s="1"/>
      <c r="H12" s="1"/>
      <c r="I12" s="1"/>
      <c r="J12" s="1"/>
      <c r="K12" s="388"/>
      <c r="L12" s="388"/>
      <c r="M12" s="388"/>
      <c r="N12" s="3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6"/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1"/>
      <c r="X13" s="1"/>
      <c r="Y13" s="1"/>
    </row>
    <row r="14" spans="1:30" s="3" customFormat="1" ht="27" thickBot="1" x14ac:dyDescent="0.3">
      <c r="A14" s="3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122.30999999999999</v>
      </c>
      <c r="C18" s="23">
        <v>121.66200000000001</v>
      </c>
      <c r="D18" s="23">
        <v>33.21</v>
      </c>
      <c r="E18" s="23">
        <v>122.30999999999999</v>
      </c>
      <c r="F18" s="122">
        <v>122.148</v>
      </c>
      <c r="G18" s="24">
        <v>122.634</v>
      </c>
      <c r="H18" s="23">
        <v>123.12</v>
      </c>
      <c r="I18" s="23">
        <v>122.634</v>
      </c>
      <c r="J18" s="23">
        <v>33.372</v>
      </c>
      <c r="K18" s="23">
        <v>122.47199999999999</v>
      </c>
      <c r="L18" s="23">
        <v>122.634</v>
      </c>
      <c r="M18" s="23">
        <v>122.47199999999999</v>
      </c>
      <c r="N18" s="22">
        <v>123.44399999999999</v>
      </c>
      <c r="O18" s="23">
        <v>123.44399999999999</v>
      </c>
      <c r="P18" s="23">
        <v>34.019999999999996</v>
      </c>
      <c r="Q18" s="23">
        <v>122.47199999999999</v>
      </c>
      <c r="R18" s="23">
        <v>121.986</v>
      </c>
      <c r="S18" s="24">
        <v>122.47199999999999</v>
      </c>
      <c r="T18" s="25">
        <f t="shared" ref="T18:T25" si="0">SUM(B18:S18)</f>
        <v>1938.816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122.30999999999999</v>
      </c>
      <c r="C19" s="23">
        <v>121.66200000000001</v>
      </c>
      <c r="D19" s="23">
        <v>33.21</v>
      </c>
      <c r="E19" s="23">
        <v>122.30999999999999</v>
      </c>
      <c r="F19" s="122">
        <v>122.148</v>
      </c>
      <c r="G19" s="24">
        <v>122.634</v>
      </c>
      <c r="H19" s="23">
        <v>123.12</v>
      </c>
      <c r="I19" s="23">
        <v>122.634</v>
      </c>
      <c r="J19" s="23">
        <v>33.372</v>
      </c>
      <c r="K19" s="23">
        <v>122.47199999999999</v>
      </c>
      <c r="L19" s="23">
        <v>122.634</v>
      </c>
      <c r="M19" s="23">
        <v>122.47199999999999</v>
      </c>
      <c r="N19" s="22">
        <v>123.44399999999999</v>
      </c>
      <c r="O19" s="23">
        <v>123.44399999999999</v>
      </c>
      <c r="P19" s="23">
        <v>34.019999999999996</v>
      </c>
      <c r="Q19" s="23">
        <v>122.47199999999999</v>
      </c>
      <c r="R19" s="23">
        <v>121.986</v>
      </c>
      <c r="S19" s="24">
        <v>122.47199999999999</v>
      </c>
      <c r="T19" s="25">
        <f t="shared" si="0"/>
        <v>1938.816</v>
      </c>
      <c r="V19" s="2"/>
      <c r="W19" s="19"/>
    </row>
    <row r="20" spans="1:32" ht="39.75" customHeight="1" x14ac:dyDescent="0.25">
      <c r="A20" s="91" t="s">
        <v>14</v>
      </c>
      <c r="B20" s="76">
        <v>122.08320000000001</v>
      </c>
      <c r="C20" s="23">
        <v>121.43519999999998</v>
      </c>
      <c r="D20" s="23">
        <v>32.983199999999997</v>
      </c>
      <c r="E20" s="23">
        <v>122.08320000000001</v>
      </c>
      <c r="F20" s="122">
        <v>122.14799999999998</v>
      </c>
      <c r="G20" s="24">
        <v>122.18039999999999</v>
      </c>
      <c r="H20" s="23">
        <v>122.4396</v>
      </c>
      <c r="I20" s="23">
        <v>122.40719999999999</v>
      </c>
      <c r="J20" s="23">
        <v>33.372</v>
      </c>
      <c r="K20" s="23">
        <v>122.47200000000001</v>
      </c>
      <c r="L20" s="23">
        <v>122.63399999999999</v>
      </c>
      <c r="M20" s="23">
        <v>122.47200000000001</v>
      </c>
      <c r="N20" s="22">
        <v>123.444</v>
      </c>
      <c r="O20" s="23">
        <v>123.444</v>
      </c>
      <c r="P20" s="23">
        <v>34.020000000000003</v>
      </c>
      <c r="Q20" s="23">
        <v>122.47200000000001</v>
      </c>
      <c r="R20" s="23">
        <v>121.75920000000001</v>
      </c>
      <c r="S20" s="24">
        <v>122.47200000000001</v>
      </c>
      <c r="T20" s="25">
        <f t="shared" si="0"/>
        <v>1936.3211999999999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122.08320000000001</v>
      </c>
      <c r="C21" s="23">
        <v>121.43519999999998</v>
      </c>
      <c r="D21" s="23">
        <v>32.983199999999997</v>
      </c>
      <c r="E21" s="23">
        <v>122.08320000000001</v>
      </c>
      <c r="F21" s="122">
        <v>122.14799999999998</v>
      </c>
      <c r="G21" s="24">
        <v>122.18039999999999</v>
      </c>
      <c r="H21" s="23">
        <v>122.4396</v>
      </c>
      <c r="I21" s="23">
        <v>122.40719999999999</v>
      </c>
      <c r="J21" s="23">
        <v>33.372</v>
      </c>
      <c r="K21" s="23">
        <v>122.47200000000001</v>
      </c>
      <c r="L21" s="23">
        <v>122.63399999999999</v>
      </c>
      <c r="M21" s="23">
        <v>122.47200000000001</v>
      </c>
      <c r="N21" s="22">
        <v>123.444</v>
      </c>
      <c r="O21" s="23">
        <v>123.444</v>
      </c>
      <c r="P21" s="23">
        <v>34.020000000000003</v>
      </c>
      <c r="Q21" s="23">
        <v>122.47200000000001</v>
      </c>
      <c r="R21" s="23">
        <v>121.75920000000001</v>
      </c>
      <c r="S21" s="24">
        <v>122.47200000000001</v>
      </c>
      <c r="T21" s="25">
        <f t="shared" si="0"/>
        <v>1936.3211999999999</v>
      </c>
      <c r="V21" s="2"/>
      <c r="W21" s="19"/>
    </row>
    <row r="22" spans="1:32" ht="39.950000000000003" customHeight="1" x14ac:dyDescent="0.25">
      <c r="A22" s="91" t="s">
        <v>16</v>
      </c>
      <c r="B22" s="76">
        <v>122.08320000000001</v>
      </c>
      <c r="C22" s="23">
        <v>121.43519999999998</v>
      </c>
      <c r="D22" s="23">
        <v>32.983199999999997</v>
      </c>
      <c r="E22" s="23">
        <v>122.08320000000001</v>
      </c>
      <c r="F22" s="122">
        <v>122.14799999999998</v>
      </c>
      <c r="G22" s="24">
        <v>122.18039999999999</v>
      </c>
      <c r="H22" s="23">
        <v>122.4396</v>
      </c>
      <c r="I22" s="23">
        <v>122.40719999999999</v>
      </c>
      <c r="J22" s="23">
        <v>33.372</v>
      </c>
      <c r="K22" s="23">
        <v>122.47200000000001</v>
      </c>
      <c r="L22" s="23">
        <v>122.63399999999999</v>
      </c>
      <c r="M22" s="23">
        <v>122.47200000000001</v>
      </c>
      <c r="N22" s="22">
        <v>123.444</v>
      </c>
      <c r="O22" s="23">
        <v>123.444</v>
      </c>
      <c r="P22" s="23">
        <v>34.020000000000003</v>
      </c>
      <c r="Q22" s="23">
        <v>122.47200000000001</v>
      </c>
      <c r="R22" s="23">
        <v>121.75920000000001</v>
      </c>
      <c r="S22" s="24">
        <v>122.47200000000001</v>
      </c>
      <c r="T22" s="25">
        <f t="shared" si="0"/>
        <v>1936.3211999999999</v>
      </c>
      <c r="V22" s="2"/>
      <c r="W22" s="19"/>
    </row>
    <row r="23" spans="1:32" ht="39.950000000000003" customHeight="1" x14ac:dyDescent="0.25">
      <c r="A23" s="92" t="s">
        <v>17</v>
      </c>
      <c r="B23" s="76">
        <v>122.08320000000001</v>
      </c>
      <c r="C23" s="23">
        <v>121.43519999999998</v>
      </c>
      <c r="D23" s="23">
        <v>32.983199999999997</v>
      </c>
      <c r="E23" s="23">
        <v>122.08320000000001</v>
      </c>
      <c r="F23" s="122">
        <v>122.14799999999998</v>
      </c>
      <c r="G23" s="24">
        <v>122.18039999999999</v>
      </c>
      <c r="H23" s="23">
        <v>122.4396</v>
      </c>
      <c r="I23" s="23">
        <v>122.40719999999999</v>
      </c>
      <c r="J23" s="23">
        <v>33.372</v>
      </c>
      <c r="K23" s="23">
        <v>122.47200000000001</v>
      </c>
      <c r="L23" s="23">
        <v>122.63399999999999</v>
      </c>
      <c r="M23" s="23">
        <v>122.47200000000001</v>
      </c>
      <c r="N23" s="22">
        <v>123.444</v>
      </c>
      <c r="O23" s="23">
        <v>123.444</v>
      </c>
      <c r="P23" s="23">
        <v>34.020000000000003</v>
      </c>
      <c r="Q23" s="23">
        <v>122.47200000000001</v>
      </c>
      <c r="R23" s="23">
        <v>121.75920000000001</v>
      </c>
      <c r="S23" s="24">
        <v>122.47200000000001</v>
      </c>
      <c r="T23" s="25">
        <f t="shared" si="0"/>
        <v>1936.3211999999999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122.08320000000001</v>
      </c>
      <c r="C24" s="23">
        <v>121.43519999999998</v>
      </c>
      <c r="D24" s="23">
        <v>32.983199999999997</v>
      </c>
      <c r="E24" s="23">
        <v>122.08320000000001</v>
      </c>
      <c r="F24" s="122">
        <v>122.14799999999998</v>
      </c>
      <c r="G24" s="24">
        <v>122.18039999999999</v>
      </c>
      <c r="H24" s="23">
        <v>122.4396</v>
      </c>
      <c r="I24" s="23">
        <v>122.40719999999999</v>
      </c>
      <c r="J24" s="23">
        <v>33.372</v>
      </c>
      <c r="K24" s="23">
        <v>122.47200000000001</v>
      </c>
      <c r="L24" s="23">
        <v>122.63399999999999</v>
      </c>
      <c r="M24" s="23">
        <v>122.47200000000001</v>
      </c>
      <c r="N24" s="22">
        <v>123.444</v>
      </c>
      <c r="O24" s="23">
        <v>123.444</v>
      </c>
      <c r="P24" s="23">
        <v>34.020000000000003</v>
      </c>
      <c r="Q24" s="23">
        <v>122.47200000000001</v>
      </c>
      <c r="R24" s="23">
        <v>121.75920000000001</v>
      </c>
      <c r="S24" s="24">
        <v>122.47200000000001</v>
      </c>
      <c r="T24" s="25">
        <f t="shared" si="0"/>
        <v>1936.3211999999999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855.03600000000006</v>
      </c>
      <c r="C25" s="27">
        <f t="shared" si="1"/>
        <v>850.5</v>
      </c>
      <c r="D25" s="27">
        <f t="shared" si="1"/>
        <v>231.33600000000001</v>
      </c>
      <c r="E25" s="27">
        <f t="shared" si="1"/>
        <v>855.03600000000006</v>
      </c>
      <c r="F25" s="27">
        <f t="shared" si="1"/>
        <v>855.03599999999994</v>
      </c>
      <c r="G25" s="228">
        <f t="shared" si="1"/>
        <v>856.16999999999985</v>
      </c>
      <c r="H25" s="27">
        <f t="shared" si="1"/>
        <v>858.4380000000001</v>
      </c>
      <c r="I25" s="27">
        <f t="shared" si="1"/>
        <v>857.30399999999997</v>
      </c>
      <c r="J25" s="27">
        <f t="shared" si="1"/>
        <v>233.60400000000004</v>
      </c>
      <c r="K25" s="27">
        <f t="shared" si="1"/>
        <v>857.30399999999997</v>
      </c>
      <c r="L25" s="27">
        <f t="shared" si="1"/>
        <v>858.43799999999999</v>
      </c>
      <c r="M25" s="27">
        <f t="shared" si="1"/>
        <v>857.30399999999997</v>
      </c>
      <c r="N25" s="26">
        <f>SUM(N18:N24)</f>
        <v>864.10799999999995</v>
      </c>
      <c r="O25" s="27">
        <f t="shared" ref="O25:Q25" si="2">SUM(O18:O24)</f>
        <v>864.10799999999995</v>
      </c>
      <c r="P25" s="27">
        <f t="shared" si="2"/>
        <v>238.14000000000004</v>
      </c>
      <c r="Q25" s="27">
        <f t="shared" si="2"/>
        <v>857.30399999999997</v>
      </c>
      <c r="R25" s="27">
        <f>SUM(R18:R24)</f>
        <v>852.76799999999992</v>
      </c>
      <c r="S25" s="28">
        <f t="shared" ref="S25" si="3">SUM(S18:S24)</f>
        <v>857.30399999999997</v>
      </c>
      <c r="T25" s="25">
        <f t="shared" si="0"/>
        <v>13559.238000000001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162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750</v>
      </c>
      <c r="D27" s="34">
        <v>204</v>
      </c>
      <c r="E27" s="34">
        <v>754</v>
      </c>
      <c r="F27" s="34">
        <v>754</v>
      </c>
      <c r="G27" s="230">
        <v>755</v>
      </c>
      <c r="H27" s="34">
        <v>757</v>
      </c>
      <c r="I27" s="34">
        <v>756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752</v>
      </c>
      <c r="S27" s="35">
        <v>756</v>
      </c>
      <c r="T27" s="36">
        <f>SUM(B27:S27)</f>
        <v>11957</v>
      </c>
      <c r="U27" s="2">
        <f>((T25*1000)/T27)/7</f>
        <v>162.00000000000003</v>
      </c>
    </row>
    <row r="28" spans="1:32" s="2" customFormat="1" ht="33" customHeight="1" x14ac:dyDescent="0.25">
      <c r="A28" s="95" t="s">
        <v>21</v>
      </c>
      <c r="B28" s="84">
        <f t="shared" ref="B28:S28" si="4">((B27*B26)*7/1000-B18-B19)/5</f>
        <v>122.08320000000001</v>
      </c>
      <c r="C28" s="84">
        <f t="shared" si="4"/>
        <v>121.43519999999998</v>
      </c>
      <c r="D28" s="84">
        <f t="shared" si="4"/>
        <v>32.983199999999997</v>
      </c>
      <c r="E28" s="84">
        <f t="shared" si="4"/>
        <v>122.08320000000001</v>
      </c>
      <c r="F28" s="84">
        <f t="shared" si="4"/>
        <v>122.14799999999998</v>
      </c>
      <c r="G28" s="84">
        <f t="shared" si="4"/>
        <v>122.18039999999999</v>
      </c>
      <c r="H28" s="84">
        <f t="shared" si="4"/>
        <v>122.4396</v>
      </c>
      <c r="I28" s="84">
        <f t="shared" si="4"/>
        <v>122.40719999999999</v>
      </c>
      <c r="J28" s="84">
        <f t="shared" si="4"/>
        <v>33.372</v>
      </c>
      <c r="K28" s="84">
        <f t="shared" si="4"/>
        <v>122.47200000000001</v>
      </c>
      <c r="L28" s="84">
        <f t="shared" si="4"/>
        <v>122.63399999999999</v>
      </c>
      <c r="M28" s="84">
        <f t="shared" si="4"/>
        <v>122.47200000000001</v>
      </c>
      <c r="N28" s="84">
        <f t="shared" si="4"/>
        <v>123.444</v>
      </c>
      <c r="O28" s="84">
        <f t="shared" si="4"/>
        <v>123.444</v>
      </c>
      <c r="P28" s="84">
        <f t="shared" si="4"/>
        <v>34.020000000000003</v>
      </c>
      <c r="Q28" s="84">
        <f t="shared" si="4"/>
        <v>122.47200000000001</v>
      </c>
      <c r="R28" s="84">
        <f t="shared" si="4"/>
        <v>121.75920000000001</v>
      </c>
      <c r="S28" s="84">
        <f t="shared" si="4"/>
        <v>122.47200000000001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855.03599999999994</v>
      </c>
      <c r="C29" s="42">
        <f t="shared" si="5"/>
        <v>850.5</v>
      </c>
      <c r="D29" s="42">
        <f t="shared" si="5"/>
        <v>231.33600000000001</v>
      </c>
      <c r="E29" s="42">
        <f>((E27*E26)*7)/1000</f>
        <v>855.03599999999994</v>
      </c>
      <c r="F29" s="42">
        <f>((F27*F26)*7)/1000</f>
        <v>855.03599999999994</v>
      </c>
      <c r="G29" s="232">
        <f>((G27*G26)*7)/1000</f>
        <v>856.17</v>
      </c>
      <c r="H29" s="42">
        <f t="shared" ref="H29" si="6">((H27*H26)*7)/1000</f>
        <v>858.43799999999999</v>
      </c>
      <c r="I29" s="42">
        <f>((I27*I26)*7)/1000</f>
        <v>857.30399999999997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852.76800000000003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</v>
      </c>
      <c r="C30" s="47">
        <f t="shared" si="9"/>
        <v>161.99999999999997</v>
      </c>
      <c r="D30" s="47">
        <f t="shared" si="9"/>
        <v>162</v>
      </c>
      <c r="E30" s="47">
        <f>+(E25/E27)/7*1000</f>
        <v>162</v>
      </c>
      <c r="F30" s="47">
        <f t="shared" ref="F30:H30" si="10">+(F25/F27)/7*1000</f>
        <v>161.99999999999997</v>
      </c>
      <c r="G30" s="233">
        <f t="shared" si="10"/>
        <v>161.99999999999997</v>
      </c>
      <c r="H30" s="47">
        <f t="shared" si="10"/>
        <v>162</v>
      </c>
      <c r="I30" s="47">
        <f>+(I25/I27)/7*1000</f>
        <v>161.99999999999997</v>
      </c>
      <c r="J30" s="47">
        <f t="shared" ref="J30:M30" si="11">+(J25/J27)/7*1000</f>
        <v>162</v>
      </c>
      <c r="K30" s="47">
        <f t="shared" si="11"/>
        <v>161.99999999999997</v>
      </c>
      <c r="L30" s="47">
        <f t="shared" si="11"/>
        <v>161.99999999999997</v>
      </c>
      <c r="M30" s="47">
        <f t="shared" si="11"/>
        <v>161.99999999999997</v>
      </c>
      <c r="N30" s="46">
        <f>+(N25/N27)/7*1000</f>
        <v>161.99999999999997</v>
      </c>
      <c r="O30" s="47">
        <f t="shared" ref="O30:S30" si="12">+(O25/O27)/7*1000</f>
        <v>161.99999999999997</v>
      </c>
      <c r="P30" s="47">
        <f t="shared" si="12"/>
        <v>162</v>
      </c>
      <c r="Q30" s="47">
        <f t="shared" si="12"/>
        <v>161.99999999999997</v>
      </c>
      <c r="R30" s="47">
        <f t="shared" si="12"/>
        <v>161.99999999999997</v>
      </c>
      <c r="S30" s="48">
        <f t="shared" si="12"/>
        <v>161.99999999999997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103.47239999999999</v>
      </c>
      <c r="C39" s="79">
        <v>104.26589999999999</v>
      </c>
      <c r="D39" s="79">
        <v>30.470400000000001</v>
      </c>
      <c r="E39" s="79">
        <v>103.63109999999999</v>
      </c>
      <c r="F39" s="79">
        <v>104.9007</v>
      </c>
      <c r="G39" s="79">
        <v>104.58329999999998</v>
      </c>
      <c r="H39" s="79"/>
      <c r="I39" s="101">
        <f t="shared" ref="I39:I46" si="13">SUM(B39:H39)</f>
        <v>551.32380000000001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7.5</v>
      </c>
      <c r="Q39" s="79">
        <v>7.3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103.47239999999999</v>
      </c>
      <c r="C40" s="79">
        <v>104.26589999999999</v>
      </c>
      <c r="D40" s="79">
        <v>30.470400000000001</v>
      </c>
      <c r="E40" s="79">
        <v>103.63109999999999</v>
      </c>
      <c r="F40" s="79">
        <v>104.9007</v>
      </c>
      <c r="G40" s="79">
        <v>104.58329999999998</v>
      </c>
      <c r="H40" s="79"/>
      <c r="I40" s="101">
        <f t="shared" si="13"/>
        <v>551.32380000000001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7.5</v>
      </c>
      <c r="Q40" s="79">
        <v>7.3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103.47239999999999</v>
      </c>
      <c r="C41" s="79">
        <v>104.26589999999999</v>
      </c>
      <c r="D41" s="79">
        <v>30.470400000000001</v>
      </c>
      <c r="E41" s="79">
        <v>103.63109999999999</v>
      </c>
      <c r="F41" s="79">
        <v>104.9007</v>
      </c>
      <c r="G41" s="79">
        <v>104.58329999999998</v>
      </c>
      <c r="H41" s="23"/>
      <c r="I41" s="101">
        <f t="shared" si="13"/>
        <v>551.32380000000001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7.3</v>
      </c>
      <c r="P41" s="79">
        <v>7.5</v>
      </c>
      <c r="Q41" s="79">
        <v>7.3</v>
      </c>
      <c r="R41" s="101">
        <f t="shared" si="14"/>
        <v>38.700000000000003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103.47239999999999</v>
      </c>
      <c r="C42" s="79">
        <v>104.26589999999999</v>
      </c>
      <c r="D42" s="79">
        <v>30.470400000000001</v>
      </c>
      <c r="E42" s="79">
        <v>103.63109999999999</v>
      </c>
      <c r="F42" s="79">
        <v>104.9007</v>
      </c>
      <c r="G42" s="79">
        <v>104.58329999999998</v>
      </c>
      <c r="H42" s="79"/>
      <c r="I42" s="101">
        <f t="shared" si="13"/>
        <v>551.32380000000001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7.3</v>
      </c>
      <c r="P42" s="79">
        <v>7.6</v>
      </c>
      <c r="Q42" s="79">
        <v>7.4</v>
      </c>
      <c r="R42" s="101">
        <f t="shared" si="14"/>
        <v>38.9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103.47239999999999</v>
      </c>
      <c r="C43" s="79">
        <v>104.26589999999999</v>
      </c>
      <c r="D43" s="79">
        <v>30.470400000000001</v>
      </c>
      <c r="E43" s="79">
        <v>103.63109999999999</v>
      </c>
      <c r="F43" s="79">
        <v>104.9007</v>
      </c>
      <c r="G43" s="79">
        <v>104.58329999999998</v>
      </c>
      <c r="H43" s="79"/>
      <c r="I43" s="101">
        <f t="shared" si="13"/>
        <v>551.32380000000001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7.4</v>
      </c>
      <c r="P43" s="79">
        <v>7.6</v>
      </c>
      <c r="Q43" s="79">
        <v>7.4</v>
      </c>
      <c r="R43" s="101">
        <f t="shared" si="14"/>
        <v>39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103.47239999999999</v>
      </c>
      <c r="C44" s="79">
        <v>104.26589999999999</v>
      </c>
      <c r="D44" s="79">
        <v>30.470400000000001</v>
      </c>
      <c r="E44" s="79">
        <v>103.63109999999999</v>
      </c>
      <c r="F44" s="79">
        <v>104.9007</v>
      </c>
      <c r="G44" s="79">
        <v>104.58329999999998</v>
      </c>
      <c r="H44" s="79"/>
      <c r="I44" s="101">
        <f t="shared" si="13"/>
        <v>551.32380000000001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7.4</v>
      </c>
      <c r="P44" s="79">
        <v>7.6</v>
      </c>
      <c r="Q44" s="79">
        <v>7.4</v>
      </c>
      <c r="R44" s="101">
        <f t="shared" si="14"/>
        <v>39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103.47239999999999</v>
      </c>
      <c r="C45" s="79">
        <v>104.26589999999999</v>
      </c>
      <c r="D45" s="79">
        <v>30.470400000000001</v>
      </c>
      <c r="E45" s="79">
        <v>103.63109999999999</v>
      </c>
      <c r="F45" s="79">
        <v>104.9007</v>
      </c>
      <c r="G45" s="79">
        <v>104.58329999999998</v>
      </c>
      <c r="H45" s="79"/>
      <c r="I45" s="101">
        <f t="shared" si="13"/>
        <v>551.32380000000001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7.6</v>
      </c>
      <c r="Q45" s="79">
        <v>7.4</v>
      </c>
      <c r="R45" s="101">
        <f t="shared" si="14"/>
        <v>39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724.30679999999995</v>
      </c>
      <c r="C46" s="27">
        <f t="shared" si="15"/>
        <v>729.86129999999991</v>
      </c>
      <c r="D46" s="27">
        <f t="shared" si="15"/>
        <v>213.29280000000003</v>
      </c>
      <c r="E46" s="27">
        <f t="shared" si="15"/>
        <v>725.41769999999985</v>
      </c>
      <c r="F46" s="27">
        <f t="shared" si="15"/>
        <v>734.30490000000009</v>
      </c>
      <c r="G46" s="27">
        <f t="shared" si="15"/>
        <v>732.08309999999994</v>
      </c>
      <c r="H46" s="27">
        <f t="shared" si="15"/>
        <v>0</v>
      </c>
      <c r="I46" s="101">
        <f t="shared" si="13"/>
        <v>3859.2665999999995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</v>
      </c>
      <c r="O46" s="27">
        <f t="shared" si="16"/>
        <v>51.6</v>
      </c>
      <c r="P46" s="27">
        <f t="shared" si="16"/>
        <v>52.900000000000006</v>
      </c>
      <c r="Q46" s="27">
        <f t="shared" si="16"/>
        <v>51.499999999999993</v>
      </c>
      <c r="R46" s="101">
        <f t="shared" si="14"/>
        <v>272.2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158.69999999999999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133.17025440313111</v>
      </c>
      <c r="S47" s="63"/>
      <c r="T47" s="63"/>
    </row>
    <row r="48" spans="1:30" ht="33.75" customHeight="1" x14ac:dyDescent="0.25">
      <c r="A48" s="94" t="s">
        <v>20</v>
      </c>
      <c r="B48" s="83">
        <v>652</v>
      </c>
      <c r="C48" s="34">
        <v>657</v>
      </c>
      <c r="D48" s="34">
        <v>192</v>
      </c>
      <c r="E48" s="34">
        <v>653</v>
      </c>
      <c r="F48" s="34">
        <v>661</v>
      </c>
      <c r="G48" s="34">
        <v>659</v>
      </c>
      <c r="H48" s="34"/>
      <c r="I48" s="103">
        <f>SUM(B48:H48)</f>
        <v>3474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103.47239999999999</v>
      </c>
      <c r="C49" s="38">
        <f t="shared" si="17"/>
        <v>104.26589999999999</v>
      </c>
      <c r="D49" s="38">
        <f t="shared" si="17"/>
        <v>30.470400000000001</v>
      </c>
      <c r="E49" s="38">
        <f t="shared" si="17"/>
        <v>103.63109999999999</v>
      </c>
      <c r="F49" s="38">
        <f t="shared" si="17"/>
        <v>104.9007</v>
      </c>
      <c r="G49" s="38">
        <f t="shared" si="17"/>
        <v>104.58329999999998</v>
      </c>
      <c r="H49" s="38">
        <f t="shared" si="17"/>
        <v>0</v>
      </c>
      <c r="I49" s="104">
        <f>((I46*1000)/I48)/7</f>
        <v>158.69999999999999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7.3580000000000014</v>
      </c>
      <c r="P49" s="38">
        <f t="shared" si="18"/>
        <v>7.5735000000000001</v>
      </c>
      <c r="Q49" s="38">
        <f t="shared" si="18"/>
        <v>7.3896000000000015</v>
      </c>
      <c r="R49" s="113">
        <f>((R46*1000)/R48)/7</f>
        <v>133.17025440313111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724.30679999999995</v>
      </c>
      <c r="C50" s="42">
        <f t="shared" si="19"/>
        <v>729.86129999999991</v>
      </c>
      <c r="D50" s="42">
        <f t="shared" si="19"/>
        <v>213.2928</v>
      </c>
      <c r="E50" s="42">
        <f t="shared" si="19"/>
        <v>725.41769999999997</v>
      </c>
      <c r="F50" s="42">
        <f t="shared" si="19"/>
        <v>734.30489999999998</v>
      </c>
      <c r="G50" s="42">
        <f t="shared" si="19"/>
        <v>732.08309999999983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51.59</v>
      </c>
      <c r="P50" s="42">
        <f t="shared" si="20"/>
        <v>52.8675</v>
      </c>
      <c r="Q50" s="42">
        <f t="shared" si="20"/>
        <v>51.548000000000002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158.70000000000002</v>
      </c>
      <c r="C51" s="47">
        <f t="shared" si="21"/>
        <v>158.69999999999999</v>
      </c>
      <c r="D51" s="47">
        <f t="shared" si="21"/>
        <v>158.70000000000005</v>
      </c>
      <c r="E51" s="47">
        <f t="shared" si="21"/>
        <v>158.69999999999999</v>
      </c>
      <c r="F51" s="47">
        <f t="shared" si="21"/>
        <v>158.70000000000005</v>
      </c>
      <c r="G51" s="47">
        <f t="shared" si="21"/>
        <v>158.70000000000002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133.33333333333334</v>
      </c>
      <c r="O51" s="47">
        <f t="shared" si="22"/>
        <v>134.02597402597402</v>
      </c>
      <c r="P51" s="47">
        <f t="shared" si="22"/>
        <v>132.58145363408522</v>
      </c>
      <c r="Q51" s="47">
        <f t="shared" si="22"/>
        <v>131.37755102040813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8.6999999999999993</v>
      </c>
      <c r="D58" s="79">
        <v>2.4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8.5</v>
      </c>
      <c r="S58" s="221">
        <v>8.6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8.6999999999999993</v>
      </c>
      <c r="D59" s="79">
        <v>2.4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8.5</v>
      </c>
      <c r="S59" s="221">
        <v>8.6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8.4</v>
      </c>
      <c r="N60" s="22">
        <v>8.6999999999999993</v>
      </c>
      <c r="O60" s="79">
        <v>8.6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136.9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8.4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8.4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8.5</v>
      </c>
      <c r="T62" s="101">
        <f t="shared" si="23"/>
        <v>137.30000000000001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8.8000000000000007</v>
      </c>
      <c r="D63" s="79">
        <v>2.5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8.5</v>
      </c>
      <c r="T63" s="101">
        <f t="shared" si="23"/>
        <v>137.5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8.5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61.399999999999991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59.599999999999994</v>
      </c>
      <c r="N65" s="26">
        <f t="shared" si="24"/>
        <v>61</v>
      </c>
      <c r="O65" s="27">
        <f t="shared" si="24"/>
        <v>60.2</v>
      </c>
      <c r="P65" s="27">
        <f t="shared" si="24"/>
        <v>17.2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962.50000000000011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134.54011741682976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8.7951999999999995</v>
      </c>
      <c r="D68" s="38">
        <f t="shared" si="25"/>
        <v>2.4420000000000002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8.4367999999999999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8.6063999999999989</v>
      </c>
      <c r="S68" s="39">
        <f t="shared" si="25"/>
        <v>8.5215999999999994</v>
      </c>
      <c r="T68" s="116">
        <f>((T65*1000)/T67)/7</f>
        <v>134.54011741682976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137.05357142857142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136.50793650793651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9E63-F1D1-4E21-8743-E0EAC3416572}">
  <dimension ref="A1:AQ239"/>
  <sheetViews>
    <sheetView view="pageBreakPreview" topLeftCell="A25" zoomScale="30" zoomScaleNormal="30" zoomScaleSheetLayoutView="30" workbookViewId="0">
      <selection activeCell="B39" sqref="B39:G3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2"/>
      <c r="Z3" s="2"/>
      <c r="AA3" s="2"/>
      <c r="AB3" s="2"/>
      <c r="AC3" s="2"/>
      <c r="AD3" s="3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1" t="s">
        <v>1</v>
      </c>
      <c r="B9" s="391"/>
      <c r="C9" s="391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1"/>
      <c r="B10" s="391"/>
      <c r="C10" s="3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1" t="s">
        <v>4</v>
      </c>
      <c r="B11" s="391"/>
      <c r="C11" s="391"/>
      <c r="D11" s="1"/>
      <c r="E11" s="389">
        <v>2</v>
      </c>
      <c r="F11" s="1"/>
      <c r="G11" s="1"/>
      <c r="H11" s="1"/>
      <c r="I11" s="1"/>
      <c r="J11" s="1"/>
      <c r="K11" s="492" t="s">
        <v>144</v>
      </c>
      <c r="L11" s="492"/>
      <c r="M11" s="390"/>
      <c r="N11" s="3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1"/>
      <c r="B12" s="391"/>
      <c r="C12" s="391"/>
      <c r="D12" s="1"/>
      <c r="E12" s="5"/>
      <c r="F12" s="1"/>
      <c r="G12" s="1"/>
      <c r="H12" s="1"/>
      <c r="I12" s="1"/>
      <c r="J12" s="1"/>
      <c r="K12" s="390"/>
      <c r="L12" s="390"/>
      <c r="M12" s="390"/>
      <c r="N12" s="3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1"/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1"/>
      <c r="X13" s="1"/>
      <c r="Y13" s="1"/>
    </row>
    <row r="14" spans="1:30" s="3" customFormat="1" ht="27" thickBot="1" x14ac:dyDescent="0.3">
      <c r="A14" s="3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122.08320000000001</v>
      </c>
      <c r="C18" s="23">
        <v>121.43519999999998</v>
      </c>
      <c r="D18" s="23">
        <v>32.983199999999997</v>
      </c>
      <c r="E18" s="23">
        <v>122.08320000000001</v>
      </c>
      <c r="F18" s="122">
        <v>122.14799999999998</v>
      </c>
      <c r="G18" s="24">
        <v>122.18039999999999</v>
      </c>
      <c r="H18" s="23">
        <v>122.4396</v>
      </c>
      <c r="I18" s="23">
        <v>122.40719999999999</v>
      </c>
      <c r="J18" s="23">
        <v>33.372</v>
      </c>
      <c r="K18" s="23">
        <v>122.47200000000001</v>
      </c>
      <c r="L18" s="23">
        <v>122.63399999999999</v>
      </c>
      <c r="M18" s="23">
        <v>122.47200000000001</v>
      </c>
      <c r="N18" s="22">
        <v>123.444</v>
      </c>
      <c r="O18" s="23">
        <v>123.444</v>
      </c>
      <c r="P18" s="23">
        <v>34.020000000000003</v>
      </c>
      <c r="Q18" s="23">
        <v>122.47200000000001</v>
      </c>
      <c r="R18" s="23">
        <v>121.75920000000001</v>
      </c>
      <c r="S18" s="24">
        <v>122.47200000000001</v>
      </c>
      <c r="T18" s="25">
        <f t="shared" ref="T18:T25" si="0">SUM(B18:S18)</f>
        <v>1936.3211999999999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122.08320000000001</v>
      </c>
      <c r="C19" s="23">
        <v>121.43519999999998</v>
      </c>
      <c r="D19" s="23">
        <v>32.983199999999997</v>
      </c>
      <c r="E19" s="23">
        <v>122.08320000000001</v>
      </c>
      <c r="F19" s="122">
        <v>122.14799999999998</v>
      </c>
      <c r="G19" s="24">
        <v>122.18039999999999</v>
      </c>
      <c r="H19" s="23">
        <v>122.4396</v>
      </c>
      <c r="I19" s="23">
        <v>122.40719999999999</v>
      </c>
      <c r="J19" s="23">
        <v>33.372</v>
      </c>
      <c r="K19" s="23">
        <v>122.47200000000001</v>
      </c>
      <c r="L19" s="23">
        <v>122.63399999999999</v>
      </c>
      <c r="M19" s="23">
        <v>122.47200000000001</v>
      </c>
      <c r="N19" s="22">
        <v>123.444</v>
      </c>
      <c r="O19" s="23">
        <v>123.444</v>
      </c>
      <c r="P19" s="23">
        <v>34.020000000000003</v>
      </c>
      <c r="Q19" s="23">
        <v>122.47200000000001</v>
      </c>
      <c r="R19" s="23">
        <v>121.75920000000001</v>
      </c>
      <c r="S19" s="24">
        <v>122.47200000000001</v>
      </c>
      <c r="T19" s="25">
        <f t="shared" si="0"/>
        <v>1936.3211999999999</v>
      </c>
      <c r="V19" s="2"/>
      <c r="W19" s="19"/>
    </row>
    <row r="20" spans="1:32" ht="39.75" customHeight="1" x14ac:dyDescent="0.25">
      <c r="A20" s="91" t="s">
        <v>14</v>
      </c>
      <c r="B20" s="76">
        <v>121.64612</v>
      </c>
      <c r="C20" s="23">
        <v>119.41821999999999</v>
      </c>
      <c r="D20" s="23">
        <v>32.93112</v>
      </c>
      <c r="E20" s="23">
        <v>121.42001999999998</v>
      </c>
      <c r="F20" s="122">
        <v>121.39409999999998</v>
      </c>
      <c r="G20" s="24">
        <v>121.15504000000001</v>
      </c>
      <c r="H20" s="23">
        <v>121.95575999999998</v>
      </c>
      <c r="I20" s="23">
        <v>121.74262000000002</v>
      </c>
      <c r="J20" s="23">
        <v>33.227800000000002</v>
      </c>
      <c r="K20" s="23">
        <v>121.94280000000001</v>
      </c>
      <c r="L20" s="23">
        <v>122.10409999999999</v>
      </c>
      <c r="M20" s="23">
        <v>121.94280000000001</v>
      </c>
      <c r="N20" s="22">
        <v>122.23230000000001</v>
      </c>
      <c r="O20" s="23">
        <v>122.68450000000003</v>
      </c>
      <c r="P20" s="23">
        <v>33.646899999999995</v>
      </c>
      <c r="Q20" s="23">
        <v>121.94280000000001</v>
      </c>
      <c r="R20" s="23">
        <v>121.09742000000001</v>
      </c>
      <c r="S20" s="24">
        <v>121.94280000000001</v>
      </c>
      <c r="T20" s="25">
        <f t="shared" si="0"/>
        <v>1924.42722</v>
      </c>
      <c r="V20" s="2"/>
      <c r="W20" s="19"/>
    </row>
    <row r="21" spans="1:32" ht="39.950000000000003" customHeight="1" x14ac:dyDescent="0.25">
      <c r="A21" s="92" t="s">
        <v>15</v>
      </c>
      <c r="B21" s="76">
        <v>121.64612</v>
      </c>
      <c r="C21" s="23">
        <v>119.41821999999999</v>
      </c>
      <c r="D21" s="23">
        <v>32.93112</v>
      </c>
      <c r="E21" s="23">
        <v>121.42001999999998</v>
      </c>
      <c r="F21" s="122">
        <v>121.39409999999998</v>
      </c>
      <c r="G21" s="24">
        <v>121.15504000000001</v>
      </c>
      <c r="H21" s="23">
        <v>121.95575999999998</v>
      </c>
      <c r="I21" s="23">
        <v>121.74262000000002</v>
      </c>
      <c r="J21" s="23">
        <v>33.227800000000002</v>
      </c>
      <c r="K21" s="23">
        <v>121.94280000000001</v>
      </c>
      <c r="L21" s="23">
        <v>122.10409999999999</v>
      </c>
      <c r="M21" s="23">
        <v>121.94280000000001</v>
      </c>
      <c r="N21" s="22">
        <v>122.23230000000001</v>
      </c>
      <c r="O21" s="23">
        <v>122.68450000000003</v>
      </c>
      <c r="P21" s="23">
        <v>33.646899999999995</v>
      </c>
      <c r="Q21" s="23">
        <v>121.94280000000001</v>
      </c>
      <c r="R21" s="23">
        <v>121.09742000000001</v>
      </c>
      <c r="S21" s="24">
        <v>121.94280000000001</v>
      </c>
      <c r="T21" s="25">
        <f t="shared" si="0"/>
        <v>1924.42722</v>
      </c>
      <c r="V21" s="2"/>
      <c r="W21" s="19"/>
    </row>
    <row r="22" spans="1:32" ht="39.950000000000003" customHeight="1" x14ac:dyDescent="0.25">
      <c r="A22" s="91" t="s">
        <v>16</v>
      </c>
      <c r="B22" s="76">
        <v>121.64612</v>
      </c>
      <c r="C22" s="23">
        <v>119.41821999999999</v>
      </c>
      <c r="D22" s="23">
        <v>32.93112</v>
      </c>
      <c r="E22" s="23">
        <v>121.42001999999998</v>
      </c>
      <c r="F22" s="122">
        <v>121.39409999999998</v>
      </c>
      <c r="G22" s="24">
        <v>121.15504000000001</v>
      </c>
      <c r="H22" s="23">
        <v>121.95575999999998</v>
      </c>
      <c r="I22" s="23">
        <v>121.74262000000002</v>
      </c>
      <c r="J22" s="23">
        <v>33.227800000000002</v>
      </c>
      <c r="K22" s="23">
        <v>121.94280000000001</v>
      </c>
      <c r="L22" s="23">
        <v>122.10409999999999</v>
      </c>
      <c r="M22" s="23">
        <v>121.94280000000001</v>
      </c>
      <c r="N22" s="22">
        <v>122.23230000000001</v>
      </c>
      <c r="O22" s="23">
        <v>122.68450000000003</v>
      </c>
      <c r="P22" s="23">
        <v>33.646899999999995</v>
      </c>
      <c r="Q22" s="23">
        <v>121.94280000000001</v>
      </c>
      <c r="R22" s="23">
        <v>121.09742000000001</v>
      </c>
      <c r="S22" s="24">
        <v>121.94280000000001</v>
      </c>
      <c r="T22" s="25">
        <f t="shared" si="0"/>
        <v>1924.42722</v>
      </c>
      <c r="V22" s="2"/>
      <c r="W22" s="19"/>
    </row>
    <row r="23" spans="1:32" ht="39.950000000000003" customHeight="1" x14ac:dyDescent="0.25">
      <c r="A23" s="92" t="s">
        <v>17</v>
      </c>
      <c r="B23" s="76">
        <v>121.64612</v>
      </c>
      <c r="C23" s="23">
        <v>119.41821999999999</v>
      </c>
      <c r="D23" s="23">
        <v>32.93112</v>
      </c>
      <c r="E23" s="23">
        <v>121.42001999999998</v>
      </c>
      <c r="F23" s="122">
        <v>121.39409999999998</v>
      </c>
      <c r="G23" s="24">
        <v>121.15504000000001</v>
      </c>
      <c r="H23" s="23">
        <v>121.95575999999998</v>
      </c>
      <c r="I23" s="23">
        <v>121.74262000000002</v>
      </c>
      <c r="J23" s="23">
        <v>33.227800000000002</v>
      </c>
      <c r="K23" s="23">
        <v>121.94280000000001</v>
      </c>
      <c r="L23" s="23">
        <v>122.10409999999999</v>
      </c>
      <c r="M23" s="23">
        <v>121.94280000000001</v>
      </c>
      <c r="N23" s="22">
        <v>122.23230000000001</v>
      </c>
      <c r="O23" s="23">
        <v>122.68450000000003</v>
      </c>
      <c r="P23" s="23">
        <v>33.646899999999995</v>
      </c>
      <c r="Q23" s="23">
        <v>121.94280000000001</v>
      </c>
      <c r="R23" s="23">
        <v>121.09742000000001</v>
      </c>
      <c r="S23" s="24">
        <v>121.94280000000001</v>
      </c>
      <c r="T23" s="25">
        <f t="shared" si="0"/>
        <v>1924.42722</v>
      </c>
      <c r="V23" s="2"/>
      <c r="W23" s="19"/>
    </row>
    <row r="24" spans="1:32" ht="39.950000000000003" customHeight="1" x14ac:dyDescent="0.25">
      <c r="A24" s="91" t="s">
        <v>18</v>
      </c>
      <c r="B24" s="76">
        <v>121.64612</v>
      </c>
      <c r="C24" s="23">
        <v>119.41821999999999</v>
      </c>
      <c r="D24" s="23">
        <v>32.93112</v>
      </c>
      <c r="E24" s="23">
        <v>121.42001999999998</v>
      </c>
      <c r="F24" s="122">
        <v>121.39409999999998</v>
      </c>
      <c r="G24" s="24">
        <v>121.15504000000001</v>
      </c>
      <c r="H24" s="23">
        <v>121.95575999999998</v>
      </c>
      <c r="I24" s="23">
        <v>121.74262000000002</v>
      </c>
      <c r="J24" s="23">
        <v>33.227800000000002</v>
      </c>
      <c r="K24" s="23">
        <v>121.94280000000001</v>
      </c>
      <c r="L24" s="23">
        <v>122.10409999999999</v>
      </c>
      <c r="M24" s="23">
        <v>121.94280000000001</v>
      </c>
      <c r="N24" s="22">
        <v>122.23230000000001</v>
      </c>
      <c r="O24" s="23">
        <v>122.68450000000003</v>
      </c>
      <c r="P24" s="23">
        <v>33.646899999999995</v>
      </c>
      <c r="Q24" s="23">
        <v>121.94280000000001</v>
      </c>
      <c r="R24" s="23">
        <v>121.09742000000001</v>
      </c>
      <c r="S24" s="24">
        <v>121.94280000000001</v>
      </c>
      <c r="T24" s="25">
        <f t="shared" si="0"/>
        <v>1924.42722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852.39699999999993</v>
      </c>
      <c r="C25" s="27">
        <f t="shared" si="1"/>
        <v>839.9615</v>
      </c>
      <c r="D25" s="27">
        <f t="shared" si="1"/>
        <v>230.62199999999996</v>
      </c>
      <c r="E25" s="27">
        <f t="shared" si="1"/>
        <v>851.26649999999995</v>
      </c>
      <c r="F25" s="27">
        <f t="shared" si="1"/>
        <v>851.26649999999984</v>
      </c>
      <c r="G25" s="228">
        <f t="shared" si="1"/>
        <v>850.13599999999997</v>
      </c>
      <c r="H25" s="27">
        <f t="shared" si="1"/>
        <v>854.65799999999979</v>
      </c>
      <c r="I25" s="27">
        <f t="shared" si="1"/>
        <v>853.52749999999992</v>
      </c>
      <c r="J25" s="27">
        <f t="shared" si="1"/>
        <v>232.88300000000001</v>
      </c>
      <c r="K25" s="27">
        <f t="shared" si="1"/>
        <v>854.65800000000013</v>
      </c>
      <c r="L25" s="27">
        <f t="shared" si="1"/>
        <v>855.7885</v>
      </c>
      <c r="M25" s="27">
        <f t="shared" si="1"/>
        <v>854.65800000000013</v>
      </c>
      <c r="N25" s="26">
        <f>SUM(N18:N24)</f>
        <v>858.04950000000008</v>
      </c>
      <c r="O25" s="27">
        <f t="shared" ref="O25:Q25" si="2">SUM(O18:O24)</f>
        <v>860.31050000000027</v>
      </c>
      <c r="P25" s="27">
        <f t="shared" si="2"/>
        <v>236.27449999999996</v>
      </c>
      <c r="Q25" s="27">
        <f t="shared" si="2"/>
        <v>854.65800000000013</v>
      </c>
      <c r="R25" s="27">
        <f>SUM(R18:R24)</f>
        <v>849.00550000000021</v>
      </c>
      <c r="S25" s="28">
        <f t="shared" ref="S25" si="3">SUM(S18:S24)</f>
        <v>854.65800000000013</v>
      </c>
      <c r="T25" s="25">
        <f t="shared" si="0"/>
        <v>13494.778499999997</v>
      </c>
    </row>
    <row r="26" spans="1:32" s="2" customFormat="1" ht="36.75" customHeight="1" x14ac:dyDescent="0.25">
      <c r="A26" s="93" t="s">
        <v>19</v>
      </c>
      <c r="B26" s="208">
        <v>161.5</v>
      </c>
      <c r="C26" s="30">
        <v>161.5</v>
      </c>
      <c r="D26" s="30">
        <v>161.5</v>
      </c>
      <c r="E26" s="30">
        <v>161.5</v>
      </c>
      <c r="F26" s="30">
        <v>161.5</v>
      </c>
      <c r="G26" s="229">
        <v>161.5</v>
      </c>
      <c r="H26" s="30">
        <v>161.5</v>
      </c>
      <c r="I26" s="30">
        <v>161.5</v>
      </c>
      <c r="J26" s="30">
        <v>161.5</v>
      </c>
      <c r="K26" s="30">
        <v>161.5</v>
      </c>
      <c r="L26" s="30">
        <v>161.5</v>
      </c>
      <c r="M26" s="30">
        <v>161.5</v>
      </c>
      <c r="N26" s="29">
        <v>161.5</v>
      </c>
      <c r="O26" s="30">
        <v>161.5</v>
      </c>
      <c r="P26" s="30">
        <v>161.5</v>
      </c>
      <c r="Q26" s="30">
        <v>161.5</v>
      </c>
      <c r="R26" s="30">
        <v>161.5</v>
      </c>
      <c r="S26" s="31">
        <v>161.5</v>
      </c>
      <c r="T26" s="32">
        <f>+((T25/T27)/7)*1000</f>
        <v>161.49999999999994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743</v>
      </c>
      <c r="D27" s="34">
        <v>204</v>
      </c>
      <c r="E27" s="34">
        <v>753</v>
      </c>
      <c r="F27" s="34">
        <v>753</v>
      </c>
      <c r="G27" s="230">
        <v>752</v>
      </c>
      <c r="H27" s="34">
        <v>756</v>
      </c>
      <c r="I27" s="34">
        <v>755</v>
      </c>
      <c r="J27" s="34">
        <v>206</v>
      </c>
      <c r="K27" s="34">
        <v>756</v>
      </c>
      <c r="L27" s="34">
        <v>757</v>
      </c>
      <c r="M27" s="34">
        <v>756</v>
      </c>
      <c r="N27" s="33">
        <v>759</v>
      </c>
      <c r="O27" s="34">
        <v>761</v>
      </c>
      <c r="P27" s="34">
        <v>209</v>
      </c>
      <c r="Q27" s="34">
        <v>756</v>
      </c>
      <c r="R27" s="34">
        <v>751</v>
      </c>
      <c r="S27" s="35">
        <v>756</v>
      </c>
      <c r="T27" s="36">
        <f>SUM(B27:S27)</f>
        <v>11937</v>
      </c>
      <c r="U27" s="2">
        <f>((T25*1000)/T27)/7</f>
        <v>161.49999999999997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121.64612</v>
      </c>
      <c r="C28" s="84">
        <f t="shared" si="4"/>
        <v>119.41821999999999</v>
      </c>
      <c r="D28" s="84">
        <f t="shared" si="4"/>
        <v>32.93112</v>
      </c>
      <c r="E28" s="84">
        <f t="shared" si="4"/>
        <v>121.42001999999998</v>
      </c>
      <c r="F28" s="84">
        <f t="shared" si="4"/>
        <v>121.39409999999998</v>
      </c>
      <c r="G28" s="84">
        <f t="shared" si="4"/>
        <v>121.15504000000001</v>
      </c>
      <c r="H28" s="84">
        <f t="shared" si="4"/>
        <v>121.95575999999998</v>
      </c>
      <c r="I28" s="84">
        <f t="shared" si="4"/>
        <v>121.74262000000002</v>
      </c>
      <c r="J28" s="84">
        <f t="shared" si="4"/>
        <v>33.227800000000002</v>
      </c>
      <c r="K28" s="84">
        <f t="shared" si="4"/>
        <v>121.94280000000001</v>
      </c>
      <c r="L28" s="84">
        <f t="shared" si="4"/>
        <v>122.10409999999999</v>
      </c>
      <c r="M28" s="84">
        <f t="shared" si="4"/>
        <v>121.94280000000001</v>
      </c>
      <c r="N28" s="84">
        <f t="shared" si="4"/>
        <v>122.23230000000001</v>
      </c>
      <c r="O28" s="84">
        <f t="shared" si="4"/>
        <v>122.68450000000003</v>
      </c>
      <c r="P28" s="84">
        <f t="shared" si="4"/>
        <v>33.646899999999995</v>
      </c>
      <c r="Q28" s="84">
        <f t="shared" si="4"/>
        <v>121.94280000000001</v>
      </c>
      <c r="R28" s="84">
        <f t="shared" si="4"/>
        <v>121.09742000000001</v>
      </c>
      <c r="S28" s="231">
        <f t="shared" si="4"/>
        <v>121.94280000000001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852.39700000000005</v>
      </c>
      <c r="C29" s="42">
        <f t="shared" si="5"/>
        <v>839.9615</v>
      </c>
      <c r="D29" s="42">
        <f t="shared" si="5"/>
        <v>230.62200000000001</v>
      </c>
      <c r="E29" s="42">
        <f>((E27*E26)*7)/1000</f>
        <v>851.26649999999995</v>
      </c>
      <c r="F29" s="42">
        <f>((F27*F26)*7)/1000</f>
        <v>851.26649999999995</v>
      </c>
      <c r="G29" s="232">
        <f>((G27*G26)*7)/1000</f>
        <v>850.13599999999997</v>
      </c>
      <c r="H29" s="42">
        <f t="shared" ref="H29" si="6">((H27*H26)*7)/1000</f>
        <v>854.65800000000002</v>
      </c>
      <c r="I29" s="42">
        <f>((I27*I26)*7)/1000</f>
        <v>853.52750000000003</v>
      </c>
      <c r="J29" s="42">
        <f t="shared" ref="J29:M29" si="7">((J27*J26)*7)/1000</f>
        <v>232.88300000000001</v>
      </c>
      <c r="K29" s="42">
        <f t="shared" si="7"/>
        <v>854.65800000000002</v>
      </c>
      <c r="L29" s="42">
        <f t="shared" si="7"/>
        <v>855.7885</v>
      </c>
      <c r="M29" s="42">
        <f t="shared" si="7"/>
        <v>854.65800000000002</v>
      </c>
      <c r="N29" s="41">
        <f>((N27*N26)*7)/1000</f>
        <v>858.04949999999997</v>
      </c>
      <c r="O29" s="42">
        <f>((O27*O26)*7)/1000</f>
        <v>860.31050000000005</v>
      </c>
      <c r="P29" s="42">
        <f t="shared" ref="P29:S29" si="8">((P27*P26)*7)/1000</f>
        <v>236.27449999999999</v>
      </c>
      <c r="Q29" s="42">
        <f t="shared" si="8"/>
        <v>854.65800000000002</v>
      </c>
      <c r="R29" s="43">
        <f t="shared" si="8"/>
        <v>849.00549999999998</v>
      </c>
      <c r="S29" s="44">
        <f t="shared" si="8"/>
        <v>854.65800000000002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161.49999999999997</v>
      </c>
      <c r="C30" s="47">
        <f t="shared" si="9"/>
        <v>161.5</v>
      </c>
      <c r="D30" s="47">
        <f t="shared" si="9"/>
        <v>161.49999999999997</v>
      </c>
      <c r="E30" s="47">
        <f>+(E25/E27)/7*1000</f>
        <v>161.49999999999997</v>
      </c>
      <c r="F30" s="47">
        <f t="shared" ref="F30:H30" si="10">+(F25/F27)/7*1000</f>
        <v>161.49999999999997</v>
      </c>
      <c r="G30" s="233">
        <f t="shared" si="10"/>
        <v>161.5</v>
      </c>
      <c r="H30" s="47">
        <f t="shared" si="10"/>
        <v>161.49999999999994</v>
      </c>
      <c r="I30" s="47">
        <f>+(I25/I27)/7*1000</f>
        <v>161.49999999999997</v>
      </c>
      <c r="J30" s="47">
        <f t="shared" ref="J30:M30" si="11">+(J25/J27)/7*1000</f>
        <v>161.5</v>
      </c>
      <c r="K30" s="47">
        <f t="shared" si="11"/>
        <v>161.5</v>
      </c>
      <c r="L30" s="47">
        <f t="shared" si="11"/>
        <v>161.5</v>
      </c>
      <c r="M30" s="47">
        <f t="shared" si="11"/>
        <v>161.5</v>
      </c>
      <c r="N30" s="46">
        <f>+(N25/N27)/7*1000</f>
        <v>161.5</v>
      </c>
      <c r="O30" s="47">
        <f t="shared" ref="O30:S30" si="12">+(O25/O27)/7*1000</f>
        <v>161.50000000000003</v>
      </c>
      <c r="P30" s="47">
        <f t="shared" si="12"/>
        <v>161.49999999999997</v>
      </c>
      <c r="Q30" s="47">
        <f t="shared" si="12"/>
        <v>161.5</v>
      </c>
      <c r="R30" s="47">
        <f t="shared" si="12"/>
        <v>161.50000000000003</v>
      </c>
      <c r="S30" s="48">
        <f t="shared" si="12"/>
        <v>161.5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102.67889999999998</v>
      </c>
      <c r="C39" s="79">
        <v>103.94849999999998</v>
      </c>
      <c r="D39" s="79">
        <v>29.676899999999996</v>
      </c>
      <c r="E39" s="79">
        <v>102.67889999999998</v>
      </c>
      <c r="F39" s="79">
        <v>103.63109999999999</v>
      </c>
      <c r="G39" s="79">
        <v>102.99629999999999</v>
      </c>
      <c r="H39" s="79"/>
      <c r="I39" s="101">
        <f t="shared" ref="I39:I46" si="13">SUM(B39:H39)</f>
        <v>545.61059999999998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7.6</v>
      </c>
      <c r="Q39" s="79">
        <v>7.4</v>
      </c>
      <c r="R39" s="101">
        <f t="shared" ref="R39:R46" si="14">SUM(L39:Q39)</f>
        <v>39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7.6</v>
      </c>
      <c r="Q40" s="79">
        <v>7.4</v>
      </c>
      <c r="R40" s="101">
        <f t="shared" si="14"/>
        <v>39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6.9</v>
      </c>
      <c r="P41" s="79">
        <v>7.5</v>
      </c>
      <c r="Q41" s="79">
        <v>6.9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</v>
      </c>
      <c r="P42" s="79">
        <v>7.5</v>
      </c>
      <c r="Q42" s="79">
        <v>7</v>
      </c>
      <c r="R42" s="101">
        <f t="shared" si="14"/>
        <v>38.1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</v>
      </c>
      <c r="P43" s="79">
        <v>7.5</v>
      </c>
      <c r="Q43" s="79">
        <v>7</v>
      </c>
      <c r="R43" s="101">
        <f t="shared" si="14"/>
        <v>38.1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</v>
      </c>
      <c r="P44" s="79">
        <v>7.6</v>
      </c>
      <c r="Q44" s="79">
        <v>7</v>
      </c>
      <c r="R44" s="101">
        <f t="shared" si="14"/>
        <v>38.200000000000003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1.7</v>
      </c>
      <c r="O45" s="79">
        <v>7</v>
      </c>
      <c r="P45" s="79">
        <v>7.6</v>
      </c>
      <c r="Q45" s="79">
        <v>7</v>
      </c>
      <c r="R45" s="101">
        <f t="shared" si="14"/>
        <v>38.299999999999997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102.67889999999998</v>
      </c>
      <c r="C46" s="27">
        <f t="shared" si="15"/>
        <v>103.94849999999998</v>
      </c>
      <c r="D46" s="27">
        <f t="shared" si="15"/>
        <v>29.676899999999996</v>
      </c>
      <c r="E46" s="27">
        <f t="shared" si="15"/>
        <v>102.67889999999998</v>
      </c>
      <c r="F46" s="27">
        <f t="shared" si="15"/>
        <v>103.63109999999999</v>
      </c>
      <c r="G46" s="27">
        <f t="shared" si="15"/>
        <v>102.99629999999999</v>
      </c>
      <c r="H46" s="27">
        <f t="shared" si="15"/>
        <v>0</v>
      </c>
      <c r="I46" s="101">
        <f t="shared" si="13"/>
        <v>545.61059999999998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11.299999999999999</v>
      </c>
      <c r="O46" s="27">
        <f t="shared" si="16"/>
        <v>49.7</v>
      </c>
      <c r="P46" s="27">
        <f t="shared" si="16"/>
        <v>52.900000000000006</v>
      </c>
      <c r="Q46" s="27">
        <f t="shared" si="16"/>
        <v>49.7</v>
      </c>
      <c r="R46" s="101">
        <f t="shared" si="14"/>
        <v>268.60000000000002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22.671428571428567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133.23412698412702</v>
      </c>
      <c r="S47" s="63"/>
      <c r="T47" s="63"/>
    </row>
    <row r="48" spans="1:30" ht="33.75" customHeight="1" x14ac:dyDescent="0.25">
      <c r="A48" s="94" t="s">
        <v>20</v>
      </c>
      <c r="B48" s="83">
        <v>647</v>
      </c>
      <c r="C48" s="34">
        <v>655</v>
      </c>
      <c r="D48" s="34">
        <v>187</v>
      </c>
      <c r="E48" s="34">
        <v>647</v>
      </c>
      <c r="F48" s="34">
        <v>653</v>
      </c>
      <c r="G48" s="34">
        <v>649</v>
      </c>
      <c r="H48" s="34"/>
      <c r="I48" s="103">
        <f>SUM(B48:H48)</f>
        <v>3438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53</v>
      </c>
      <c r="P48" s="65">
        <v>57</v>
      </c>
      <c r="Q48" s="65">
        <v>54</v>
      </c>
      <c r="R48" s="112">
        <f>SUM(L48:Q48)</f>
        <v>288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102.67889999999998</v>
      </c>
      <c r="C49" s="38">
        <f t="shared" si="17"/>
        <v>103.94849999999998</v>
      </c>
      <c r="D49" s="38">
        <f t="shared" si="17"/>
        <v>29.676899999999996</v>
      </c>
      <c r="E49" s="38">
        <f t="shared" si="17"/>
        <v>102.67889999999998</v>
      </c>
      <c r="F49" s="38">
        <f t="shared" si="17"/>
        <v>103.63109999999999</v>
      </c>
      <c r="G49" s="38">
        <f t="shared" si="17"/>
        <v>102.99629999999999</v>
      </c>
      <c r="H49" s="38">
        <f t="shared" si="17"/>
        <v>0</v>
      </c>
      <c r="I49" s="104">
        <f>((I46*1000)/I48)/7</f>
        <v>22.671428571428571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6.9828000000000001</v>
      </c>
      <c r="P49" s="38">
        <f t="shared" si="18"/>
        <v>7.5334999999999992</v>
      </c>
      <c r="Q49" s="38">
        <f t="shared" si="18"/>
        <v>6.9814000000000007</v>
      </c>
      <c r="R49" s="113">
        <f>((R46*1000)/R48)/7</f>
        <v>133.23412698412699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718.75229999999988</v>
      </c>
      <c r="C50" s="42">
        <f t="shared" si="19"/>
        <v>727.63949999999988</v>
      </c>
      <c r="D50" s="42">
        <f t="shared" si="19"/>
        <v>207.73829999999998</v>
      </c>
      <c r="E50" s="42">
        <f t="shared" si="19"/>
        <v>718.75229999999988</v>
      </c>
      <c r="F50" s="42">
        <f t="shared" si="19"/>
        <v>725.41769999999997</v>
      </c>
      <c r="G50" s="42">
        <f t="shared" si="19"/>
        <v>720.97409999999991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49.713999999999999</v>
      </c>
      <c r="P50" s="42">
        <f t="shared" si="20"/>
        <v>52.8675</v>
      </c>
      <c r="Q50" s="42">
        <f t="shared" si="20"/>
        <v>49.707000000000001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22.671428571428567</v>
      </c>
      <c r="C51" s="47">
        <f t="shared" si="21"/>
        <v>22.671428571428567</v>
      </c>
      <c r="D51" s="47">
        <f t="shared" si="21"/>
        <v>22.671428571428567</v>
      </c>
      <c r="E51" s="47">
        <f t="shared" si="21"/>
        <v>22.671428571428567</v>
      </c>
      <c r="F51" s="47">
        <f t="shared" si="21"/>
        <v>22.671428571428567</v>
      </c>
      <c r="G51" s="47">
        <f t="shared" si="21"/>
        <v>22.671428571428567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134.52380952380952</v>
      </c>
      <c r="O51" s="47">
        <f t="shared" si="22"/>
        <v>133.96226415094338</v>
      </c>
      <c r="P51" s="47">
        <f t="shared" si="22"/>
        <v>132.58145363408522</v>
      </c>
      <c r="Q51" s="47">
        <f t="shared" si="22"/>
        <v>131.48148148148147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8.5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8.5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2.4</v>
      </c>
      <c r="Q60" s="79">
        <v>8.6999999999999993</v>
      </c>
      <c r="R60" s="79">
        <v>8.6</v>
      </c>
      <c r="S60" s="221">
        <v>8.5</v>
      </c>
      <c r="T60" s="101">
        <f t="shared" si="23"/>
        <v>137.19999999999999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8.8000000000000007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2.4</v>
      </c>
      <c r="Q61" s="79">
        <v>8.6999999999999993</v>
      </c>
      <c r="R61" s="79">
        <v>8.6</v>
      </c>
      <c r="S61" s="221">
        <v>8.5</v>
      </c>
      <c r="T61" s="101">
        <f t="shared" si="23"/>
        <v>137.19999999999999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8.5</v>
      </c>
      <c r="N62" s="22">
        <v>8.6999999999999993</v>
      </c>
      <c r="O62" s="79">
        <v>8.6</v>
      </c>
      <c r="P62" s="79">
        <v>2.4</v>
      </c>
      <c r="Q62" s="79">
        <v>8.6999999999999993</v>
      </c>
      <c r="R62" s="79">
        <v>8.6</v>
      </c>
      <c r="S62" s="221">
        <v>8.5</v>
      </c>
      <c r="T62" s="101">
        <f t="shared" si="23"/>
        <v>137.19999999999999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8.8000000000000007</v>
      </c>
      <c r="D63" s="79">
        <v>2.4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2.4</v>
      </c>
      <c r="Q63" s="79">
        <v>8.6999999999999993</v>
      </c>
      <c r="R63" s="79">
        <v>8.6</v>
      </c>
      <c r="S63" s="221">
        <v>8.5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</v>
      </c>
      <c r="J64" s="79">
        <v>2.4</v>
      </c>
      <c r="K64" s="79">
        <v>8.6</v>
      </c>
      <c r="L64" s="79">
        <v>8.6</v>
      </c>
      <c r="M64" s="221">
        <v>8.5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8.6</v>
      </c>
      <c r="S64" s="221">
        <v>8.5</v>
      </c>
      <c r="T64" s="101">
        <f t="shared" si="23"/>
        <v>137.19999999999999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61.8</v>
      </c>
      <c r="C65" s="27">
        <f t="shared" ref="C65:S65" si="24">SUM(C58:C64)</f>
        <v>61.599999999999994</v>
      </c>
      <c r="D65" s="27">
        <f t="shared" si="24"/>
        <v>17</v>
      </c>
      <c r="E65" s="27">
        <f t="shared" si="24"/>
        <v>61.8</v>
      </c>
      <c r="F65" s="27">
        <f t="shared" si="24"/>
        <v>61.8</v>
      </c>
      <c r="G65" s="28">
        <f t="shared" si="24"/>
        <v>60.2</v>
      </c>
      <c r="H65" s="26">
        <f t="shared" si="24"/>
        <v>61.599999999999994</v>
      </c>
      <c r="I65" s="27">
        <f t="shared" si="24"/>
        <v>60.2</v>
      </c>
      <c r="J65" s="27">
        <f t="shared" si="24"/>
        <v>17</v>
      </c>
      <c r="K65" s="27">
        <f t="shared" si="24"/>
        <v>60.400000000000006</v>
      </c>
      <c r="L65" s="27">
        <f t="shared" si="24"/>
        <v>60.400000000000006</v>
      </c>
      <c r="M65" s="28">
        <f t="shared" si="24"/>
        <v>59.5</v>
      </c>
      <c r="N65" s="26">
        <f t="shared" si="24"/>
        <v>61.100000000000009</v>
      </c>
      <c r="O65" s="27">
        <f t="shared" si="24"/>
        <v>60.2</v>
      </c>
      <c r="P65" s="27">
        <f t="shared" si="24"/>
        <v>17</v>
      </c>
      <c r="Q65" s="27">
        <f t="shared" si="24"/>
        <v>60.900000000000006</v>
      </c>
      <c r="R65" s="27">
        <f t="shared" si="24"/>
        <v>60.2</v>
      </c>
      <c r="S65" s="28">
        <f t="shared" si="24"/>
        <v>59.7</v>
      </c>
      <c r="T65" s="101">
        <f t="shared" si="23"/>
        <v>962.40000000000009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134.52613922281242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8.8160000000000007</v>
      </c>
      <c r="C68" s="38">
        <f t="shared" ref="C68:S68" si="25">((C67*C66)*7/1000-C58-C59)/5</f>
        <v>8.7551999999999985</v>
      </c>
      <c r="D68" s="38">
        <f t="shared" si="25"/>
        <v>2.4020000000000001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8.5167999999999999</v>
      </c>
      <c r="N68" s="37">
        <f t="shared" si="25"/>
        <v>8.6740000000000013</v>
      </c>
      <c r="O68" s="38">
        <f t="shared" si="25"/>
        <v>8.6112000000000002</v>
      </c>
      <c r="P68" s="38">
        <f t="shared" si="25"/>
        <v>2.4398000000000004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8.5215999999999994</v>
      </c>
      <c r="T68" s="116">
        <f>((T65*1000)/T67)/7</f>
        <v>134.52613922281242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135.8241758241758</v>
      </c>
      <c r="C70" s="47">
        <f>+(C65/C67)/7*1000</f>
        <v>137.49999999999997</v>
      </c>
      <c r="D70" s="47">
        <f>+(D65/D67)/7*1000</f>
        <v>134.92063492063491</v>
      </c>
      <c r="E70" s="47">
        <f t="shared" ref="E70:R70" si="27">+(E65/E67)/7*1000</f>
        <v>135.8241758241758</v>
      </c>
      <c r="F70" s="47">
        <f t="shared" si="27"/>
        <v>135.8241758241758</v>
      </c>
      <c r="G70" s="48">
        <f t="shared" si="27"/>
        <v>134.375</v>
      </c>
      <c r="H70" s="46">
        <f t="shared" si="27"/>
        <v>135.38461538461539</v>
      </c>
      <c r="I70" s="47">
        <f t="shared" si="27"/>
        <v>134.375</v>
      </c>
      <c r="J70" s="47">
        <f t="shared" si="27"/>
        <v>134.92063492063491</v>
      </c>
      <c r="K70" s="47">
        <f t="shared" si="27"/>
        <v>132.74725274725276</v>
      </c>
      <c r="L70" s="47">
        <f t="shared" si="27"/>
        <v>132.74725274725276</v>
      </c>
      <c r="M70" s="48">
        <f t="shared" si="27"/>
        <v>132.8125</v>
      </c>
      <c r="N70" s="46">
        <f t="shared" si="27"/>
        <v>134.28571428571431</v>
      </c>
      <c r="O70" s="47">
        <f t="shared" si="27"/>
        <v>134.375</v>
      </c>
      <c r="P70" s="47">
        <f t="shared" si="27"/>
        <v>134.92063492063491</v>
      </c>
      <c r="Q70" s="47">
        <f t="shared" si="27"/>
        <v>133.84615384615387</v>
      </c>
      <c r="R70" s="47">
        <f t="shared" si="27"/>
        <v>134.375</v>
      </c>
      <c r="S70" s="48">
        <f>+(S65/S67)/7*1000</f>
        <v>133.25892857142858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97A0-53DB-46B4-BC4E-48FF9B489822}">
  <dimension ref="A1:AQ239"/>
  <sheetViews>
    <sheetView view="pageBreakPreview" topLeftCell="A31" zoomScale="30" zoomScaleNormal="30" zoomScaleSheetLayoutView="30" workbookViewId="0">
      <selection activeCell="R47" sqref="R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2"/>
      <c r="Z3" s="2"/>
      <c r="AA3" s="2"/>
      <c r="AB3" s="2"/>
      <c r="AC3" s="2"/>
      <c r="AD3" s="3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2" t="s">
        <v>1</v>
      </c>
      <c r="B9" s="392"/>
      <c r="C9" s="392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2"/>
      <c r="B10" s="392"/>
      <c r="C10" s="3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2" t="s">
        <v>4</v>
      </c>
      <c r="B11" s="392"/>
      <c r="C11" s="392"/>
      <c r="D11" s="1"/>
      <c r="E11" s="393">
        <v>2</v>
      </c>
      <c r="F11" s="1"/>
      <c r="G11" s="1"/>
      <c r="H11" s="1"/>
      <c r="I11" s="1"/>
      <c r="J11" s="1"/>
      <c r="K11" s="492" t="s">
        <v>145</v>
      </c>
      <c r="L11" s="492"/>
      <c r="M11" s="394"/>
      <c r="N11" s="3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2"/>
      <c r="B12" s="392"/>
      <c r="C12" s="392"/>
      <c r="D12" s="1"/>
      <c r="E12" s="5"/>
      <c r="F12" s="1"/>
      <c r="G12" s="1"/>
      <c r="H12" s="1"/>
      <c r="I12" s="1"/>
      <c r="J12" s="1"/>
      <c r="K12" s="394"/>
      <c r="L12" s="394"/>
      <c r="M12" s="394"/>
      <c r="N12" s="3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1"/>
      <c r="X13" s="1"/>
      <c r="Y13" s="1"/>
    </row>
    <row r="14" spans="1:30" s="3" customFormat="1" ht="27" thickBot="1" x14ac:dyDescent="0.3">
      <c r="A14" s="3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121.64612</v>
      </c>
      <c r="C18" s="23">
        <v>119.41821999999999</v>
      </c>
      <c r="D18" s="23">
        <v>32.93112</v>
      </c>
      <c r="E18" s="23">
        <v>121.42001999999998</v>
      </c>
      <c r="F18" s="122">
        <v>121.39409999999998</v>
      </c>
      <c r="G18" s="24">
        <v>121.15504000000001</v>
      </c>
      <c r="H18" s="23">
        <v>121.95575999999998</v>
      </c>
      <c r="I18" s="23">
        <v>121.74262000000002</v>
      </c>
      <c r="J18" s="23">
        <v>33.227800000000002</v>
      </c>
      <c r="K18" s="23">
        <v>121.94280000000001</v>
      </c>
      <c r="L18" s="23">
        <v>122.10409999999999</v>
      </c>
      <c r="M18" s="23">
        <v>121.94280000000001</v>
      </c>
      <c r="N18" s="22">
        <v>122.23230000000001</v>
      </c>
      <c r="O18" s="23">
        <v>122.68450000000003</v>
      </c>
      <c r="P18" s="23">
        <v>33.646899999999995</v>
      </c>
      <c r="Q18" s="23">
        <v>121.94280000000001</v>
      </c>
      <c r="R18" s="23">
        <v>121.09742000000001</v>
      </c>
      <c r="S18" s="24">
        <v>121.94280000000001</v>
      </c>
      <c r="T18" s="25">
        <f t="shared" ref="T18:T25" si="0">SUM(B18:S18)</f>
        <v>1924.42722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121.64612</v>
      </c>
      <c r="C19" s="23">
        <v>119.41821999999999</v>
      </c>
      <c r="D19" s="23">
        <v>32.93112</v>
      </c>
      <c r="E19" s="23">
        <v>121.42001999999998</v>
      </c>
      <c r="F19" s="122">
        <v>121.39409999999998</v>
      </c>
      <c r="G19" s="24">
        <v>121.15504000000001</v>
      </c>
      <c r="H19" s="23">
        <v>121.95575999999998</v>
      </c>
      <c r="I19" s="23">
        <v>121.74262000000002</v>
      </c>
      <c r="J19" s="23">
        <v>33.227800000000002</v>
      </c>
      <c r="K19" s="23">
        <v>121.94280000000001</v>
      </c>
      <c r="L19" s="23">
        <v>122.10409999999999</v>
      </c>
      <c r="M19" s="23">
        <v>121.94280000000001</v>
      </c>
      <c r="N19" s="22">
        <v>122.23230000000001</v>
      </c>
      <c r="O19" s="23">
        <v>122.68450000000003</v>
      </c>
      <c r="P19" s="23">
        <v>33.646899999999995</v>
      </c>
      <c r="Q19" s="23">
        <v>121.94280000000001</v>
      </c>
      <c r="R19" s="23">
        <v>121.09742000000001</v>
      </c>
      <c r="S19" s="24">
        <v>121.94280000000001</v>
      </c>
      <c r="T19" s="25">
        <f t="shared" si="0"/>
        <v>1924.42722</v>
      </c>
      <c r="V19" s="2"/>
      <c r="W19" s="19"/>
    </row>
    <row r="20" spans="1:32" ht="39.75" customHeight="1" x14ac:dyDescent="0.25">
      <c r="A20" s="91" t="s">
        <v>14</v>
      </c>
      <c r="B20" s="76">
        <v>120.406672</v>
      </c>
      <c r="C20" s="23">
        <v>118.371272</v>
      </c>
      <c r="D20" s="23">
        <v>32.526912000000003</v>
      </c>
      <c r="E20" s="23">
        <v>120.947352</v>
      </c>
      <c r="F20" s="122">
        <v>120.50748000000002</v>
      </c>
      <c r="G20" s="24">
        <v>120.603104</v>
      </c>
      <c r="H20" s="23">
        <v>121.40841600000002</v>
      </c>
      <c r="I20" s="23">
        <v>121.26855200000003</v>
      </c>
      <c r="J20" s="23">
        <v>32.85848</v>
      </c>
      <c r="K20" s="23">
        <v>121.41359999999997</v>
      </c>
      <c r="L20" s="23">
        <v>121.34907999999999</v>
      </c>
      <c r="M20" s="23">
        <v>121.18848</v>
      </c>
      <c r="N20" s="22">
        <v>121.74804000000002</v>
      </c>
      <c r="O20" s="23">
        <v>122.24251999999997</v>
      </c>
      <c r="P20" s="23">
        <v>33.59132000000001</v>
      </c>
      <c r="Q20" s="23">
        <v>121.18848</v>
      </c>
      <c r="R20" s="23">
        <v>120.62615199999998</v>
      </c>
      <c r="S20" s="24">
        <v>120.96336000000001</v>
      </c>
      <c r="T20" s="25">
        <f t="shared" si="0"/>
        <v>1913.2092719999998</v>
      </c>
      <c r="V20" s="2"/>
      <c r="W20" s="19"/>
    </row>
    <row r="21" spans="1:32" ht="39.950000000000003" customHeight="1" x14ac:dyDescent="0.25">
      <c r="A21" s="92" t="s">
        <v>15</v>
      </c>
      <c r="B21" s="76">
        <v>120.406672</v>
      </c>
      <c r="C21" s="23">
        <v>118.371272</v>
      </c>
      <c r="D21" s="23">
        <v>32.526912000000003</v>
      </c>
      <c r="E21" s="23">
        <v>120.947352</v>
      </c>
      <c r="F21" s="122">
        <v>120.50748000000002</v>
      </c>
      <c r="G21" s="24">
        <v>120.603104</v>
      </c>
      <c r="H21" s="23">
        <v>121.40841600000002</v>
      </c>
      <c r="I21" s="23">
        <v>121.26855200000003</v>
      </c>
      <c r="J21" s="23">
        <v>32.85848</v>
      </c>
      <c r="K21" s="23">
        <v>121.41359999999997</v>
      </c>
      <c r="L21" s="23">
        <v>121.34907999999999</v>
      </c>
      <c r="M21" s="23">
        <v>121.18848</v>
      </c>
      <c r="N21" s="22">
        <v>121.74804000000002</v>
      </c>
      <c r="O21" s="23">
        <v>122.24251999999997</v>
      </c>
      <c r="P21" s="23">
        <v>33.59132000000001</v>
      </c>
      <c r="Q21" s="23">
        <v>121.18848</v>
      </c>
      <c r="R21" s="23">
        <v>120.62615199999998</v>
      </c>
      <c r="S21" s="24">
        <v>120.96336000000001</v>
      </c>
      <c r="T21" s="25">
        <f t="shared" si="0"/>
        <v>1913.2092719999998</v>
      </c>
      <c r="V21" s="2"/>
      <c r="W21" s="19"/>
    </row>
    <row r="22" spans="1:32" ht="39.950000000000003" customHeight="1" x14ac:dyDescent="0.25">
      <c r="A22" s="91" t="s">
        <v>16</v>
      </c>
      <c r="B22" s="76">
        <v>120.406672</v>
      </c>
      <c r="C22" s="23">
        <v>118.371272</v>
      </c>
      <c r="D22" s="23">
        <v>32.526912000000003</v>
      </c>
      <c r="E22" s="23">
        <v>120.947352</v>
      </c>
      <c r="F22" s="122">
        <v>120.50748000000002</v>
      </c>
      <c r="G22" s="24">
        <v>120.603104</v>
      </c>
      <c r="H22" s="23">
        <v>121.40841600000002</v>
      </c>
      <c r="I22" s="23">
        <v>121.26855200000003</v>
      </c>
      <c r="J22" s="23">
        <v>32.85848</v>
      </c>
      <c r="K22" s="23">
        <v>121.41359999999997</v>
      </c>
      <c r="L22" s="23">
        <v>121.34907999999999</v>
      </c>
      <c r="M22" s="23">
        <v>121.18848</v>
      </c>
      <c r="N22" s="22">
        <v>121.74804000000002</v>
      </c>
      <c r="O22" s="23">
        <v>122.24251999999997</v>
      </c>
      <c r="P22" s="23">
        <v>33.59132000000001</v>
      </c>
      <c r="Q22" s="23">
        <v>121.18848</v>
      </c>
      <c r="R22" s="23">
        <v>120.62615199999998</v>
      </c>
      <c r="S22" s="24">
        <v>120.96336000000001</v>
      </c>
      <c r="T22" s="25">
        <f t="shared" si="0"/>
        <v>1913.2092719999998</v>
      </c>
      <c r="V22" s="2"/>
      <c r="W22" s="19"/>
    </row>
    <row r="23" spans="1:32" ht="39.950000000000003" customHeight="1" x14ac:dyDescent="0.25">
      <c r="A23" s="92" t="s">
        <v>17</v>
      </c>
      <c r="B23" s="76">
        <v>120.406672</v>
      </c>
      <c r="C23" s="23">
        <v>118.371272</v>
      </c>
      <c r="D23" s="23">
        <v>32.526912000000003</v>
      </c>
      <c r="E23" s="23">
        <v>120.947352</v>
      </c>
      <c r="F23" s="122">
        <v>120.50748000000002</v>
      </c>
      <c r="G23" s="24">
        <v>120.603104</v>
      </c>
      <c r="H23" s="23">
        <v>121.40841600000002</v>
      </c>
      <c r="I23" s="23">
        <v>121.26855200000003</v>
      </c>
      <c r="J23" s="23">
        <v>32.85848</v>
      </c>
      <c r="K23" s="23">
        <v>121.41359999999997</v>
      </c>
      <c r="L23" s="23">
        <v>121.34907999999999</v>
      </c>
      <c r="M23" s="23">
        <v>121.18848</v>
      </c>
      <c r="N23" s="22">
        <v>121.74804000000002</v>
      </c>
      <c r="O23" s="23">
        <v>122.24251999999997</v>
      </c>
      <c r="P23" s="23">
        <v>33.59132000000001</v>
      </c>
      <c r="Q23" s="23">
        <v>121.18848</v>
      </c>
      <c r="R23" s="23">
        <v>120.62615199999998</v>
      </c>
      <c r="S23" s="24">
        <v>120.96336000000001</v>
      </c>
      <c r="T23" s="25">
        <f t="shared" si="0"/>
        <v>1913.2092719999998</v>
      </c>
      <c r="V23" s="2"/>
      <c r="W23" s="19"/>
    </row>
    <row r="24" spans="1:32" ht="39.950000000000003" customHeight="1" x14ac:dyDescent="0.25">
      <c r="A24" s="91" t="s">
        <v>18</v>
      </c>
      <c r="B24" s="76">
        <v>120.406672</v>
      </c>
      <c r="C24" s="23">
        <v>118.371272</v>
      </c>
      <c r="D24" s="23">
        <v>32.526912000000003</v>
      </c>
      <c r="E24" s="23">
        <v>120.947352</v>
      </c>
      <c r="F24" s="122">
        <v>120.50748000000002</v>
      </c>
      <c r="G24" s="24">
        <v>120.603104</v>
      </c>
      <c r="H24" s="23">
        <v>121.40841600000002</v>
      </c>
      <c r="I24" s="23">
        <v>121.26855200000003</v>
      </c>
      <c r="J24" s="23">
        <v>32.85848</v>
      </c>
      <c r="K24" s="23">
        <v>121.41359999999997</v>
      </c>
      <c r="L24" s="23">
        <v>121.34907999999999</v>
      </c>
      <c r="M24" s="23">
        <v>121.18848</v>
      </c>
      <c r="N24" s="22">
        <v>121.74804000000002</v>
      </c>
      <c r="O24" s="23">
        <v>122.24251999999997</v>
      </c>
      <c r="P24" s="23">
        <v>33.59132000000001</v>
      </c>
      <c r="Q24" s="23">
        <v>121.18848</v>
      </c>
      <c r="R24" s="23">
        <v>120.62615199999998</v>
      </c>
      <c r="S24" s="24">
        <v>120.96336000000001</v>
      </c>
      <c r="T24" s="25">
        <f t="shared" si="0"/>
        <v>1913.2092719999998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845.32559999999989</v>
      </c>
      <c r="C25" s="27">
        <f t="shared" si="1"/>
        <v>830.69279999999992</v>
      </c>
      <c r="D25" s="27">
        <f t="shared" si="1"/>
        <v>228.49680000000004</v>
      </c>
      <c r="E25" s="27">
        <f t="shared" si="1"/>
        <v>847.57680000000005</v>
      </c>
      <c r="F25" s="27">
        <f t="shared" si="1"/>
        <v>845.32559999999989</v>
      </c>
      <c r="G25" s="228">
        <f t="shared" si="1"/>
        <v>845.32560000000012</v>
      </c>
      <c r="H25" s="27">
        <f t="shared" si="1"/>
        <v>850.95359999999994</v>
      </c>
      <c r="I25" s="27">
        <f t="shared" si="1"/>
        <v>849.82800000000009</v>
      </c>
      <c r="J25" s="27">
        <f t="shared" si="1"/>
        <v>230.74799999999999</v>
      </c>
      <c r="K25" s="27">
        <f t="shared" si="1"/>
        <v>850.95359999999982</v>
      </c>
      <c r="L25" s="27">
        <f t="shared" si="1"/>
        <v>850.95359999999982</v>
      </c>
      <c r="M25" s="27">
        <f t="shared" si="1"/>
        <v>849.82800000000009</v>
      </c>
      <c r="N25" s="26">
        <f>SUM(N18:N24)</f>
        <v>853.2048000000002</v>
      </c>
      <c r="O25" s="27">
        <f t="shared" ref="O25:Q25" si="2">SUM(O18:O24)</f>
        <v>856.58159999999998</v>
      </c>
      <c r="P25" s="27">
        <f t="shared" si="2"/>
        <v>235.25040000000001</v>
      </c>
      <c r="Q25" s="27">
        <f t="shared" si="2"/>
        <v>849.82800000000009</v>
      </c>
      <c r="R25" s="27">
        <f>SUM(R18:R24)</f>
        <v>845.32559999999978</v>
      </c>
      <c r="S25" s="28">
        <f t="shared" ref="S25" si="3">SUM(S18:S24)</f>
        <v>848.70240000000001</v>
      </c>
      <c r="T25" s="25">
        <f t="shared" si="0"/>
        <v>13414.900799999999</v>
      </c>
    </row>
    <row r="26" spans="1:32" s="2" customFormat="1" ht="36.75" customHeight="1" x14ac:dyDescent="0.25">
      <c r="A26" s="93" t="s">
        <v>19</v>
      </c>
      <c r="B26" s="208">
        <v>160.80000000000001</v>
      </c>
      <c r="C26" s="30">
        <v>160.80000000000001</v>
      </c>
      <c r="D26" s="30">
        <v>160.80000000000001</v>
      </c>
      <c r="E26" s="30">
        <v>160.80000000000001</v>
      </c>
      <c r="F26" s="30">
        <v>160.80000000000001</v>
      </c>
      <c r="G26" s="229">
        <v>160.80000000000001</v>
      </c>
      <c r="H26" s="30">
        <v>160.80000000000001</v>
      </c>
      <c r="I26" s="30">
        <v>160.80000000000001</v>
      </c>
      <c r="J26" s="30">
        <v>160.80000000000001</v>
      </c>
      <c r="K26" s="30">
        <v>160.80000000000001</v>
      </c>
      <c r="L26" s="30">
        <v>160.80000000000001</v>
      </c>
      <c r="M26" s="30">
        <v>160.80000000000001</v>
      </c>
      <c r="N26" s="29">
        <v>160.80000000000001</v>
      </c>
      <c r="O26" s="30">
        <v>160.80000000000001</v>
      </c>
      <c r="P26" s="30">
        <v>160.80000000000001</v>
      </c>
      <c r="Q26" s="30">
        <v>160.80000000000001</v>
      </c>
      <c r="R26" s="30">
        <v>160.80000000000001</v>
      </c>
      <c r="S26" s="31">
        <v>160.80000000000001</v>
      </c>
      <c r="T26" s="32">
        <f>+((T25/T27)/7)*1000</f>
        <v>160.80000000000001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738</v>
      </c>
      <c r="D27" s="34">
        <v>203</v>
      </c>
      <c r="E27" s="34">
        <v>753</v>
      </c>
      <c r="F27" s="34">
        <v>751</v>
      </c>
      <c r="G27" s="230">
        <v>751</v>
      </c>
      <c r="H27" s="34">
        <v>756</v>
      </c>
      <c r="I27" s="34">
        <v>755</v>
      </c>
      <c r="J27" s="34">
        <v>205</v>
      </c>
      <c r="K27" s="34">
        <v>756</v>
      </c>
      <c r="L27" s="34">
        <v>756</v>
      </c>
      <c r="M27" s="34">
        <v>755</v>
      </c>
      <c r="N27" s="33">
        <v>758</v>
      </c>
      <c r="O27" s="34">
        <v>761</v>
      </c>
      <c r="P27" s="34">
        <v>209</v>
      </c>
      <c r="Q27" s="34">
        <v>755</v>
      </c>
      <c r="R27" s="34">
        <v>751</v>
      </c>
      <c r="S27" s="35">
        <v>754</v>
      </c>
      <c r="T27" s="36">
        <f>SUM(B27:S27)</f>
        <v>11918</v>
      </c>
      <c r="U27" s="2">
        <f>((T25*1000)/T27)/7</f>
        <v>160.79999999999998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120.406672</v>
      </c>
      <c r="C28" s="84">
        <f t="shared" si="4"/>
        <v>118.371272</v>
      </c>
      <c r="D28" s="84">
        <f t="shared" si="4"/>
        <v>32.526912000000003</v>
      </c>
      <c r="E28" s="84">
        <f t="shared" si="4"/>
        <v>120.947352</v>
      </c>
      <c r="F28" s="84">
        <f t="shared" si="4"/>
        <v>120.50748000000002</v>
      </c>
      <c r="G28" s="84">
        <f t="shared" si="4"/>
        <v>120.603104</v>
      </c>
      <c r="H28" s="84">
        <f t="shared" si="4"/>
        <v>121.40841600000002</v>
      </c>
      <c r="I28" s="84">
        <f t="shared" si="4"/>
        <v>121.26855200000003</v>
      </c>
      <c r="J28" s="84">
        <f t="shared" si="4"/>
        <v>32.85848</v>
      </c>
      <c r="K28" s="84">
        <f t="shared" si="4"/>
        <v>121.41359999999997</v>
      </c>
      <c r="L28" s="84">
        <f t="shared" si="4"/>
        <v>121.34907999999999</v>
      </c>
      <c r="M28" s="84">
        <f t="shared" si="4"/>
        <v>121.18848</v>
      </c>
      <c r="N28" s="84">
        <f t="shared" si="4"/>
        <v>121.74804000000002</v>
      </c>
      <c r="O28" s="84">
        <f t="shared" si="4"/>
        <v>122.24251999999997</v>
      </c>
      <c r="P28" s="84">
        <f t="shared" si="4"/>
        <v>33.59132000000001</v>
      </c>
      <c r="Q28" s="84">
        <f t="shared" si="4"/>
        <v>121.18848</v>
      </c>
      <c r="R28" s="84">
        <f t="shared" si="4"/>
        <v>120.62615199999998</v>
      </c>
      <c r="S28" s="231">
        <f t="shared" si="4"/>
        <v>120.96336000000001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845.32560000000001</v>
      </c>
      <c r="C29" s="42">
        <f t="shared" si="5"/>
        <v>830.69280000000003</v>
      </c>
      <c r="D29" s="42">
        <f t="shared" si="5"/>
        <v>228.49680000000001</v>
      </c>
      <c r="E29" s="42">
        <f>((E27*E26)*7)/1000</f>
        <v>847.57680000000005</v>
      </c>
      <c r="F29" s="42">
        <f>((F27*F26)*7)/1000</f>
        <v>845.32560000000001</v>
      </c>
      <c r="G29" s="232">
        <f>((G27*G26)*7)/1000</f>
        <v>845.32560000000001</v>
      </c>
      <c r="H29" s="42">
        <f t="shared" ref="H29" si="6">((H27*H26)*7)/1000</f>
        <v>850.95359999999994</v>
      </c>
      <c r="I29" s="42">
        <f>((I27*I26)*7)/1000</f>
        <v>849.82800000000009</v>
      </c>
      <c r="J29" s="42">
        <f t="shared" ref="J29:M29" si="7">((J27*J26)*7)/1000</f>
        <v>230.74799999999999</v>
      </c>
      <c r="K29" s="42">
        <f t="shared" si="7"/>
        <v>850.95359999999994</v>
      </c>
      <c r="L29" s="42">
        <f t="shared" si="7"/>
        <v>850.95359999999994</v>
      </c>
      <c r="M29" s="42">
        <f t="shared" si="7"/>
        <v>849.82800000000009</v>
      </c>
      <c r="N29" s="41">
        <f>((N27*N26)*7)/1000</f>
        <v>853.20480000000009</v>
      </c>
      <c r="O29" s="42">
        <f>((O27*O26)*7)/1000</f>
        <v>856.58159999999998</v>
      </c>
      <c r="P29" s="42">
        <f t="shared" ref="P29:S29" si="8">((P27*P26)*7)/1000</f>
        <v>235.25040000000001</v>
      </c>
      <c r="Q29" s="42">
        <f t="shared" si="8"/>
        <v>849.82800000000009</v>
      </c>
      <c r="R29" s="43">
        <f t="shared" si="8"/>
        <v>845.32560000000001</v>
      </c>
      <c r="S29" s="44">
        <f t="shared" si="8"/>
        <v>848.70240000000013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160.80000000000001</v>
      </c>
      <c r="C30" s="47">
        <f t="shared" si="9"/>
        <v>160.80000000000001</v>
      </c>
      <c r="D30" s="47">
        <f t="shared" si="9"/>
        <v>160.80000000000004</v>
      </c>
      <c r="E30" s="47">
        <f>+(E25/E27)/7*1000</f>
        <v>160.80000000000004</v>
      </c>
      <c r="F30" s="47">
        <f t="shared" ref="F30:H30" si="10">+(F25/F27)/7*1000</f>
        <v>160.80000000000001</v>
      </c>
      <c r="G30" s="233">
        <f t="shared" si="10"/>
        <v>160.80000000000004</v>
      </c>
      <c r="H30" s="47">
        <f t="shared" si="10"/>
        <v>160.80000000000001</v>
      </c>
      <c r="I30" s="47">
        <f>+(I25/I27)/7*1000</f>
        <v>160.80000000000004</v>
      </c>
      <c r="J30" s="47">
        <f t="shared" ref="J30:M30" si="11">+(J25/J27)/7*1000</f>
        <v>160.80000000000001</v>
      </c>
      <c r="K30" s="47">
        <f t="shared" si="11"/>
        <v>160.79999999999998</v>
      </c>
      <c r="L30" s="47">
        <f t="shared" si="11"/>
        <v>160.79999999999998</v>
      </c>
      <c r="M30" s="47">
        <f t="shared" si="11"/>
        <v>160.80000000000004</v>
      </c>
      <c r="N30" s="46">
        <f>+(N25/N27)/7*1000</f>
        <v>160.80000000000007</v>
      </c>
      <c r="O30" s="47">
        <f t="shared" ref="O30:S30" si="12">+(O25/O27)/7*1000</f>
        <v>160.80000000000001</v>
      </c>
      <c r="P30" s="47">
        <f t="shared" si="12"/>
        <v>160.80000000000004</v>
      </c>
      <c r="Q30" s="47">
        <f t="shared" si="12"/>
        <v>160.80000000000004</v>
      </c>
      <c r="R30" s="47">
        <f t="shared" si="12"/>
        <v>160.79999999999998</v>
      </c>
      <c r="S30" s="48">
        <f t="shared" si="12"/>
        <v>160.80000000000001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100.9</v>
      </c>
      <c r="C39" s="79">
        <v>101.1</v>
      </c>
      <c r="D39" s="79">
        <v>28.2</v>
      </c>
      <c r="E39" s="79">
        <v>99.2</v>
      </c>
      <c r="F39" s="79">
        <v>98.1</v>
      </c>
      <c r="G39" s="79">
        <v>100.1</v>
      </c>
      <c r="H39" s="79"/>
      <c r="I39" s="101">
        <f t="shared" ref="I39:I46" si="13">SUM(B39:H39)</f>
        <v>527.6</v>
      </c>
      <c r="J39" s="138"/>
      <c r="K39" s="91" t="s">
        <v>12</v>
      </c>
      <c r="L39" s="79">
        <v>7.5</v>
      </c>
      <c r="M39" s="79">
        <v>7.5</v>
      </c>
      <c r="N39" s="79">
        <v>1.7</v>
      </c>
      <c r="O39" s="79">
        <v>7</v>
      </c>
      <c r="P39" s="79">
        <v>7.6</v>
      </c>
      <c r="Q39" s="79">
        <v>7</v>
      </c>
      <c r="R39" s="101">
        <f t="shared" ref="R39:R46" si="14">SUM(L39:Q39)</f>
        <v>38.299999999999997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100.9</v>
      </c>
      <c r="C40" s="79">
        <v>101.1</v>
      </c>
      <c r="D40" s="79">
        <v>28.2</v>
      </c>
      <c r="E40" s="79">
        <v>99.2</v>
      </c>
      <c r="F40" s="79">
        <v>98.1</v>
      </c>
      <c r="G40" s="79">
        <v>100.1</v>
      </c>
      <c r="H40" s="79"/>
      <c r="I40" s="101">
        <f t="shared" si="13"/>
        <v>527.6</v>
      </c>
      <c r="J40" s="2"/>
      <c r="K40" s="92" t="s">
        <v>13</v>
      </c>
      <c r="L40" s="79">
        <v>7.5</v>
      </c>
      <c r="M40" s="79">
        <v>7.5</v>
      </c>
      <c r="N40" s="79">
        <v>1.7</v>
      </c>
      <c r="O40" s="79">
        <v>7</v>
      </c>
      <c r="P40" s="79">
        <v>7.6</v>
      </c>
      <c r="Q40" s="79">
        <v>7</v>
      </c>
      <c r="R40" s="101">
        <f t="shared" si="14"/>
        <v>38.299999999999997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100.9</v>
      </c>
      <c r="C41" s="79">
        <v>101.1</v>
      </c>
      <c r="D41" s="79">
        <v>28.2</v>
      </c>
      <c r="E41" s="79">
        <v>99.2</v>
      </c>
      <c r="F41" s="79">
        <v>98.1</v>
      </c>
      <c r="G41" s="79">
        <v>100.1</v>
      </c>
      <c r="H41" s="23"/>
      <c r="I41" s="101">
        <f t="shared" si="13"/>
        <v>527.6</v>
      </c>
      <c r="J41" s="2"/>
      <c r="K41" s="91" t="s">
        <v>14</v>
      </c>
      <c r="L41" s="79">
        <v>7.5</v>
      </c>
      <c r="M41" s="79">
        <v>7.5</v>
      </c>
      <c r="N41" s="79">
        <v>1.2</v>
      </c>
      <c r="O41" s="79">
        <v>7.1</v>
      </c>
      <c r="P41" s="79">
        <v>7.5</v>
      </c>
      <c r="Q41" s="79">
        <v>6.9</v>
      </c>
      <c r="R41" s="101">
        <f t="shared" si="14"/>
        <v>37.699999999999996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100.9</v>
      </c>
      <c r="C42" s="79">
        <v>101.1</v>
      </c>
      <c r="D42" s="79">
        <v>28.2</v>
      </c>
      <c r="E42" s="79">
        <v>99.2</v>
      </c>
      <c r="F42" s="79">
        <v>98.1</v>
      </c>
      <c r="G42" s="79">
        <v>100.1</v>
      </c>
      <c r="H42" s="79"/>
      <c r="I42" s="101">
        <f t="shared" si="13"/>
        <v>527.6</v>
      </c>
      <c r="J42" s="2"/>
      <c r="K42" s="92" t="s">
        <v>15</v>
      </c>
      <c r="L42" s="79">
        <v>7.5</v>
      </c>
      <c r="M42" s="79">
        <v>7.5</v>
      </c>
      <c r="N42" s="79">
        <v>1.2</v>
      </c>
      <c r="O42" s="79">
        <v>7.1</v>
      </c>
      <c r="P42" s="79">
        <v>7.5</v>
      </c>
      <c r="Q42" s="79">
        <v>6.9</v>
      </c>
      <c r="R42" s="101">
        <f t="shared" si="14"/>
        <v>37.699999999999996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100.9</v>
      </c>
      <c r="C43" s="79">
        <v>101.1</v>
      </c>
      <c r="D43" s="79">
        <v>28.2</v>
      </c>
      <c r="E43" s="79">
        <v>99.2</v>
      </c>
      <c r="F43" s="79">
        <v>98.1</v>
      </c>
      <c r="G43" s="79">
        <v>100.1</v>
      </c>
      <c r="H43" s="79"/>
      <c r="I43" s="101">
        <f t="shared" si="13"/>
        <v>527.6</v>
      </c>
      <c r="J43" s="2"/>
      <c r="K43" s="91" t="s">
        <v>16</v>
      </c>
      <c r="L43" s="79">
        <v>7.5</v>
      </c>
      <c r="M43" s="79">
        <v>7.5</v>
      </c>
      <c r="N43" s="79">
        <v>1.2</v>
      </c>
      <c r="O43" s="79">
        <v>7.1</v>
      </c>
      <c r="P43" s="79">
        <v>7.5</v>
      </c>
      <c r="Q43" s="79">
        <v>7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100.9</v>
      </c>
      <c r="C44" s="79">
        <v>101.1</v>
      </c>
      <c r="D44" s="79">
        <v>28.2</v>
      </c>
      <c r="E44" s="79">
        <v>99.2</v>
      </c>
      <c r="F44" s="79">
        <v>98.1</v>
      </c>
      <c r="G44" s="79">
        <v>100.1</v>
      </c>
      <c r="H44" s="79"/>
      <c r="I44" s="101">
        <f t="shared" si="13"/>
        <v>527.6</v>
      </c>
      <c r="J44" s="2"/>
      <c r="K44" s="92" t="s">
        <v>17</v>
      </c>
      <c r="L44" s="79">
        <v>7.5</v>
      </c>
      <c r="M44" s="79">
        <v>7.5</v>
      </c>
      <c r="N44" s="79">
        <v>1.2</v>
      </c>
      <c r="O44" s="79">
        <v>7.2</v>
      </c>
      <c r="P44" s="79">
        <v>7.6</v>
      </c>
      <c r="Q44" s="79">
        <v>7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100.9</v>
      </c>
      <c r="C45" s="79">
        <v>101.1</v>
      </c>
      <c r="D45" s="79">
        <v>28.2</v>
      </c>
      <c r="E45" s="79">
        <v>99.2</v>
      </c>
      <c r="F45" s="79">
        <v>98.1</v>
      </c>
      <c r="G45" s="79">
        <v>100.1</v>
      </c>
      <c r="H45" s="79"/>
      <c r="I45" s="101">
        <f t="shared" si="13"/>
        <v>527.6</v>
      </c>
      <c r="J45" s="2"/>
      <c r="K45" s="91" t="s">
        <v>18</v>
      </c>
      <c r="L45" s="79">
        <v>7.5</v>
      </c>
      <c r="M45" s="79">
        <v>7.5</v>
      </c>
      <c r="N45" s="79">
        <v>1.2</v>
      </c>
      <c r="O45" s="79">
        <v>7.2</v>
      </c>
      <c r="P45" s="79">
        <v>7.6</v>
      </c>
      <c r="Q45" s="79">
        <v>7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706.3</v>
      </c>
      <c r="C46" s="27">
        <f t="shared" si="15"/>
        <v>707.7</v>
      </c>
      <c r="D46" s="27">
        <f t="shared" si="15"/>
        <v>197.39999999999998</v>
      </c>
      <c r="E46" s="27">
        <f t="shared" si="15"/>
        <v>694.40000000000009</v>
      </c>
      <c r="F46" s="27">
        <f t="shared" si="15"/>
        <v>686.7</v>
      </c>
      <c r="G46" s="27">
        <f t="shared" si="15"/>
        <v>700.7</v>
      </c>
      <c r="H46" s="27">
        <f t="shared" si="15"/>
        <v>0</v>
      </c>
      <c r="I46" s="101">
        <f t="shared" si="13"/>
        <v>3693.2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9.3999999999999986</v>
      </c>
      <c r="O46" s="27">
        <f t="shared" si="16"/>
        <v>49.70000000000001</v>
      </c>
      <c r="P46" s="27">
        <f t="shared" si="16"/>
        <v>52.900000000000006</v>
      </c>
      <c r="Q46" s="27">
        <f t="shared" si="16"/>
        <v>48.8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158.44999999999999</v>
      </c>
      <c r="C47" s="30">
        <v>158.44999999999999</v>
      </c>
      <c r="D47" s="30">
        <v>158.44999999999999</v>
      </c>
      <c r="E47" s="30">
        <v>158.44999999999999</v>
      </c>
      <c r="F47" s="30">
        <v>158.44999999999999</v>
      </c>
      <c r="G47" s="30">
        <v>158.44999999999999</v>
      </c>
      <c r="H47" s="30"/>
      <c r="I47" s="102">
        <f>+((I46/I48)/7)*1000</f>
        <v>158.43843843843845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133.23308270676694</v>
      </c>
      <c r="S47" s="63"/>
      <c r="T47" s="63"/>
    </row>
    <row r="48" spans="1:30" ht="33.75" customHeight="1" x14ac:dyDescent="0.25">
      <c r="A48" s="94" t="s">
        <v>20</v>
      </c>
      <c r="B48" s="83">
        <v>637</v>
      </c>
      <c r="C48" s="34">
        <v>638</v>
      </c>
      <c r="D48" s="34">
        <v>178</v>
      </c>
      <c r="E48" s="34">
        <v>626</v>
      </c>
      <c r="F48" s="34">
        <v>619</v>
      </c>
      <c r="G48" s="34">
        <v>632</v>
      </c>
      <c r="H48" s="34"/>
      <c r="I48" s="103">
        <f>SUM(B48:H48)</f>
        <v>3330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53</v>
      </c>
      <c r="P48" s="65">
        <v>57</v>
      </c>
      <c r="Q48" s="65">
        <v>53</v>
      </c>
      <c r="R48" s="112">
        <f>SUM(L48:Q48)</f>
        <v>285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100.93264999999998</v>
      </c>
      <c r="C49" s="38">
        <f t="shared" si="17"/>
        <v>101.0911</v>
      </c>
      <c r="D49" s="38">
        <f t="shared" si="17"/>
        <v>28.2041</v>
      </c>
      <c r="E49" s="38">
        <f t="shared" si="17"/>
        <v>99.189700000000002</v>
      </c>
      <c r="F49" s="38">
        <f t="shared" si="17"/>
        <v>98.080549999999988</v>
      </c>
      <c r="G49" s="38">
        <f t="shared" si="17"/>
        <v>100.14039999999999</v>
      </c>
      <c r="H49" s="38">
        <f t="shared" si="17"/>
        <v>0</v>
      </c>
      <c r="I49" s="104">
        <f>((I46*1000)/I48)/7</f>
        <v>158.43843843843842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1.1960000000000002</v>
      </c>
      <c r="O49" s="38">
        <f t="shared" si="18"/>
        <v>7.1427999999999994</v>
      </c>
      <c r="P49" s="38">
        <f t="shared" si="18"/>
        <v>7.5334999999999992</v>
      </c>
      <c r="Q49" s="38">
        <f t="shared" si="18"/>
        <v>6.9572999999999992</v>
      </c>
      <c r="R49" s="113">
        <f>((R46*1000)/R48)/7</f>
        <v>133.23308270676691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706.52854999999988</v>
      </c>
      <c r="C50" s="42">
        <f t="shared" si="19"/>
        <v>707.6377</v>
      </c>
      <c r="D50" s="42">
        <f t="shared" si="19"/>
        <v>197.42869999999999</v>
      </c>
      <c r="E50" s="42">
        <f t="shared" si="19"/>
        <v>694.3279</v>
      </c>
      <c r="F50" s="42">
        <f t="shared" si="19"/>
        <v>686.56384999999989</v>
      </c>
      <c r="G50" s="42">
        <f t="shared" si="19"/>
        <v>700.98279999999988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9.3800000000000008</v>
      </c>
      <c r="O50" s="42">
        <f t="shared" si="20"/>
        <v>49.713999999999999</v>
      </c>
      <c r="P50" s="42">
        <f t="shared" si="20"/>
        <v>52.8675</v>
      </c>
      <c r="Q50" s="42">
        <f t="shared" si="20"/>
        <v>48.786499999999997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158.39874411302981</v>
      </c>
      <c r="C51" s="47">
        <f t="shared" si="21"/>
        <v>158.4639498432602</v>
      </c>
      <c r="D51" s="47">
        <f t="shared" si="21"/>
        <v>158.42696629213478</v>
      </c>
      <c r="E51" s="47">
        <f t="shared" si="21"/>
        <v>158.46645367412142</v>
      </c>
      <c r="F51" s="47">
        <f t="shared" si="21"/>
        <v>158.48142164781905</v>
      </c>
      <c r="G51" s="47">
        <f t="shared" si="21"/>
        <v>158.3860759493671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134.28571428571425</v>
      </c>
      <c r="O51" s="47">
        <f t="shared" si="22"/>
        <v>133.96226415094341</v>
      </c>
      <c r="P51" s="47">
        <f t="shared" si="22"/>
        <v>132.58145363408522</v>
      </c>
      <c r="Q51" s="47">
        <f t="shared" si="22"/>
        <v>131.53638814016173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</v>
      </c>
      <c r="J58" s="79">
        <v>2.4</v>
      </c>
      <c r="K58" s="79">
        <v>8.6</v>
      </c>
      <c r="L58" s="79">
        <v>8.6</v>
      </c>
      <c r="M58" s="221">
        <v>8.5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8.6</v>
      </c>
      <c r="S58" s="221">
        <v>8.5</v>
      </c>
      <c r="T58" s="101">
        <f t="shared" ref="T58:T65" si="23">SUM(B58:S58)</f>
        <v>137.19999999999999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</v>
      </c>
      <c r="J59" s="79">
        <v>2.4</v>
      </c>
      <c r="K59" s="79">
        <v>8.6</v>
      </c>
      <c r="L59" s="79">
        <v>8.6</v>
      </c>
      <c r="M59" s="221">
        <v>8.5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8.6</v>
      </c>
      <c r="S59" s="221">
        <v>8.5</v>
      </c>
      <c r="T59" s="101">
        <f t="shared" si="23"/>
        <v>137.19999999999999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8.5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2.5</v>
      </c>
      <c r="Q60" s="79">
        <v>8.6</v>
      </c>
      <c r="R60" s="79">
        <v>8.5</v>
      </c>
      <c r="S60" s="221">
        <v>8.5</v>
      </c>
      <c r="T60" s="101">
        <f t="shared" si="23"/>
        <v>136.69999999999999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8.5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8.5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</v>
      </c>
      <c r="D62" s="79">
        <v>2.4</v>
      </c>
      <c r="E62" s="79">
        <v>8.9</v>
      </c>
      <c r="F62" s="79">
        <v>8.9</v>
      </c>
      <c r="G62" s="221">
        <v>8.6</v>
      </c>
      <c r="H62" s="22">
        <v>8.8000000000000007</v>
      </c>
      <c r="I62" s="79">
        <v>8.6</v>
      </c>
      <c r="J62" s="79">
        <v>2.5</v>
      </c>
      <c r="K62" s="79">
        <v>8.6999999999999993</v>
      </c>
      <c r="L62" s="79">
        <v>8.6999999999999993</v>
      </c>
      <c r="M62" s="221">
        <v>8.5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8.6</v>
      </c>
      <c r="T62" s="101">
        <f t="shared" si="23"/>
        <v>137.79999999999998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</v>
      </c>
      <c r="D63" s="79">
        <v>2.5</v>
      </c>
      <c r="E63" s="79">
        <v>8.9</v>
      </c>
      <c r="F63" s="79">
        <v>8.9</v>
      </c>
      <c r="G63" s="221">
        <v>8.6</v>
      </c>
      <c r="H63" s="22">
        <v>8.8000000000000007</v>
      </c>
      <c r="I63" s="79">
        <v>8.6</v>
      </c>
      <c r="J63" s="79">
        <v>2.5</v>
      </c>
      <c r="K63" s="79">
        <v>8.6999999999999993</v>
      </c>
      <c r="L63" s="79">
        <v>8.6999999999999993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8.6</v>
      </c>
      <c r="T63" s="101">
        <f t="shared" si="23"/>
        <v>137.9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60.400000000000006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59.6</v>
      </c>
      <c r="N65" s="26">
        <f t="shared" si="24"/>
        <v>61</v>
      </c>
      <c r="O65" s="27">
        <f t="shared" si="24"/>
        <v>60.2</v>
      </c>
      <c r="P65" s="27">
        <f t="shared" si="24"/>
        <v>17.3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961.6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134.54596334126205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8.5634000000000015</v>
      </c>
      <c r="D68" s="38">
        <f t="shared" si="25"/>
        <v>2.4420000000000002</v>
      </c>
      <c r="E68" s="38">
        <f t="shared" si="25"/>
        <v>8.8559999999999999</v>
      </c>
      <c r="F68" s="38">
        <f t="shared" si="25"/>
        <v>8.8559999999999999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2.4671999999999996</v>
      </c>
      <c r="K68" s="38">
        <f t="shared" si="25"/>
        <v>8.6630000000000003</v>
      </c>
      <c r="L68" s="38">
        <f t="shared" si="25"/>
        <v>8.6630000000000003</v>
      </c>
      <c r="M68" s="39">
        <f t="shared" si="25"/>
        <v>8.5167999999999999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8.5616000000000003</v>
      </c>
      <c r="T68" s="116">
        <f>((T65*1000)/T67)/7</f>
        <v>134.54596334126205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60.417000000000002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136.96145124716554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137.30158730158732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48CE-05E3-40CE-8819-7DF50FA6B708}">
  <dimension ref="A1:AQ239"/>
  <sheetViews>
    <sheetView view="pageBreakPreview" topLeftCell="A40" zoomScale="30" zoomScaleNormal="30" zoomScaleSheetLayoutView="30" workbookViewId="0">
      <selection activeCell="B64" sqref="B64:M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2"/>
      <c r="Z3" s="2"/>
      <c r="AA3" s="2"/>
      <c r="AB3" s="2"/>
      <c r="AC3" s="2"/>
      <c r="AD3" s="40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7" t="s">
        <v>1</v>
      </c>
      <c r="B9" s="407"/>
      <c r="C9" s="407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7"/>
      <c r="B10" s="407"/>
      <c r="C10" s="40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7" t="s">
        <v>4</v>
      </c>
      <c r="B11" s="407"/>
      <c r="C11" s="407"/>
      <c r="D11" s="1"/>
      <c r="E11" s="408">
        <v>2</v>
      </c>
      <c r="F11" s="1"/>
      <c r="G11" s="1"/>
      <c r="H11" s="1"/>
      <c r="I11" s="1"/>
      <c r="J11" s="1"/>
      <c r="K11" s="492" t="s">
        <v>146</v>
      </c>
      <c r="L11" s="492"/>
      <c r="M11" s="409"/>
      <c r="N11" s="40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7"/>
      <c r="B12" s="407"/>
      <c r="C12" s="407"/>
      <c r="D12" s="1"/>
      <c r="E12" s="5"/>
      <c r="F12" s="1"/>
      <c r="G12" s="1"/>
      <c r="H12" s="1"/>
      <c r="I12" s="1"/>
      <c r="J12" s="1"/>
      <c r="K12" s="409"/>
      <c r="L12" s="409"/>
      <c r="M12" s="409"/>
      <c r="N12" s="40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7"/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9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1"/>
      <c r="X13" s="1"/>
      <c r="Y13" s="1"/>
    </row>
    <row r="14" spans="1:30" s="3" customFormat="1" ht="27" thickBot="1" x14ac:dyDescent="0.3">
      <c r="A14" s="40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120.406672</v>
      </c>
      <c r="C18" s="23">
        <v>118.371272</v>
      </c>
      <c r="D18" s="23">
        <v>32.526912000000003</v>
      </c>
      <c r="E18" s="23">
        <v>120.947352</v>
      </c>
      <c r="F18" s="122">
        <v>120.50748000000002</v>
      </c>
      <c r="G18" s="24">
        <v>120.603104</v>
      </c>
      <c r="H18" s="23">
        <v>121.40841600000002</v>
      </c>
      <c r="I18" s="23">
        <v>121.26855200000003</v>
      </c>
      <c r="J18" s="23">
        <v>32.85848</v>
      </c>
      <c r="K18" s="23">
        <v>121.41359999999997</v>
      </c>
      <c r="L18" s="23">
        <v>121.34907999999999</v>
      </c>
      <c r="M18" s="23">
        <v>121.18848</v>
      </c>
      <c r="N18" s="22">
        <v>121.74804000000002</v>
      </c>
      <c r="O18" s="23">
        <v>122.24251999999997</v>
      </c>
      <c r="P18" s="23">
        <v>33.59132000000001</v>
      </c>
      <c r="Q18" s="23">
        <v>121.18848</v>
      </c>
      <c r="R18" s="23">
        <v>120.62615199999998</v>
      </c>
      <c r="S18" s="24">
        <v>120.96336000000001</v>
      </c>
      <c r="T18" s="25">
        <f t="shared" ref="T18:T25" si="0">SUM(B18:S18)</f>
        <v>1913.2092719999998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120.406672</v>
      </c>
      <c r="C19" s="23">
        <v>118.371272</v>
      </c>
      <c r="D19" s="23">
        <v>32.526912000000003</v>
      </c>
      <c r="E19" s="23">
        <v>120.947352</v>
      </c>
      <c r="F19" s="122">
        <v>120.50748000000002</v>
      </c>
      <c r="G19" s="24">
        <v>120.603104</v>
      </c>
      <c r="H19" s="23">
        <v>121.40841600000002</v>
      </c>
      <c r="I19" s="23">
        <v>121.26855200000003</v>
      </c>
      <c r="J19" s="23">
        <v>32.85848</v>
      </c>
      <c r="K19" s="23">
        <v>121.41359999999997</v>
      </c>
      <c r="L19" s="23">
        <v>121.34907999999999</v>
      </c>
      <c r="M19" s="23">
        <v>121.18848</v>
      </c>
      <c r="N19" s="22">
        <v>121.74804000000002</v>
      </c>
      <c r="O19" s="23">
        <v>122.24251999999997</v>
      </c>
      <c r="P19" s="23">
        <v>33.59132000000001</v>
      </c>
      <c r="Q19" s="23">
        <v>121.18848</v>
      </c>
      <c r="R19" s="23">
        <v>120.62615199999998</v>
      </c>
      <c r="S19" s="24">
        <v>120.96336000000001</v>
      </c>
      <c r="T19" s="25">
        <f t="shared" si="0"/>
        <v>1913.2092719999998</v>
      </c>
      <c r="V19" s="2"/>
      <c r="W19" s="19"/>
    </row>
    <row r="20" spans="1:32" ht="39.75" customHeight="1" x14ac:dyDescent="0.25">
      <c r="A20" s="91" t="s">
        <v>14</v>
      </c>
      <c r="B20" s="76">
        <v>120.37675120000002</v>
      </c>
      <c r="C20" s="23">
        <v>117.82461120000001</v>
      </c>
      <c r="D20" s="23">
        <v>31.8732352</v>
      </c>
      <c r="E20" s="23">
        <v>120.6093192</v>
      </c>
      <c r="F20" s="122">
        <v>120.336428</v>
      </c>
      <c r="G20" s="24">
        <v>119.84933840000001</v>
      </c>
      <c r="H20" s="23">
        <v>121.0981536</v>
      </c>
      <c r="I20" s="23">
        <v>120.92967920000004</v>
      </c>
      <c r="J20" s="23">
        <v>32.189448000000006</v>
      </c>
      <c r="K20" s="23">
        <v>121.09608</v>
      </c>
      <c r="L20" s="23">
        <v>120.89746800000005</v>
      </c>
      <c r="M20" s="23">
        <v>120.96170800000002</v>
      </c>
      <c r="N20" s="22">
        <v>121.18672399999998</v>
      </c>
      <c r="O20" s="23">
        <v>121.88661199999999</v>
      </c>
      <c r="P20" s="23">
        <v>33.018412000000012</v>
      </c>
      <c r="Q20" s="23">
        <v>120.73728800000001</v>
      </c>
      <c r="R20" s="23">
        <v>120.28895920000002</v>
      </c>
      <c r="S20" s="24">
        <v>120.82733600000003</v>
      </c>
      <c r="T20" s="25">
        <f t="shared" si="0"/>
        <v>1905.9875512000001</v>
      </c>
      <c r="V20" s="2"/>
      <c r="W20" s="19"/>
    </row>
    <row r="21" spans="1:32" ht="39.950000000000003" customHeight="1" x14ac:dyDescent="0.25">
      <c r="A21" s="92" t="s">
        <v>15</v>
      </c>
      <c r="B21" s="76">
        <v>120.37675120000002</v>
      </c>
      <c r="C21" s="23">
        <v>117.82461120000001</v>
      </c>
      <c r="D21" s="23">
        <v>31.8732352</v>
      </c>
      <c r="E21" s="23">
        <v>120.6093192</v>
      </c>
      <c r="F21" s="122">
        <v>120.336428</v>
      </c>
      <c r="G21" s="24">
        <v>119.84933840000001</v>
      </c>
      <c r="H21" s="23">
        <v>121.0981536</v>
      </c>
      <c r="I21" s="23">
        <v>120.92967920000004</v>
      </c>
      <c r="J21" s="23">
        <v>32.189448000000006</v>
      </c>
      <c r="K21" s="23">
        <v>121.09608</v>
      </c>
      <c r="L21" s="23">
        <v>120.89746800000005</v>
      </c>
      <c r="M21" s="23">
        <v>120.96170800000002</v>
      </c>
      <c r="N21" s="22">
        <v>121.18672399999998</v>
      </c>
      <c r="O21" s="23">
        <v>121.88661199999999</v>
      </c>
      <c r="P21" s="23">
        <v>33.018412000000012</v>
      </c>
      <c r="Q21" s="23">
        <v>120.73728800000001</v>
      </c>
      <c r="R21" s="23">
        <v>120.28895920000002</v>
      </c>
      <c r="S21" s="24">
        <v>120.82733600000003</v>
      </c>
      <c r="T21" s="25">
        <f t="shared" si="0"/>
        <v>1905.9875512000001</v>
      </c>
      <c r="V21" s="2"/>
      <c r="W21" s="19"/>
    </row>
    <row r="22" spans="1:32" ht="39.950000000000003" customHeight="1" x14ac:dyDescent="0.25">
      <c r="A22" s="91" t="s">
        <v>16</v>
      </c>
      <c r="B22" s="76">
        <v>120.37675120000002</v>
      </c>
      <c r="C22" s="23">
        <v>117.82461120000001</v>
      </c>
      <c r="D22" s="23">
        <v>31.8732352</v>
      </c>
      <c r="E22" s="23">
        <v>120.6093192</v>
      </c>
      <c r="F22" s="122">
        <v>120.336428</v>
      </c>
      <c r="G22" s="24">
        <v>119.84933840000001</v>
      </c>
      <c r="H22" s="23">
        <v>121.0981536</v>
      </c>
      <c r="I22" s="23">
        <v>120.92967920000004</v>
      </c>
      <c r="J22" s="23">
        <v>32.189448000000006</v>
      </c>
      <c r="K22" s="23">
        <v>121.09608</v>
      </c>
      <c r="L22" s="23">
        <v>120.89746800000005</v>
      </c>
      <c r="M22" s="23">
        <v>120.96170800000002</v>
      </c>
      <c r="N22" s="22">
        <v>121.18672399999998</v>
      </c>
      <c r="O22" s="23">
        <v>121.88661199999999</v>
      </c>
      <c r="P22" s="23">
        <v>33.018412000000012</v>
      </c>
      <c r="Q22" s="23">
        <v>120.73728800000001</v>
      </c>
      <c r="R22" s="23">
        <v>120.28895920000002</v>
      </c>
      <c r="S22" s="24">
        <v>120.82733600000003</v>
      </c>
      <c r="T22" s="25">
        <f t="shared" si="0"/>
        <v>1905.9875512000001</v>
      </c>
      <c r="V22" s="2"/>
      <c r="W22" s="19"/>
    </row>
    <row r="23" spans="1:32" ht="39.950000000000003" customHeight="1" x14ac:dyDescent="0.25">
      <c r="A23" s="92" t="s">
        <v>17</v>
      </c>
      <c r="B23" s="76">
        <v>120.37675120000002</v>
      </c>
      <c r="C23" s="23">
        <v>117.82461120000001</v>
      </c>
      <c r="D23" s="23">
        <v>31.8732352</v>
      </c>
      <c r="E23" s="23">
        <v>120.6093192</v>
      </c>
      <c r="F23" s="122">
        <v>120.336428</v>
      </c>
      <c r="G23" s="24">
        <v>119.84933840000001</v>
      </c>
      <c r="H23" s="23">
        <v>121.0981536</v>
      </c>
      <c r="I23" s="23">
        <v>120.92967920000004</v>
      </c>
      <c r="J23" s="23">
        <v>32.189448000000006</v>
      </c>
      <c r="K23" s="23">
        <v>121.09608</v>
      </c>
      <c r="L23" s="23">
        <v>120.89746800000005</v>
      </c>
      <c r="M23" s="23">
        <v>120.96170800000002</v>
      </c>
      <c r="N23" s="22">
        <v>121.18672399999998</v>
      </c>
      <c r="O23" s="23">
        <v>121.88661199999999</v>
      </c>
      <c r="P23" s="23">
        <v>33.018412000000012</v>
      </c>
      <c r="Q23" s="23">
        <v>120.73728800000001</v>
      </c>
      <c r="R23" s="23">
        <v>120.28895920000002</v>
      </c>
      <c r="S23" s="24">
        <v>120.82733600000003</v>
      </c>
      <c r="T23" s="25">
        <f t="shared" si="0"/>
        <v>1905.9875512000001</v>
      </c>
      <c r="V23" s="2"/>
      <c r="W23" s="19"/>
    </row>
    <row r="24" spans="1:32" ht="39.950000000000003" customHeight="1" x14ac:dyDescent="0.25">
      <c r="A24" s="91" t="s">
        <v>18</v>
      </c>
      <c r="B24" s="76">
        <v>120.37675120000002</v>
      </c>
      <c r="C24" s="23">
        <v>117.82461120000001</v>
      </c>
      <c r="D24" s="23">
        <v>31.8732352</v>
      </c>
      <c r="E24" s="23">
        <v>120.6093192</v>
      </c>
      <c r="F24" s="122">
        <v>120.336428</v>
      </c>
      <c r="G24" s="24">
        <v>119.84933840000001</v>
      </c>
      <c r="H24" s="23">
        <v>121.0981536</v>
      </c>
      <c r="I24" s="23">
        <v>120.92967920000004</v>
      </c>
      <c r="J24" s="23">
        <v>32.189448000000006</v>
      </c>
      <c r="K24" s="23">
        <v>121.09608</v>
      </c>
      <c r="L24" s="23">
        <v>120.89746800000005</v>
      </c>
      <c r="M24" s="23">
        <v>120.96170800000002</v>
      </c>
      <c r="N24" s="22">
        <v>121.18672399999998</v>
      </c>
      <c r="O24" s="23">
        <v>121.88661199999999</v>
      </c>
      <c r="P24" s="23">
        <v>33.018412000000012</v>
      </c>
      <c r="Q24" s="23">
        <v>120.73728800000001</v>
      </c>
      <c r="R24" s="23">
        <v>120.28895920000002</v>
      </c>
      <c r="S24" s="24">
        <v>120.82733600000003</v>
      </c>
      <c r="T24" s="25">
        <f t="shared" si="0"/>
        <v>1905.9875512000001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842.69710000000021</v>
      </c>
      <c r="C25" s="27">
        <f t="shared" si="1"/>
        <v>825.86560000000009</v>
      </c>
      <c r="D25" s="27">
        <f t="shared" si="1"/>
        <v>224.42000000000004</v>
      </c>
      <c r="E25" s="27">
        <f t="shared" si="1"/>
        <v>844.94129999999996</v>
      </c>
      <c r="F25" s="27">
        <f t="shared" si="1"/>
        <v>842.69709999999998</v>
      </c>
      <c r="G25" s="228">
        <f t="shared" si="1"/>
        <v>840.4529</v>
      </c>
      <c r="H25" s="27">
        <f t="shared" si="1"/>
        <v>848.30760000000009</v>
      </c>
      <c r="I25" s="27">
        <f t="shared" si="1"/>
        <v>847.18550000000016</v>
      </c>
      <c r="J25" s="27">
        <f t="shared" si="1"/>
        <v>226.66419999999999</v>
      </c>
      <c r="K25" s="27">
        <f t="shared" si="1"/>
        <v>848.30760000000009</v>
      </c>
      <c r="L25" s="27">
        <f t="shared" si="1"/>
        <v>847.18550000000016</v>
      </c>
      <c r="M25" s="27">
        <f t="shared" si="1"/>
        <v>847.18550000000016</v>
      </c>
      <c r="N25" s="26">
        <f>SUM(N18:N24)</f>
        <v>849.42970000000003</v>
      </c>
      <c r="O25" s="27">
        <f t="shared" ref="O25:Q25" si="2">SUM(O18:O24)</f>
        <v>853.91809999999998</v>
      </c>
      <c r="P25" s="27">
        <f t="shared" si="2"/>
        <v>232.27470000000008</v>
      </c>
      <c r="Q25" s="27">
        <f t="shared" si="2"/>
        <v>846.06340000000012</v>
      </c>
      <c r="R25" s="27">
        <f>SUM(R18:R24)</f>
        <v>842.69710000000009</v>
      </c>
      <c r="S25" s="28">
        <f t="shared" ref="S25" si="3">SUM(S18:S24)</f>
        <v>846.06340000000023</v>
      </c>
      <c r="T25" s="25">
        <f t="shared" si="0"/>
        <v>13356.356300000005</v>
      </c>
    </row>
    <row r="26" spans="1:32" s="2" customFormat="1" ht="36.75" customHeight="1" x14ac:dyDescent="0.25">
      <c r="A26" s="93" t="s">
        <v>19</v>
      </c>
      <c r="B26" s="208">
        <v>160.30000000000001</v>
      </c>
      <c r="C26" s="30">
        <v>160.30000000000001</v>
      </c>
      <c r="D26" s="30">
        <v>160.30000000000001</v>
      </c>
      <c r="E26" s="30">
        <v>160.30000000000001</v>
      </c>
      <c r="F26" s="30">
        <v>160.30000000000001</v>
      </c>
      <c r="G26" s="229">
        <v>160.30000000000001</v>
      </c>
      <c r="H26" s="30">
        <v>160.30000000000001</v>
      </c>
      <c r="I26" s="30">
        <v>160.30000000000001</v>
      </c>
      <c r="J26" s="30">
        <v>160.30000000000001</v>
      </c>
      <c r="K26" s="30">
        <v>160.30000000000001</v>
      </c>
      <c r="L26" s="30">
        <v>160.30000000000001</v>
      </c>
      <c r="M26" s="30">
        <v>160.30000000000001</v>
      </c>
      <c r="N26" s="29">
        <v>160.30000000000001</v>
      </c>
      <c r="O26" s="30">
        <v>160.30000000000001</v>
      </c>
      <c r="P26" s="30">
        <v>160.30000000000001</v>
      </c>
      <c r="Q26" s="30">
        <v>160.30000000000001</v>
      </c>
      <c r="R26" s="30">
        <v>160.30000000000001</v>
      </c>
      <c r="S26" s="31">
        <v>160.30000000000001</v>
      </c>
      <c r="T26" s="32">
        <f>+((T25/T27)/7)*1000</f>
        <v>160.30000000000004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736</v>
      </c>
      <c r="D27" s="34">
        <v>200</v>
      </c>
      <c r="E27" s="34">
        <v>753</v>
      </c>
      <c r="F27" s="34">
        <v>751</v>
      </c>
      <c r="G27" s="230">
        <v>749</v>
      </c>
      <c r="H27" s="34">
        <v>756</v>
      </c>
      <c r="I27" s="34">
        <v>755</v>
      </c>
      <c r="J27" s="34">
        <v>202</v>
      </c>
      <c r="K27" s="34">
        <v>756</v>
      </c>
      <c r="L27" s="34">
        <v>755</v>
      </c>
      <c r="M27" s="34">
        <v>755</v>
      </c>
      <c r="N27" s="33">
        <v>757</v>
      </c>
      <c r="O27" s="34">
        <v>761</v>
      </c>
      <c r="P27" s="34">
        <v>207</v>
      </c>
      <c r="Q27" s="34">
        <v>754</v>
      </c>
      <c r="R27" s="34">
        <v>751</v>
      </c>
      <c r="S27" s="35">
        <v>754</v>
      </c>
      <c r="T27" s="36">
        <f>SUM(B27:S27)</f>
        <v>11903</v>
      </c>
      <c r="U27" s="2">
        <f>((T25*1000)/T27)/7</f>
        <v>160.30000000000004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120.37675120000002</v>
      </c>
      <c r="C28" s="84">
        <f t="shared" si="4"/>
        <v>117.82461120000001</v>
      </c>
      <c r="D28" s="84">
        <f t="shared" si="4"/>
        <v>31.8732352</v>
      </c>
      <c r="E28" s="84">
        <f t="shared" si="4"/>
        <v>120.6093192</v>
      </c>
      <c r="F28" s="84">
        <f t="shared" si="4"/>
        <v>120.336428</v>
      </c>
      <c r="G28" s="84">
        <f t="shared" si="4"/>
        <v>119.84933840000001</v>
      </c>
      <c r="H28" s="84">
        <f t="shared" si="4"/>
        <v>121.0981536</v>
      </c>
      <c r="I28" s="84">
        <f t="shared" si="4"/>
        <v>120.92967920000004</v>
      </c>
      <c r="J28" s="84">
        <f t="shared" si="4"/>
        <v>32.189448000000006</v>
      </c>
      <c r="K28" s="84">
        <f t="shared" si="4"/>
        <v>121.09608</v>
      </c>
      <c r="L28" s="84">
        <f t="shared" si="4"/>
        <v>120.89746800000005</v>
      </c>
      <c r="M28" s="84">
        <f t="shared" si="4"/>
        <v>120.96170800000002</v>
      </c>
      <c r="N28" s="84">
        <f t="shared" si="4"/>
        <v>121.18672399999998</v>
      </c>
      <c r="O28" s="84">
        <f t="shared" si="4"/>
        <v>121.88661199999999</v>
      </c>
      <c r="P28" s="84">
        <f t="shared" si="4"/>
        <v>33.018412000000012</v>
      </c>
      <c r="Q28" s="84">
        <f t="shared" si="4"/>
        <v>120.73728800000001</v>
      </c>
      <c r="R28" s="84">
        <f t="shared" si="4"/>
        <v>120.28895920000002</v>
      </c>
      <c r="S28" s="231">
        <f t="shared" si="4"/>
        <v>120.82733600000003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842.69709999999998</v>
      </c>
      <c r="C29" s="42">
        <f t="shared" si="5"/>
        <v>825.86559999999997</v>
      </c>
      <c r="D29" s="42">
        <f t="shared" si="5"/>
        <v>224.42000000000002</v>
      </c>
      <c r="E29" s="42">
        <f>((E27*E26)*7)/1000</f>
        <v>844.94130000000007</v>
      </c>
      <c r="F29" s="42">
        <f>((F27*F26)*7)/1000</f>
        <v>842.69709999999998</v>
      </c>
      <c r="G29" s="232">
        <f>((G27*G26)*7)/1000</f>
        <v>840.45290000000011</v>
      </c>
      <c r="H29" s="42">
        <f t="shared" ref="H29" si="6">((H27*H26)*7)/1000</f>
        <v>848.30759999999998</v>
      </c>
      <c r="I29" s="42">
        <f>((I27*I26)*7)/1000</f>
        <v>847.18550000000016</v>
      </c>
      <c r="J29" s="42">
        <f t="shared" ref="J29:M29" si="7">((J27*J26)*7)/1000</f>
        <v>226.66420000000002</v>
      </c>
      <c r="K29" s="42">
        <f t="shared" si="7"/>
        <v>848.30759999999998</v>
      </c>
      <c r="L29" s="42">
        <f t="shared" si="7"/>
        <v>847.18550000000016</v>
      </c>
      <c r="M29" s="42">
        <f t="shared" si="7"/>
        <v>847.18550000000016</v>
      </c>
      <c r="N29" s="41">
        <f>((N27*N26)*7)/1000</f>
        <v>849.42970000000003</v>
      </c>
      <c r="O29" s="42">
        <f>((O27*O26)*7)/1000</f>
        <v>853.91809999999998</v>
      </c>
      <c r="P29" s="42">
        <f t="shared" ref="P29:S29" si="8">((P27*P26)*7)/1000</f>
        <v>232.27470000000005</v>
      </c>
      <c r="Q29" s="42">
        <f t="shared" si="8"/>
        <v>846.06340000000012</v>
      </c>
      <c r="R29" s="43">
        <f t="shared" si="8"/>
        <v>842.69709999999998</v>
      </c>
      <c r="S29" s="44">
        <f t="shared" si="8"/>
        <v>846.06340000000012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160.30000000000004</v>
      </c>
      <c r="C30" s="47">
        <f t="shared" si="9"/>
        <v>160.30000000000004</v>
      </c>
      <c r="D30" s="47">
        <f t="shared" si="9"/>
        <v>160.30000000000004</v>
      </c>
      <c r="E30" s="47">
        <f>+(E25/E27)/7*1000</f>
        <v>160.29999999999998</v>
      </c>
      <c r="F30" s="47">
        <f t="shared" ref="F30:H30" si="10">+(F25/F27)/7*1000</f>
        <v>160.29999999999998</v>
      </c>
      <c r="G30" s="233">
        <f t="shared" si="10"/>
        <v>160.30000000000004</v>
      </c>
      <c r="H30" s="47">
        <f t="shared" si="10"/>
        <v>160.30000000000004</v>
      </c>
      <c r="I30" s="47">
        <f>+(I25/I27)/7*1000</f>
        <v>160.30000000000004</v>
      </c>
      <c r="J30" s="47">
        <f t="shared" ref="J30:M30" si="11">+(J25/J27)/7*1000</f>
        <v>160.29999999999998</v>
      </c>
      <c r="K30" s="47">
        <f t="shared" si="11"/>
        <v>160.30000000000004</v>
      </c>
      <c r="L30" s="47">
        <f t="shared" si="11"/>
        <v>160.30000000000004</v>
      </c>
      <c r="M30" s="47">
        <f t="shared" si="11"/>
        <v>160.30000000000004</v>
      </c>
      <c r="N30" s="46">
        <f>+(N25/N27)/7*1000</f>
        <v>160.30000000000004</v>
      </c>
      <c r="O30" s="47">
        <f t="shared" ref="O30:S30" si="12">+(O25/O27)/7*1000</f>
        <v>160.29999999999998</v>
      </c>
      <c r="P30" s="47">
        <f t="shared" si="12"/>
        <v>160.30000000000004</v>
      </c>
      <c r="Q30" s="47">
        <f t="shared" si="12"/>
        <v>160.30000000000004</v>
      </c>
      <c r="R30" s="47">
        <f t="shared" si="12"/>
        <v>160.30000000000004</v>
      </c>
      <c r="S30" s="48">
        <f t="shared" si="12"/>
        <v>160.30000000000004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100.2354</v>
      </c>
      <c r="C39" s="79">
        <v>100.07730000000001</v>
      </c>
      <c r="D39" s="79">
        <v>27.351300000000002</v>
      </c>
      <c r="E39" s="79">
        <v>98.180099999999996</v>
      </c>
      <c r="F39" s="79">
        <v>97.705799999999996</v>
      </c>
      <c r="G39" s="79">
        <v>99.602999999999994</v>
      </c>
      <c r="H39" s="79"/>
      <c r="I39" s="101">
        <f t="shared" ref="I39:I46" si="13">SUM(B39:H39)</f>
        <v>523.15290000000005</v>
      </c>
      <c r="J39" s="138"/>
      <c r="K39" s="91" t="s">
        <v>12</v>
      </c>
      <c r="L39" s="79">
        <v>7.5</v>
      </c>
      <c r="M39" s="79">
        <v>7.5</v>
      </c>
      <c r="N39" s="79">
        <v>1.2</v>
      </c>
      <c r="O39" s="79">
        <v>7.2</v>
      </c>
      <c r="P39" s="79">
        <v>7.6</v>
      </c>
      <c r="Q39" s="79">
        <v>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100.2354</v>
      </c>
      <c r="C40" s="79">
        <v>100.07730000000001</v>
      </c>
      <c r="D40" s="79">
        <v>27.351300000000002</v>
      </c>
      <c r="E40" s="79">
        <v>98.180099999999996</v>
      </c>
      <c r="F40" s="79">
        <v>97.705799999999996</v>
      </c>
      <c r="G40" s="79">
        <v>99.602999999999994</v>
      </c>
      <c r="H40" s="79"/>
      <c r="I40" s="101">
        <f t="shared" si="13"/>
        <v>523.15290000000005</v>
      </c>
      <c r="J40" s="2"/>
      <c r="K40" s="92" t="s">
        <v>13</v>
      </c>
      <c r="L40" s="79">
        <v>7.5</v>
      </c>
      <c r="M40" s="79">
        <v>7.5</v>
      </c>
      <c r="N40" s="79">
        <v>1.2</v>
      </c>
      <c r="O40" s="79">
        <v>7.2</v>
      </c>
      <c r="P40" s="79">
        <v>7.6</v>
      </c>
      <c r="Q40" s="79">
        <v>7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100.2354</v>
      </c>
      <c r="C41" s="79">
        <v>100.07730000000001</v>
      </c>
      <c r="D41" s="79">
        <v>27.351300000000002</v>
      </c>
      <c r="E41" s="79">
        <v>98.180099999999996</v>
      </c>
      <c r="F41" s="79">
        <v>97.705799999999996</v>
      </c>
      <c r="G41" s="79">
        <v>99.602999999999994</v>
      </c>
      <c r="H41" s="23"/>
      <c r="I41" s="101">
        <f t="shared" si="13"/>
        <v>523.15290000000005</v>
      </c>
      <c r="J41" s="2"/>
      <c r="K41" s="91" t="s">
        <v>14</v>
      </c>
      <c r="L41" s="79">
        <v>7.5</v>
      </c>
      <c r="M41" s="79">
        <v>7.5</v>
      </c>
      <c r="N41" s="79">
        <v>1.4</v>
      </c>
      <c r="O41" s="79">
        <v>7</v>
      </c>
      <c r="P41" s="79">
        <v>7.5</v>
      </c>
      <c r="Q41" s="79">
        <v>7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100.2354</v>
      </c>
      <c r="C42" s="79">
        <v>100.07730000000001</v>
      </c>
      <c r="D42" s="79">
        <v>27.351300000000002</v>
      </c>
      <c r="E42" s="79">
        <v>98.180099999999996</v>
      </c>
      <c r="F42" s="79">
        <v>97.705799999999996</v>
      </c>
      <c r="G42" s="79">
        <v>99.602999999999994</v>
      </c>
      <c r="H42" s="79"/>
      <c r="I42" s="101">
        <f t="shared" si="13"/>
        <v>523.15290000000005</v>
      </c>
      <c r="J42" s="2"/>
      <c r="K42" s="92" t="s">
        <v>15</v>
      </c>
      <c r="L42" s="79">
        <v>7.6</v>
      </c>
      <c r="M42" s="79">
        <v>7.6</v>
      </c>
      <c r="N42" s="79">
        <v>1.4</v>
      </c>
      <c r="O42" s="79">
        <v>7</v>
      </c>
      <c r="P42" s="79">
        <v>7.4</v>
      </c>
      <c r="Q42" s="79">
        <v>7</v>
      </c>
      <c r="R42" s="101">
        <f t="shared" si="14"/>
        <v>38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100.2354</v>
      </c>
      <c r="C43" s="79">
        <v>100.07730000000001</v>
      </c>
      <c r="D43" s="79">
        <v>27.351300000000002</v>
      </c>
      <c r="E43" s="79">
        <v>98.180099999999996</v>
      </c>
      <c r="F43" s="79">
        <v>97.705799999999996</v>
      </c>
      <c r="G43" s="79">
        <v>99.602999999999994</v>
      </c>
      <c r="H43" s="79"/>
      <c r="I43" s="101">
        <f t="shared" si="13"/>
        <v>523.15290000000005</v>
      </c>
      <c r="J43" s="2"/>
      <c r="K43" s="91" t="s">
        <v>16</v>
      </c>
      <c r="L43" s="79">
        <v>7.6</v>
      </c>
      <c r="M43" s="79">
        <v>7.6</v>
      </c>
      <c r="N43" s="79">
        <v>1.4</v>
      </c>
      <c r="O43" s="79">
        <v>6.9</v>
      </c>
      <c r="P43" s="79">
        <v>7.4</v>
      </c>
      <c r="Q43" s="79">
        <v>7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100.2354</v>
      </c>
      <c r="C44" s="79">
        <v>100.07730000000001</v>
      </c>
      <c r="D44" s="79">
        <v>27.351300000000002</v>
      </c>
      <c r="E44" s="79">
        <v>98.180099999999996</v>
      </c>
      <c r="F44" s="79">
        <v>97.705799999999996</v>
      </c>
      <c r="G44" s="79">
        <v>99.602999999999994</v>
      </c>
      <c r="H44" s="79"/>
      <c r="I44" s="101">
        <f t="shared" si="13"/>
        <v>523.15290000000005</v>
      </c>
      <c r="J44" s="2"/>
      <c r="K44" s="92" t="s">
        <v>17</v>
      </c>
      <c r="L44" s="79">
        <v>7.6</v>
      </c>
      <c r="M44" s="79">
        <v>7.6</v>
      </c>
      <c r="N44" s="79">
        <v>1.4</v>
      </c>
      <c r="O44" s="79">
        <v>6.9</v>
      </c>
      <c r="P44" s="79">
        <v>7.4</v>
      </c>
      <c r="Q44" s="79">
        <v>7.1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100.2354</v>
      </c>
      <c r="C45" s="79">
        <v>100.07730000000001</v>
      </c>
      <c r="D45" s="79">
        <v>27.351300000000002</v>
      </c>
      <c r="E45" s="79">
        <v>98.180099999999996</v>
      </c>
      <c r="F45" s="79">
        <v>97.705799999999996</v>
      </c>
      <c r="G45" s="79">
        <v>99.602999999999994</v>
      </c>
      <c r="H45" s="79"/>
      <c r="I45" s="101">
        <f t="shared" si="13"/>
        <v>523.15290000000005</v>
      </c>
      <c r="J45" s="2"/>
      <c r="K45" s="91" t="s">
        <v>18</v>
      </c>
      <c r="L45" s="79">
        <v>7.6</v>
      </c>
      <c r="M45" s="79">
        <v>7.6</v>
      </c>
      <c r="N45" s="79">
        <v>1.4</v>
      </c>
      <c r="O45" s="79">
        <v>6.9</v>
      </c>
      <c r="P45" s="79">
        <v>7.4</v>
      </c>
      <c r="Q45" s="79">
        <v>7.1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701.64780000000007</v>
      </c>
      <c r="C46" s="27">
        <f t="shared" si="15"/>
        <v>700.54110000000014</v>
      </c>
      <c r="D46" s="27">
        <f t="shared" si="15"/>
        <v>191.45910000000003</v>
      </c>
      <c r="E46" s="27">
        <f t="shared" si="15"/>
        <v>687.26070000000004</v>
      </c>
      <c r="F46" s="27">
        <f t="shared" si="15"/>
        <v>683.9405999999999</v>
      </c>
      <c r="G46" s="27">
        <f t="shared" si="15"/>
        <v>697.22099999999989</v>
      </c>
      <c r="H46" s="27">
        <f t="shared" si="15"/>
        <v>0</v>
      </c>
      <c r="I46" s="101">
        <f t="shared" si="13"/>
        <v>3662.0702999999999</v>
      </c>
      <c r="K46" s="77" t="s">
        <v>10</v>
      </c>
      <c r="L46" s="81">
        <f t="shared" ref="L46:Q46" si="16">SUM(L39:L45)</f>
        <v>52.900000000000006</v>
      </c>
      <c r="M46" s="27">
        <f t="shared" si="16"/>
        <v>52.900000000000006</v>
      </c>
      <c r="N46" s="27">
        <f t="shared" si="16"/>
        <v>9.4</v>
      </c>
      <c r="O46" s="27">
        <f t="shared" si="16"/>
        <v>49.099999999999994</v>
      </c>
      <c r="P46" s="27">
        <f t="shared" si="16"/>
        <v>52.3</v>
      </c>
      <c r="Q46" s="27">
        <f t="shared" si="16"/>
        <v>49.2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158.1</v>
      </c>
      <c r="C47" s="30">
        <v>158.1</v>
      </c>
      <c r="D47" s="30">
        <v>158.1</v>
      </c>
      <c r="E47" s="30">
        <v>158.1</v>
      </c>
      <c r="F47" s="30">
        <v>158.1</v>
      </c>
      <c r="G47" s="30">
        <v>158.1</v>
      </c>
      <c r="H47" s="30"/>
      <c r="I47" s="102">
        <f>+((I46/I48)/7)*1000</f>
        <v>158.1</v>
      </c>
      <c r="K47" s="110" t="s">
        <v>19</v>
      </c>
      <c r="L47" s="82">
        <v>135</v>
      </c>
      <c r="M47" s="30">
        <v>135</v>
      </c>
      <c r="N47" s="30">
        <v>135</v>
      </c>
      <c r="O47" s="30">
        <v>135</v>
      </c>
      <c r="P47" s="30">
        <v>133.5</v>
      </c>
      <c r="Q47" s="30">
        <v>132.5</v>
      </c>
      <c r="R47" s="102">
        <f>+((R46/R48)/7)*1000</f>
        <v>134.17465926299849</v>
      </c>
      <c r="S47" s="63"/>
      <c r="T47" s="63"/>
    </row>
    <row r="48" spans="1:30" ht="33.75" customHeight="1" x14ac:dyDescent="0.25">
      <c r="A48" s="94" t="s">
        <v>20</v>
      </c>
      <c r="B48" s="83">
        <v>634</v>
      </c>
      <c r="C48" s="34">
        <v>633</v>
      </c>
      <c r="D48" s="34">
        <v>173</v>
      </c>
      <c r="E48" s="34">
        <v>621</v>
      </c>
      <c r="F48" s="34">
        <v>618</v>
      </c>
      <c r="G48" s="34">
        <v>630</v>
      </c>
      <c r="H48" s="34"/>
      <c r="I48" s="103">
        <f>SUM(B48:H48)</f>
        <v>3309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52</v>
      </c>
      <c r="P48" s="65">
        <v>56</v>
      </c>
      <c r="Q48" s="65">
        <v>53</v>
      </c>
      <c r="R48" s="112">
        <f>SUM(L48:Q48)</f>
        <v>283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100.2354</v>
      </c>
      <c r="C49" s="38">
        <f t="shared" si="17"/>
        <v>100.07730000000001</v>
      </c>
      <c r="D49" s="38">
        <f t="shared" si="17"/>
        <v>27.351300000000002</v>
      </c>
      <c r="E49" s="38">
        <f t="shared" si="17"/>
        <v>98.180099999999996</v>
      </c>
      <c r="F49" s="38">
        <f t="shared" si="17"/>
        <v>97.705799999999996</v>
      </c>
      <c r="G49" s="38">
        <f t="shared" si="17"/>
        <v>99.602999999999994</v>
      </c>
      <c r="H49" s="38">
        <f t="shared" si="17"/>
        <v>0</v>
      </c>
      <c r="I49" s="104">
        <f>((I46*1000)/I48)/7</f>
        <v>158.1</v>
      </c>
      <c r="K49" s="95" t="s">
        <v>21</v>
      </c>
      <c r="L49" s="84">
        <f t="shared" ref="L49:Q49" si="18">((L48*L47)*7/1000-L39-L40)/5</f>
        <v>7.5840000000000005</v>
      </c>
      <c r="M49" s="38">
        <f t="shared" si="18"/>
        <v>7.5840000000000005</v>
      </c>
      <c r="N49" s="38">
        <f t="shared" si="18"/>
        <v>1.41</v>
      </c>
      <c r="O49" s="38">
        <f t="shared" si="18"/>
        <v>6.9479999999999986</v>
      </c>
      <c r="P49" s="38">
        <f t="shared" si="18"/>
        <v>7.4263999999999992</v>
      </c>
      <c r="Q49" s="38">
        <f t="shared" si="18"/>
        <v>7.0314999999999994</v>
      </c>
      <c r="R49" s="113">
        <f>((R46*1000)/R48)/7</f>
        <v>134.17465926299849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701.64779999999996</v>
      </c>
      <c r="C50" s="42">
        <f t="shared" si="19"/>
        <v>700.54110000000003</v>
      </c>
      <c r="D50" s="42">
        <f t="shared" si="19"/>
        <v>191.45910000000001</v>
      </c>
      <c r="E50" s="42">
        <f t="shared" si="19"/>
        <v>687.26069999999993</v>
      </c>
      <c r="F50" s="42">
        <f t="shared" si="19"/>
        <v>683.94060000000002</v>
      </c>
      <c r="G50" s="42">
        <f t="shared" si="19"/>
        <v>697.221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52.92</v>
      </c>
      <c r="M50" s="42">
        <f t="shared" si="20"/>
        <v>52.92</v>
      </c>
      <c r="N50" s="42">
        <f t="shared" si="20"/>
        <v>9.4499999999999993</v>
      </c>
      <c r="O50" s="42">
        <f t="shared" si="20"/>
        <v>49.14</v>
      </c>
      <c r="P50" s="42">
        <f t="shared" si="20"/>
        <v>52.332000000000001</v>
      </c>
      <c r="Q50" s="42">
        <f t="shared" si="20"/>
        <v>49.157499999999999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158.1</v>
      </c>
      <c r="C51" s="47">
        <f t="shared" si="21"/>
        <v>158.10000000000005</v>
      </c>
      <c r="D51" s="47">
        <f t="shared" si="21"/>
        <v>158.10000000000005</v>
      </c>
      <c r="E51" s="47">
        <f t="shared" si="21"/>
        <v>158.1</v>
      </c>
      <c r="F51" s="47">
        <f t="shared" si="21"/>
        <v>158.09999999999997</v>
      </c>
      <c r="G51" s="47">
        <f t="shared" si="21"/>
        <v>158.09999999999997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134.94897959183675</v>
      </c>
      <c r="M51" s="47">
        <f t="shared" si="22"/>
        <v>134.94897959183675</v>
      </c>
      <c r="N51" s="47">
        <f t="shared" si="22"/>
        <v>134.28571428571428</v>
      </c>
      <c r="O51" s="47">
        <f t="shared" si="22"/>
        <v>134.89010989010987</v>
      </c>
      <c r="P51" s="47">
        <f t="shared" si="22"/>
        <v>133.41836734693877</v>
      </c>
      <c r="Q51" s="47">
        <f t="shared" si="22"/>
        <v>132.6145552560647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8.6999999999999993</v>
      </c>
      <c r="D60" s="79">
        <v>2.2000000000000002</v>
      </c>
      <c r="E60" s="79">
        <v>8.9</v>
      </c>
      <c r="F60" s="79">
        <v>8.9</v>
      </c>
      <c r="G60" s="221">
        <v>8.6999999999999993</v>
      </c>
      <c r="H60" s="22">
        <v>8.8000000000000007</v>
      </c>
      <c r="I60" s="79">
        <v>8.6999999999999993</v>
      </c>
      <c r="J60" s="79">
        <v>2.4</v>
      </c>
      <c r="K60" s="79">
        <v>8.6999999999999993</v>
      </c>
      <c r="L60" s="79">
        <v>8.6999999999999993</v>
      </c>
      <c r="M60" s="221">
        <v>8.5</v>
      </c>
      <c r="N60" s="22">
        <v>8.6999999999999993</v>
      </c>
      <c r="O60" s="79">
        <v>8.5</v>
      </c>
      <c r="P60" s="79">
        <v>2.4</v>
      </c>
      <c r="Q60" s="79">
        <v>8.6999999999999993</v>
      </c>
      <c r="R60" s="79">
        <v>8.6</v>
      </c>
      <c r="S60" s="221">
        <v>8.6</v>
      </c>
      <c r="T60" s="101">
        <f t="shared" si="23"/>
        <v>137.60000000000002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8.9</v>
      </c>
      <c r="C61" s="79">
        <v>8.6999999999999993</v>
      </c>
      <c r="D61" s="79">
        <v>2.2000000000000002</v>
      </c>
      <c r="E61" s="79">
        <v>8.9</v>
      </c>
      <c r="F61" s="79">
        <v>8.9</v>
      </c>
      <c r="G61" s="221">
        <v>8.6999999999999993</v>
      </c>
      <c r="H61" s="22">
        <v>8.8000000000000007</v>
      </c>
      <c r="I61" s="79">
        <v>8.6999999999999993</v>
      </c>
      <c r="J61" s="79">
        <v>2.4</v>
      </c>
      <c r="K61" s="79">
        <v>8.6999999999999993</v>
      </c>
      <c r="L61" s="79">
        <v>8.6999999999999993</v>
      </c>
      <c r="M61" s="221">
        <v>8.5</v>
      </c>
      <c r="N61" s="22">
        <v>8.6999999999999993</v>
      </c>
      <c r="O61" s="79">
        <v>8.5</v>
      </c>
      <c r="P61" s="79">
        <v>2.4</v>
      </c>
      <c r="Q61" s="79">
        <v>8.6999999999999993</v>
      </c>
      <c r="R61" s="79">
        <v>8.6</v>
      </c>
      <c r="S61" s="221">
        <v>8.6</v>
      </c>
      <c r="T61" s="101">
        <f t="shared" si="23"/>
        <v>137.60000000000002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8.6999999999999993</v>
      </c>
      <c r="D62" s="79">
        <v>2.2000000000000002</v>
      </c>
      <c r="E62" s="79">
        <v>8.9</v>
      </c>
      <c r="F62" s="79">
        <v>8.9</v>
      </c>
      <c r="G62" s="221">
        <v>8.6999999999999993</v>
      </c>
      <c r="H62" s="22">
        <v>8.9</v>
      </c>
      <c r="I62" s="79">
        <v>8.6999999999999993</v>
      </c>
      <c r="J62" s="79">
        <v>2.4</v>
      </c>
      <c r="K62" s="79">
        <v>8.6999999999999993</v>
      </c>
      <c r="L62" s="79">
        <v>8.6999999999999993</v>
      </c>
      <c r="M62" s="221">
        <v>8.6</v>
      </c>
      <c r="N62" s="22">
        <v>8.8000000000000007</v>
      </c>
      <c r="O62" s="79">
        <v>8.5</v>
      </c>
      <c r="P62" s="79">
        <v>2.5</v>
      </c>
      <c r="Q62" s="79">
        <v>8.8000000000000007</v>
      </c>
      <c r="R62" s="79">
        <v>8.6999999999999993</v>
      </c>
      <c r="S62" s="221">
        <v>8.6</v>
      </c>
      <c r="T62" s="101">
        <f t="shared" si="23"/>
        <v>138.19999999999999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8.6999999999999993</v>
      </c>
      <c r="D63" s="79">
        <v>2.2999999999999998</v>
      </c>
      <c r="E63" s="79">
        <v>8.9</v>
      </c>
      <c r="F63" s="79">
        <v>8.9</v>
      </c>
      <c r="G63" s="221">
        <v>8.6999999999999993</v>
      </c>
      <c r="H63" s="22">
        <v>8.9</v>
      </c>
      <c r="I63" s="79">
        <v>8.6999999999999993</v>
      </c>
      <c r="J63" s="79">
        <v>2.5</v>
      </c>
      <c r="K63" s="79">
        <v>8.6999999999999993</v>
      </c>
      <c r="L63" s="79">
        <v>8.6999999999999993</v>
      </c>
      <c r="M63" s="221">
        <v>8.6</v>
      </c>
      <c r="N63" s="22">
        <v>8.8000000000000007</v>
      </c>
      <c r="O63" s="79">
        <v>8.5</v>
      </c>
      <c r="P63" s="79">
        <v>2.5</v>
      </c>
      <c r="Q63" s="79">
        <v>8.8000000000000007</v>
      </c>
      <c r="R63" s="79">
        <v>8.6999999999999993</v>
      </c>
      <c r="S63" s="221">
        <v>8.6</v>
      </c>
      <c r="T63" s="101">
        <f t="shared" si="23"/>
        <v>138.39999999999998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2.2999999999999998</v>
      </c>
      <c r="E64" s="79">
        <v>8.9</v>
      </c>
      <c r="F64" s="79">
        <v>8.9</v>
      </c>
      <c r="G64" s="221">
        <v>8.6999999999999993</v>
      </c>
      <c r="H64" s="22">
        <v>8.9</v>
      </c>
      <c r="I64" s="79">
        <v>8.6999999999999993</v>
      </c>
      <c r="J64" s="79">
        <v>2.5</v>
      </c>
      <c r="K64" s="79">
        <v>8.8000000000000007</v>
      </c>
      <c r="L64" s="79">
        <v>8.8000000000000007</v>
      </c>
      <c r="M64" s="221">
        <v>8.6</v>
      </c>
      <c r="N64" s="22">
        <v>8.8000000000000007</v>
      </c>
      <c r="O64" s="79">
        <v>8.5</v>
      </c>
      <c r="P64" s="79">
        <v>2.5</v>
      </c>
      <c r="Q64" s="79">
        <v>8.8000000000000007</v>
      </c>
      <c r="R64" s="79">
        <v>8.6999999999999993</v>
      </c>
      <c r="S64" s="221">
        <v>8.6</v>
      </c>
      <c r="T64" s="101">
        <f t="shared" si="23"/>
        <v>138.69999999999996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62.3</v>
      </c>
      <c r="C65" s="27">
        <f t="shared" ref="C65:S65" si="24">SUM(C58:C64)</f>
        <v>60.8</v>
      </c>
      <c r="D65" s="27">
        <f t="shared" si="24"/>
        <v>16.200000000000003</v>
      </c>
      <c r="E65" s="27">
        <f t="shared" si="24"/>
        <v>62.3</v>
      </c>
      <c r="F65" s="27">
        <f t="shared" si="24"/>
        <v>62.3</v>
      </c>
      <c r="G65" s="28">
        <f t="shared" si="24"/>
        <v>60.7</v>
      </c>
      <c r="H65" s="26">
        <f t="shared" si="24"/>
        <v>61.9</v>
      </c>
      <c r="I65" s="27">
        <f t="shared" si="24"/>
        <v>60.7</v>
      </c>
      <c r="J65" s="27">
        <f t="shared" si="24"/>
        <v>17.200000000000003</v>
      </c>
      <c r="K65" s="27">
        <f t="shared" si="24"/>
        <v>61</v>
      </c>
      <c r="L65" s="27">
        <f t="shared" si="24"/>
        <v>61</v>
      </c>
      <c r="M65" s="28">
        <f t="shared" si="24"/>
        <v>60.000000000000007</v>
      </c>
      <c r="N65" s="26">
        <f t="shared" si="24"/>
        <v>61.399999999999991</v>
      </c>
      <c r="O65" s="27">
        <f t="shared" si="24"/>
        <v>59.7</v>
      </c>
      <c r="P65" s="27">
        <f t="shared" si="24"/>
        <v>17.3</v>
      </c>
      <c r="Q65" s="27">
        <f t="shared" si="24"/>
        <v>61.199999999999989</v>
      </c>
      <c r="R65" s="27">
        <f t="shared" si="24"/>
        <v>60.5</v>
      </c>
      <c r="S65" s="28">
        <f t="shared" si="24"/>
        <v>60.2</v>
      </c>
      <c r="T65" s="101">
        <f t="shared" si="23"/>
        <v>966.7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135</v>
      </c>
      <c r="O66" s="30">
        <v>135.5</v>
      </c>
      <c r="P66" s="30">
        <v>137.5</v>
      </c>
      <c r="Q66" s="30">
        <v>134.5</v>
      </c>
      <c r="R66" s="30">
        <v>135</v>
      </c>
      <c r="S66" s="31">
        <v>134.5</v>
      </c>
      <c r="T66" s="102">
        <f>+((T65/T67)/7)*1000</f>
        <v>135.52502453385674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17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63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1019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8.907</v>
      </c>
      <c r="C68" s="38">
        <f t="shared" ref="C68:S68" si="25">((C67*C66)*7/1000-C58-C59)/5</f>
        <v>8.7315999999999985</v>
      </c>
      <c r="D68" s="38">
        <f t="shared" si="25"/>
        <v>2.2368000000000001</v>
      </c>
      <c r="E68" s="38">
        <f t="shared" si="25"/>
        <v>8.907</v>
      </c>
      <c r="F68" s="38">
        <f t="shared" si="25"/>
        <v>8.907</v>
      </c>
      <c r="G68" s="39">
        <f t="shared" si="25"/>
        <v>8.7007999999999992</v>
      </c>
      <c r="H68" s="37">
        <f t="shared" si="25"/>
        <v>8.8559999999999999</v>
      </c>
      <c r="I68" s="38">
        <f t="shared" si="25"/>
        <v>8.7007999999999992</v>
      </c>
      <c r="J68" s="38">
        <f t="shared" si="25"/>
        <v>2.4523999999999999</v>
      </c>
      <c r="K68" s="38">
        <f t="shared" si="25"/>
        <v>8.7139999999999986</v>
      </c>
      <c r="L68" s="38">
        <f t="shared" si="25"/>
        <v>8.7139999999999986</v>
      </c>
      <c r="M68" s="39">
        <f t="shared" si="25"/>
        <v>8.566399999999998</v>
      </c>
      <c r="N68" s="37">
        <f t="shared" si="25"/>
        <v>8.7650000000000006</v>
      </c>
      <c r="O68" s="38">
        <f t="shared" si="25"/>
        <v>8.511099999999999</v>
      </c>
      <c r="P68" s="38">
        <f t="shared" si="25"/>
        <v>2.4649999999999999</v>
      </c>
      <c r="Q68" s="38">
        <f t="shared" si="25"/>
        <v>8.7594999999999992</v>
      </c>
      <c r="R68" s="38">
        <f t="shared" si="25"/>
        <v>8.6559999999999988</v>
      </c>
      <c r="S68" s="39">
        <f t="shared" si="25"/>
        <v>8.6112000000000002</v>
      </c>
      <c r="T68" s="116">
        <f>((T65*1000)/T67)/7</f>
        <v>135.52502453385674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62.335000000000001</v>
      </c>
      <c r="C69" s="42">
        <f>((C67*C66)*7)/1000</f>
        <v>60.857999999999997</v>
      </c>
      <c r="D69" s="42">
        <f>((D67*D66)*7)/1000</f>
        <v>16.184000000000001</v>
      </c>
      <c r="E69" s="42">
        <f t="shared" ref="E69:R69" si="26">((E67*E66)*7)/1000</f>
        <v>62.335000000000001</v>
      </c>
      <c r="F69" s="42">
        <f t="shared" si="26"/>
        <v>62.335000000000001</v>
      </c>
      <c r="G69" s="87">
        <f t="shared" si="26"/>
        <v>60.704000000000001</v>
      </c>
      <c r="H69" s="41">
        <f t="shared" si="26"/>
        <v>61.88</v>
      </c>
      <c r="I69" s="42">
        <f t="shared" si="26"/>
        <v>60.704000000000001</v>
      </c>
      <c r="J69" s="42">
        <f t="shared" si="26"/>
        <v>17.262</v>
      </c>
      <c r="K69" s="42">
        <f t="shared" si="26"/>
        <v>60.97</v>
      </c>
      <c r="L69" s="42">
        <f t="shared" si="26"/>
        <v>60.97</v>
      </c>
      <c r="M69" s="87">
        <f t="shared" si="26"/>
        <v>60.031999999999996</v>
      </c>
      <c r="N69" s="41">
        <f t="shared" si="26"/>
        <v>61.424999999999997</v>
      </c>
      <c r="O69" s="42">
        <f t="shared" si="26"/>
        <v>59.755499999999998</v>
      </c>
      <c r="P69" s="42">
        <f t="shared" si="26"/>
        <v>17.324999999999999</v>
      </c>
      <c r="Q69" s="42">
        <f t="shared" si="26"/>
        <v>61.197499999999998</v>
      </c>
      <c r="R69" s="42">
        <f t="shared" si="26"/>
        <v>60.48</v>
      </c>
      <c r="S69" s="87">
        <f>((S67*S66)*7)/1000</f>
        <v>60.256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136.92307692307691</v>
      </c>
      <c r="C70" s="47">
        <f>+(C65/C67)/7*1000</f>
        <v>137.86848072562358</v>
      </c>
      <c r="D70" s="47">
        <f>+(D65/D67)/7*1000</f>
        <v>136.13445378151263</v>
      </c>
      <c r="E70" s="47">
        <f t="shared" ref="E70:R70" si="27">+(E65/E67)/7*1000</f>
        <v>136.92307692307691</v>
      </c>
      <c r="F70" s="47">
        <f t="shared" si="27"/>
        <v>136.92307692307691</v>
      </c>
      <c r="G70" s="48">
        <f t="shared" si="27"/>
        <v>135.49107142857144</v>
      </c>
      <c r="H70" s="46">
        <f t="shared" si="27"/>
        <v>136.04395604395606</v>
      </c>
      <c r="I70" s="47">
        <f t="shared" si="27"/>
        <v>135.49107142857144</v>
      </c>
      <c r="J70" s="47">
        <f t="shared" si="27"/>
        <v>136.50793650793653</v>
      </c>
      <c r="K70" s="47">
        <f t="shared" si="27"/>
        <v>134.06593406593407</v>
      </c>
      <c r="L70" s="47">
        <f t="shared" si="27"/>
        <v>134.06593406593407</v>
      </c>
      <c r="M70" s="48">
        <f t="shared" si="27"/>
        <v>133.92857142857144</v>
      </c>
      <c r="N70" s="46">
        <f t="shared" si="27"/>
        <v>134.94505494505492</v>
      </c>
      <c r="O70" s="47">
        <f t="shared" si="27"/>
        <v>135.37414965986397</v>
      </c>
      <c r="P70" s="47">
        <f t="shared" si="27"/>
        <v>137.30158730158732</v>
      </c>
      <c r="Q70" s="47">
        <f t="shared" si="27"/>
        <v>134.50549450549448</v>
      </c>
      <c r="R70" s="47">
        <f t="shared" si="27"/>
        <v>135.04464285714286</v>
      </c>
      <c r="S70" s="48">
        <f>+(S65/S67)/7*1000</f>
        <v>134.375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6B53-2238-43F4-A4D4-7234B819538C}">
  <dimension ref="A1:AQ239"/>
  <sheetViews>
    <sheetView view="pageBreakPreview" topLeftCell="A4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2"/>
      <c r="Z3" s="2"/>
      <c r="AA3" s="2"/>
      <c r="AB3" s="2"/>
      <c r="AC3" s="2"/>
      <c r="AD3" s="41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0" t="s">
        <v>1</v>
      </c>
      <c r="B9" s="410"/>
      <c r="C9" s="410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0"/>
      <c r="B10" s="410"/>
      <c r="C10" s="4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0" t="s">
        <v>4</v>
      </c>
      <c r="B11" s="410"/>
      <c r="C11" s="410"/>
      <c r="D11" s="1"/>
      <c r="E11" s="411">
        <v>2</v>
      </c>
      <c r="F11" s="1"/>
      <c r="G11" s="1"/>
      <c r="H11" s="1"/>
      <c r="I11" s="1"/>
      <c r="J11" s="1"/>
      <c r="K11" s="492" t="s">
        <v>147</v>
      </c>
      <c r="L11" s="492"/>
      <c r="M11" s="412"/>
      <c r="N11" s="41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0"/>
      <c r="B12" s="410"/>
      <c r="C12" s="410"/>
      <c r="D12" s="1"/>
      <c r="E12" s="5"/>
      <c r="F12" s="1"/>
      <c r="G12" s="1"/>
      <c r="H12" s="1"/>
      <c r="I12" s="1"/>
      <c r="J12" s="1"/>
      <c r="K12" s="412"/>
      <c r="L12" s="412"/>
      <c r="M12" s="412"/>
      <c r="N12" s="41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0"/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2"/>
      <c r="M13" s="412"/>
      <c r="N13" s="412"/>
      <c r="O13" s="412"/>
      <c r="P13" s="412"/>
      <c r="Q13" s="412"/>
      <c r="R13" s="412"/>
      <c r="S13" s="412"/>
      <c r="T13" s="412"/>
      <c r="U13" s="412"/>
      <c r="V13" s="412"/>
      <c r="W13" s="1"/>
      <c r="X13" s="1"/>
      <c r="Y13" s="1"/>
    </row>
    <row r="14" spans="1:30" s="3" customFormat="1" ht="27" thickBot="1" x14ac:dyDescent="0.3">
      <c r="A14" s="41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120.37675120000002</v>
      </c>
      <c r="C18" s="23">
        <v>117.82461120000001</v>
      </c>
      <c r="D18" s="23">
        <v>31.8732352</v>
      </c>
      <c r="E18" s="23">
        <v>120.6093192</v>
      </c>
      <c r="F18" s="122">
        <v>120.336428</v>
      </c>
      <c r="G18" s="24">
        <v>119.84933840000001</v>
      </c>
      <c r="H18" s="23">
        <v>121.0981536</v>
      </c>
      <c r="I18" s="23">
        <v>120.92967920000004</v>
      </c>
      <c r="J18" s="23">
        <v>32.189448000000006</v>
      </c>
      <c r="K18" s="23">
        <v>121.09608</v>
      </c>
      <c r="L18" s="23">
        <v>120.89746800000005</v>
      </c>
      <c r="M18" s="23">
        <v>120.96170800000002</v>
      </c>
      <c r="N18" s="22">
        <v>121.18672399999998</v>
      </c>
      <c r="O18" s="23">
        <v>121.88661199999999</v>
      </c>
      <c r="P18" s="23">
        <v>33.018412000000012</v>
      </c>
      <c r="Q18" s="23">
        <v>120.73728800000001</v>
      </c>
      <c r="R18" s="23">
        <v>120.28895920000002</v>
      </c>
      <c r="S18" s="24">
        <v>120.82733600000003</v>
      </c>
      <c r="T18" s="25">
        <f t="shared" ref="T18:T25" si="0">SUM(B18:S18)</f>
        <v>1905.9875512000001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120.37675120000002</v>
      </c>
      <c r="C19" s="23">
        <v>117.82461120000001</v>
      </c>
      <c r="D19" s="23">
        <v>31.8732352</v>
      </c>
      <c r="E19" s="23">
        <v>120.6093192</v>
      </c>
      <c r="F19" s="122">
        <v>120.336428</v>
      </c>
      <c r="G19" s="24">
        <v>119.84933840000001</v>
      </c>
      <c r="H19" s="23">
        <v>121.0981536</v>
      </c>
      <c r="I19" s="23">
        <v>120.92967920000004</v>
      </c>
      <c r="J19" s="23">
        <v>32.189448000000006</v>
      </c>
      <c r="K19" s="23">
        <v>121.09608</v>
      </c>
      <c r="L19" s="23">
        <v>120.89746800000005</v>
      </c>
      <c r="M19" s="23">
        <v>120.96170800000002</v>
      </c>
      <c r="N19" s="22">
        <v>121.18672399999998</v>
      </c>
      <c r="O19" s="23">
        <v>121.88661199999999</v>
      </c>
      <c r="P19" s="23">
        <v>33.018412000000012</v>
      </c>
      <c r="Q19" s="23">
        <v>120.73728800000001</v>
      </c>
      <c r="R19" s="23">
        <v>120.28895920000002</v>
      </c>
      <c r="S19" s="24">
        <v>120.82733600000003</v>
      </c>
      <c r="T19" s="25">
        <f t="shared" si="0"/>
        <v>1905.9875512000001</v>
      </c>
      <c r="V19" s="2"/>
      <c r="W19" s="19"/>
    </row>
    <row r="20" spans="1:32" ht="39.75" customHeight="1" x14ac:dyDescent="0.25">
      <c r="A20" s="91" t="s">
        <v>14</v>
      </c>
      <c r="B20" s="76">
        <v>119.42929951999997</v>
      </c>
      <c r="C20" s="23">
        <v>117.32199551999997</v>
      </c>
      <c r="D20" s="23">
        <v>31.938705919999997</v>
      </c>
      <c r="E20" s="23">
        <v>119.78315232000003</v>
      </c>
      <c r="F20" s="122">
        <v>119.66886880000001</v>
      </c>
      <c r="G20" s="24">
        <v>118.29962464</v>
      </c>
      <c r="H20" s="23">
        <v>120.48137855999997</v>
      </c>
      <c r="I20" s="23">
        <v>120.32532832</v>
      </c>
      <c r="J20" s="23">
        <v>32.035660800000002</v>
      </c>
      <c r="K20" s="23">
        <v>120.48220799999997</v>
      </c>
      <c r="L20" s="23">
        <v>120.33821279999999</v>
      </c>
      <c r="M20" s="23">
        <v>120.31251679999998</v>
      </c>
      <c r="N20" s="22">
        <v>120.6693904</v>
      </c>
      <c r="O20" s="23">
        <v>121.0597552</v>
      </c>
      <c r="P20" s="23">
        <v>32.821275199999988</v>
      </c>
      <c r="Q20" s="23">
        <v>120.17884479999998</v>
      </c>
      <c r="R20" s="23">
        <v>119.68785631999999</v>
      </c>
      <c r="S20" s="24">
        <v>119.69594559999999</v>
      </c>
      <c r="T20" s="25">
        <f t="shared" si="0"/>
        <v>1894.5300195199998</v>
      </c>
      <c r="V20" s="2"/>
      <c r="W20" s="19"/>
    </row>
    <row r="21" spans="1:32" ht="39.950000000000003" customHeight="1" x14ac:dyDescent="0.25">
      <c r="A21" s="92" t="s">
        <v>15</v>
      </c>
      <c r="B21" s="76">
        <v>119.42929951999997</v>
      </c>
      <c r="C21" s="23">
        <v>117.32199551999997</v>
      </c>
      <c r="D21" s="23">
        <v>31.938705919999997</v>
      </c>
      <c r="E21" s="23">
        <v>119.78315232000003</v>
      </c>
      <c r="F21" s="122">
        <v>119.66886880000001</v>
      </c>
      <c r="G21" s="24">
        <v>118.29962464</v>
      </c>
      <c r="H21" s="23">
        <v>120.48137855999997</v>
      </c>
      <c r="I21" s="23">
        <v>120.32532832</v>
      </c>
      <c r="J21" s="23">
        <v>32.035660800000002</v>
      </c>
      <c r="K21" s="23">
        <v>120.48220799999997</v>
      </c>
      <c r="L21" s="23">
        <v>120.33821279999999</v>
      </c>
      <c r="M21" s="23">
        <v>120.31251679999998</v>
      </c>
      <c r="N21" s="22">
        <v>120.6693904</v>
      </c>
      <c r="O21" s="23">
        <v>121.0597552</v>
      </c>
      <c r="P21" s="23">
        <v>32.821275199999988</v>
      </c>
      <c r="Q21" s="23">
        <v>120.17884479999998</v>
      </c>
      <c r="R21" s="23">
        <v>119.68785631999999</v>
      </c>
      <c r="S21" s="24">
        <v>119.69594559999999</v>
      </c>
      <c r="T21" s="25">
        <f t="shared" si="0"/>
        <v>1894.5300195199998</v>
      </c>
      <c r="V21" s="2"/>
      <c r="W21" s="19"/>
    </row>
    <row r="22" spans="1:32" ht="39.950000000000003" customHeight="1" x14ac:dyDescent="0.25">
      <c r="A22" s="91" t="s">
        <v>16</v>
      </c>
      <c r="B22" s="76">
        <v>119.42929951999997</v>
      </c>
      <c r="C22" s="23">
        <v>117.32199551999997</v>
      </c>
      <c r="D22" s="23">
        <v>31.938705919999997</v>
      </c>
      <c r="E22" s="23">
        <v>119.78315232000003</v>
      </c>
      <c r="F22" s="122">
        <v>119.66886880000001</v>
      </c>
      <c r="G22" s="24">
        <v>118.29962464</v>
      </c>
      <c r="H22" s="23">
        <v>120.48137855999997</v>
      </c>
      <c r="I22" s="23">
        <v>120.32532832</v>
      </c>
      <c r="J22" s="23">
        <v>32.035660800000002</v>
      </c>
      <c r="K22" s="23">
        <v>120.48220799999997</v>
      </c>
      <c r="L22" s="23">
        <v>120.33821279999999</v>
      </c>
      <c r="M22" s="23">
        <v>120.31251679999998</v>
      </c>
      <c r="N22" s="22">
        <v>120.6693904</v>
      </c>
      <c r="O22" s="23">
        <v>121.0597552</v>
      </c>
      <c r="P22" s="23">
        <v>32.821275199999988</v>
      </c>
      <c r="Q22" s="23">
        <v>120.17884479999998</v>
      </c>
      <c r="R22" s="23">
        <v>119.68785631999999</v>
      </c>
      <c r="S22" s="24">
        <v>119.69594559999999</v>
      </c>
      <c r="T22" s="25">
        <f t="shared" si="0"/>
        <v>1894.5300195199998</v>
      </c>
      <c r="V22" s="2"/>
      <c r="W22" s="19"/>
    </row>
    <row r="23" spans="1:32" ht="39.950000000000003" customHeight="1" x14ac:dyDescent="0.25">
      <c r="A23" s="92" t="s">
        <v>17</v>
      </c>
      <c r="B23" s="76">
        <v>119.42929951999997</v>
      </c>
      <c r="C23" s="23">
        <v>117.32199551999997</v>
      </c>
      <c r="D23" s="23">
        <v>31.938705919999997</v>
      </c>
      <c r="E23" s="23">
        <v>119.78315232000003</v>
      </c>
      <c r="F23" s="122">
        <v>119.66886880000001</v>
      </c>
      <c r="G23" s="24">
        <v>118.29962464</v>
      </c>
      <c r="H23" s="23">
        <v>120.48137855999997</v>
      </c>
      <c r="I23" s="23">
        <v>120.32532832</v>
      </c>
      <c r="J23" s="23">
        <v>32.035660800000002</v>
      </c>
      <c r="K23" s="23">
        <v>120.48220799999997</v>
      </c>
      <c r="L23" s="23">
        <v>120.33821279999999</v>
      </c>
      <c r="M23" s="23">
        <v>120.31251679999998</v>
      </c>
      <c r="N23" s="22">
        <v>120.6693904</v>
      </c>
      <c r="O23" s="23">
        <v>121.0597552</v>
      </c>
      <c r="P23" s="23">
        <v>32.821275199999988</v>
      </c>
      <c r="Q23" s="23">
        <v>120.17884479999998</v>
      </c>
      <c r="R23" s="23">
        <v>119.68785631999999</v>
      </c>
      <c r="S23" s="24">
        <v>119.69594559999999</v>
      </c>
      <c r="T23" s="25">
        <f t="shared" si="0"/>
        <v>1894.5300195199998</v>
      </c>
      <c r="V23" s="2"/>
      <c r="W23" s="19"/>
    </row>
    <row r="24" spans="1:32" ht="39.950000000000003" customHeight="1" x14ac:dyDescent="0.25">
      <c r="A24" s="91" t="s">
        <v>18</v>
      </c>
      <c r="B24" s="76">
        <v>119.42929951999997</v>
      </c>
      <c r="C24" s="23">
        <v>117.32199551999997</v>
      </c>
      <c r="D24" s="23">
        <v>31.938705919999997</v>
      </c>
      <c r="E24" s="23">
        <v>119.78315232000003</v>
      </c>
      <c r="F24" s="122">
        <v>119.66886880000001</v>
      </c>
      <c r="G24" s="24">
        <v>118.29962464</v>
      </c>
      <c r="H24" s="23">
        <v>120.48137855999997</v>
      </c>
      <c r="I24" s="23">
        <v>120.32532832</v>
      </c>
      <c r="J24" s="23">
        <v>32.035660800000002</v>
      </c>
      <c r="K24" s="23">
        <v>120.48220799999997</v>
      </c>
      <c r="L24" s="23">
        <v>120.33821279999999</v>
      </c>
      <c r="M24" s="23">
        <v>120.31251679999998</v>
      </c>
      <c r="N24" s="22">
        <v>120.6693904</v>
      </c>
      <c r="O24" s="23">
        <v>121.0597552</v>
      </c>
      <c r="P24" s="23">
        <v>32.821275199999988</v>
      </c>
      <c r="Q24" s="23">
        <v>120.17884479999998</v>
      </c>
      <c r="R24" s="23">
        <v>119.68785631999999</v>
      </c>
      <c r="S24" s="24">
        <v>119.69594559999999</v>
      </c>
      <c r="T24" s="25">
        <f t="shared" si="0"/>
        <v>1894.5300195199998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837.89999999999986</v>
      </c>
      <c r="C25" s="27">
        <f t="shared" si="1"/>
        <v>822.25919999999985</v>
      </c>
      <c r="D25" s="27">
        <f t="shared" si="1"/>
        <v>223.43999999999997</v>
      </c>
      <c r="E25" s="27">
        <f t="shared" si="1"/>
        <v>840.13440000000003</v>
      </c>
      <c r="F25" s="27">
        <f t="shared" si="1"/>
        <v>839.01720000000012</v>
      </c>
      <c r="G25" s="228">
        <f t="shared" si="1"/>
        <v>831.19680000000017</v>
      </c>
      <c r="H25" s="27">
        <f t="shared" si="1"/>
        <v>844.60319999999979</v>
      </c>
      <c r="I25" s="27">
        <f t="shared" si="1"/>
        <v>843.4860000000001</v>
      </c>
      <c r="J25" s="27">
        <f t="shared" si="1"/>
        <v>224.55720000000008</v>
      </c>
      <c r="K25" s="27">
        <f t="shared" si="1"/>
        <v>844.6031999999999</v>
      </c>
      <c r="L25" s="27">
        <f t="shared" si="1"/>
        <v>843.48599999999999</v>
      </c>
      <c r="M25" s="27">
        <f t="shared" si="1"/>
        <v>843.48599999999999</v>
      </c>
      <c r="N25" s="26">
        <f>SUM(N18:N24)</f>
        <v>845.72039999999993</v>
      </c>
      <c r="O25" s="27">
        <f t="shared" ref="O25:Q25" si="2">SUM(O18:O24)</f>
        <v>849.072</v>
      </c>
      <c r="P25" s="27">
        <f t="shared" si="2"/>
        <v>230.14319999999998</v>
      </c>
      <c r="Q25" s="27">
        <f t="shared" si="2"/>
        <v>842.36879999999996</v>
      </c>
      <c r="R25" s="27">
        <f>SUM(R18:R24)</f>
        <v>839.01720000000012</v>
      </c>
      <c r="S25" s="28">
        <f t="shared" ref="S25" si="3">SUM(S18:S24)</f>
        <v>840.13439999999991</v>
      </c>
      <c r="T25" s="25">
        <f t="shared" si="0"/>
        <v>13284.625199999999</v>
      </c>
    </row>
    <row r="26" spans="1:32" s="2" customFormat="1" ht="36.75" customHeight="1" x14ac:dyDescent="0.25">
      <c r="A26" s="93" t="s">
        <v>19</v>
      </c>
      <c r="B26" s="208">
        <v>159.6</v>
      </c>
      <c r="C26" s="30">
        <v>159.6</v>
      </c>
      <c r="D26" s="30">
        <v>159.6</v>
      </c>
      <c r="E26" s="30">
        <v>159.6</v>
      </c>
      <c r="F26" s="30">
        <v>159.6</v>
      </c>
      <c r="G26" s="229">
        <v>159.6</v>
      </c>
      <c r="H26" s="30">
        <v>159.6</v>
      </c>
      <c r="I26" s="30">
        <v>159.6</v>
      </c>
      <c r="J26" s="30">
        <v>159.6</v>
      </c>
      <c r="K26" s="30">
        <v>159.6</v>
      </c>
      <c r="L26" s="30">
        <v>159.6</v>
      </c>
      <c r="M26" s="30">
        <v>159.6</v>
      </c>
      <c r="N26" s="29">
        <v>159.6</v>
      </c>
      <c r="O26" s="30">
        <v>159.6</v>
      </c>
      <c r="P26" s="30">
        <v>159.6</v>
      </c>
      <c r="Q26" s="30">
        <v>159.6</v>
      </c>
      <c r="R26" s="30">
        <v>159.6</v>
      </c>
      <c r="S26" s="31">
        <v>159.6</v>
      </c>
      <c r="T26" s="32">
        <f>+((T25/T27)/7)*1000</f>
        <v>159.6</v>
      </c>
    </row>
    <row r="27" spans="1:32" s="2" customFormat="1" ht="33" customHeight="1" x14ac:dyDescent="0.25">
      <c r="A27" s="94" t="s">
        <v>20</v>
      </c>
      <c r="B27" s="209">
        <v>750</v>
      </c>
      <c r="C27" s="34">
        <v>736</v>
      </c>
      <c r="D27" s="34">
        <v>200</v>
      </c>
      <c r="E27" s="34">
        <v>752</v>
      </c>
      <c r="F27" s="34">
        <v>751</v>
      </c>
      <c r="G27" s="230">
        <v>744</v>
      </c>
      <c r="H27" s="34">
        <v>756</v>
      </c>
      <c r="I27" s="34">
        <v>755</v>
      </c>
      <c r="J27" s="34">
        <v>201</v>
      </c>
      <c r="K27" s="34">
        <v>756</v>
      </c>
      <c r="L27" s="34">
        <v>755</v>
      </c>
      <c r="M27" s="34">
        <v>755</v>
      </c>
      <c r="N27" s="33">
        <v>757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11891</v>
      </c>
      <c r="U27" s="2">
        <f>((T25*1000)/T27)/7</f>
        <v>159.6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119.42929951999997</v>
      </c>
      <c r="C28" s="84">
        <f t="shared" si="4"/>
        <v>117.32199551999997</v>
      </c>
      <c r="D28" s="84">
        <f t="shared" si="4"/>
        <v>31.938705919999997</v>
      </c>
      <c r="E28" s="84">
        <f t="shared" si="4"/>
        <v>119.78315232000003</v>
      </c>
      <c r="F28" s="84">
        <f t="shared" si="4"/>
        <v>119.66886880000001</v>
      </c>
      <c r="G28" s="84">
        <f t="shared" si="4"/>
        <v>118.29962464</v>
      </c>
      <c r="H28" s="84">
        <f t="shared" si="4"/>
        <v>120.48137855999997</v>
      </c>
      <c r="I28" s="84">
        <f t="shared" si="4"/>
        <v>120.32532832</v>
      </c>
      <c r="J28" s="84">
        <f t="shared" si="4"/>
        <v>32.035660800000002</v>
      </c>
      <c r="K28" s="84">
        <f t="shared" si="4"/>
        <v>120.48220799999997</v>
      </c>
      <c r="L28" s="84">
        <f t="shared" si="4"/>
        <v>120.33821279999999</v>
      </c>
      <c r="M28" s="84">
        <f t="shared" si="4"/>
        <v>120.31251679999998</v>
      </c>
      <c r="N28" s="84">
        <f t="shared" si="4"/>
        <v>120.6693904</v>
      </c>
      <c r="O28" s="84">
        <f t="shared" si="4"/>
        <v>121.0597552</v>
      </c>
      <c r="P28" s="84">
        <f t="shared" si="4"/>
        <v>32.821275199999988</v>
      </c>
      <c r="Q28" s="84">
        <f t="shared" si="4"/>
        <v>120.17884479999998</v>
      </c>
      <c r="R28" s="84">
        <f t="shared" si="4"/>
        <v>119.68785631999999</v>
      </c>
      <c r="S28" s="231">
        <f t="shared" si="4"/>
        <v>119.69594559999999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837.9</v>
      </c>
      <c r="C29" s="42">
        <f t="shared" si="5"/>
        <v>822.25919999999996</v>
      </c>
      <c r="D29" s="42">
        <f t="shared" si="5"/>
        <v>223.44</v>
      </c>
      <c r="E29" s="42">
        <f>((E27*E26)*7)/1000</f>
        <v>840.13440000000003</v>
      </c>
      <c r="F29" s="42">
        <f>((F27*F26)*7)/1000</f>
        <v>839.0172</v>
      </c>
      <c r="G29" s="232">
        <f>((G27*G26)*7)/1000</f>
        <v>831.19679999999994</v>
      </c>
      <c r="H29" s="42">
        <f t="shared" ref="H29" si="6">((H27*H26)*7)/1000</f>
        <v>844.6031999999999</v>
      </c>
      <c r="I29" s="42">
        <f>((I27*I26)*7)/1000</f>
        <v>843.48599999999999</v>
      </c>
      <c r="J29" s="42">
        <f t="shared" ref="J29:M29" si="7">((J27*J26)*7)/1000</f>
        <v>224.55719999999999</v>
      </c>
      <c r="K29" s="42">
        <f t="shared" si="7"/>
        <v>844.6031999999999</v>
      </c>
      <c r="L29" s="42">
        <f t="shared" si="7"/>
        <v>843.48599999999999</v>
      </c>
      <c r="M29" s="42">
        <f t="shared" si="7"/>
        <v>843.48599999999999</v>
      </c>
      <c r="N29" s="41">
        <f>((N27*N26)*7)/1000</f>
        <v>845.72040000000004</v>
      </c>
      <c r="O29" s="42">
        <f>((O27*O26)*7)/1000</f>
        <v>849.072</v>
      </c>
      <c r="P29" s="42">
        <f t="shared" ref="P29:S29" si="8">((P27*P26)*7)/1000</f>
        <v>230.14319999999998</v>
      </c>
      <c r="Q29" s="42">
        <f t="shared" si="8"/>
        <v>842.36879999999996</v>
      </c>
      <c r="R29" s="43">
        <f t="shared" si="8"/>
        <v>839.0172</v>
      </c>
      <c r="S29" s="44">
        <f t="shared" si="8"/>
        <v>840.13440000000003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159.59999999999997</v>
      </c>
      <c r="C30" s="47">
        <f t="shared" si="9"/>
        <v>159.59999999999997</v>
      </c>
      <c r="D30" s="47">
        <f t="shared" si="9"/>
        <v>159.59999999999997</v>
      </c>
      <c r="E30" s="47">
        <f>+(E25/E27)/7*1000</f>
        <v>159.6</v>
      </c>
      <c r="F30" s="47">
        <f t="shared" ref="F30:H30" si="10">+(F25/F27)/7*1000</f>
        <v>159.60000000000002</v>
      </c>
      <c r="G30" s="233">
        <f t="shared" si="10"/>
        <v>159.60000000000002</v>
      </c>
      <c r="H30" s="47">
        <f t="shared" si="10"/>
        <v>159.59999999999997</v>
      </c>
      <c r="I30" s="47">
        <f>+(I25/I27)/7*1000</f>
        <v>159.60000000000002</v>
      </c>
      <c r="J30" s="47">
        <f t="shared" ref="J30:M30" si="11">+(J25/J27)/7*1000</f>
        <v>159.60000000000005</v>
      </c>
      <c r="K30" s="47">
        <f t="shared" si="11"/>
        <v>159.6</v>
      </c>
      <c r="L30" s="47">
        <f t="shared" si="11"/>
        <v>159.6</v>
      </c>
      <c r="M30" s="47">
        <f t="shared" si="11"/>
        <v>159.6</v>
      </c>
      <c r="N30" s="46">
        <f>+(N25/N27)/7*1000</f>
        <v>159.6</v>
      </c>
      <c r="O30" s="47">
        <f t="shared" ref="O30:S30" si="12">+(O25/O27)/7*1000</f>
        <v>159.6</v>
      </c>
      <c r="P30" s="47">
        <f t="shared" si="12"/>
        <v>159.6</v>
      </c>
      <c r="Q30" s="47">
        <f t="shared" si="12"/>
        <v>159.6</v>
      </c>
      <c r="R30" s="47">
        <f t="shared" si="12"/>
        <v>159.60000000000002</v>
      </c>
      <c r="S30" s="48">
        <f t="shared" si="12"/>
        <v>159.6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99.508499999999998</v>
      </c>
      <c r="C39" s="79">
        <v>99.666450000000012</v>
      </c>
      <c r="D39" s="79">
        <v>25.745849999999997</v>
      </c>
      <c r="E39" s="79">
        <v>97.771049999999974</v>
      </c>
      <c r="F39" s="79">
        <v>97.297200000000004</v>
      </c>
      <c r="G39" s="79">
        <v>99.192599999999985</v>
      </c>
      <c r="H39" s="79"/>
      <c r="I39" s="101">
        <f t="shared" ref="I39:I46" si="13">SUM(B39:H39)</f>
        <v>519.18164999999999</v>
      </c>
      <c r="J39" s="138"/>
      <c r="K39" s="91" t="s">
        <v>12</v>
      </c>
      <c r="L39" s="79">
        <v>8.1</v>
      </c>
      <c r="M39" s="79">
        <v>7.7</v>
      </c>
      <c r="N39" s="79">
        <v>1.8</v>
      </c>
      <c r="O39" s="79">
        <v>6.9</v>
      </c>
      <c r="P39" s="79">
        <v>6.8</v>
      </c>
      <c r="Q39" s="79">
        <v>6.7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99.508499999999998</v>
      </c>
      <c r="C40" s="79">
        <v>99.666450000000012</v>
      </c>
      <c r="D40" s="79">
        <v>25.745849999999997</v>
      </c>
      <c r="E40" s="79">
        <v>97.771049999999974</v>
      </c>
      <c r="F40" s="79">
        <v>97.297200000000004</v>
      </c>
      <c r="G40" s="79">
        <v>99.192599999999985</v>
      </c>
      <c r="H40" s="79"/>
      <c r="I40" s="101">
        <f t="shared" si="13"/>
        <v>519.18164999999999</v>
      </c>
      <c r="J40" s="2"/>
      <c r="K40" s="92" t="s">
        <v>13</v>
      </c>
      <c r="L40" s="79">
        <v>8.1</v>
      </c>
      <c r="M40" s="79">
        <v>7.6</v>
      </c>
      <c r="N40" s="79">
        <v>1.7</v>
      </c>
      <c r="O40" s="79">
        <v>6.9</v>
      </c>
      <c r="P40" s="79">
        <v>6.6</v>
      </c>
      <c r="Q40" s="79">
        <v>6.5</v>
      </c>
      <c r="R40" s="101">
        <f t="shared" si="14"/>
        <v>37.4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99.508499999999998</v>
      </c>
      <c r="C41" s="79">
        <v>99.666450000000012</v>
      </c>
      <c r="D41" s="79">
        <v>25.745849999999997</v>
      </c>
      <c r="E41" s="79">
        <v>97.771049999999974</v>
      </c>
      <c r="F41" s="79">
        <v>97.297200000000004</v>
      </c>
      <c r="G41" s="79">
        <v>99.192599999999985</v>
      </c>
      <c r="H41" s="23"/>
      <c r="I41" s="101">
        <f t="shared" si="13"/>
        <v>519.18164999999999</v>
      </c>
      <c r="J41" s="2"/>
      <c r="K41" s="91" t="s">
        <v>14</v>
      </c>
      <c r="L41" s="79">
        <v>8.1</v>
      </c>
      <c r="M41" s="79">
        <v>7.6</v>
      </c>
      <c r="N41" s="79">
        <v>1.7</v>
      </c>
      <c r="O41" s="79">
        <v>6.9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99.508499999999998</v>
      </c>
      <c r="C42" s="79">
        <v>99.666450000000012</v>
      </c>
      <c r="D42" s="79">
        <v>25.745849999999997</v>
      </c>
      <c r="E42" s="79">
        <v>97.771049999999974</v>
      </c>
      <c r="F42" s="79">
        <v>97.297200000000004</v>
      </c>
      <c r="G42" s="79">
        <v>99.192599999999985</v>
      </c>
      <c r="H42" s="79"/>
      <c r="I42" s="101">
        <f t="shared" si="13"/>
        <v>519.18164999999999</v>
      </c>
      <c r="J42" s="2"/>
      <c r="K42" s="92" t="s">
        <v>15</v>
      </c>
      <c r="L42" s="79">
        <v>8.1</v>
      </c>
      <c r="M42" s="79">
        <v>7.7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99.508499999999998</v>
      </c>
      <c r="C43" s="79">
        <v>99.666450000000012</v>
      </c>
      <c r="D43" s="79">
        <v>25.745849999999997</v>
      </c>
      <c r="E43" s="79">
        <v>97.771049999999974</v>
      </c>
      <c r="F43" s="79">
        <v>97.297200000000004</v>
      </c>
      <c r="G43" s="79">
        <v>99.192599999999985</v>
      </c>
      <c r="H43" s="79"/>
      <c r="I43" s="101">
        <f t="shared" si="13"/>
        <v>519.18164999999999</v>
      </c>
      <c r="J43" s="2"/>
      <c r="K43" s="91" t="s">
        <v>16</v>
      </c>
      <c r="L43" s="79">
        <v>8.1</v>
      </c>
      <c r="M43" s="79">
        <v>7.7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99.508499999999998</v>
      </c>
      <c r="C44" s="79">
        <v>99.666450000000012</v>
      </c>
      <c r="D44" s="79">
        <v>25.745849999999997</v>
      </c>
      <c r="E44" s="79">
        <v>97.771049999999974</v>
      </c>
      <c r="F44" s="79">
        <v>97.297200000000004</v>
      </c>
      <c r="G44" s="79">
        <v>99.192599999999985</v>
      </c>
      <c r="H44" s="79"/>
      <c r="I44" s="101">
        <f t="shared" si="13"/>
        <v>519.18164999999999</v>
      </c>
      <c r="J44" s="2"/>
      <c r="K44" s="92" t="s">
        <v>17</v>
      </c>
      <c r="L44" s="79">
        <v>8.1999999999999993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37.9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99.508499999999998</v>
      </c>
      <c r="C45" s="79">
        <v>99.666450000000012</v>
      </c>
      <c r="D45" s="79">
        <v>25.745849999999997</v>
      </c>
      <c r="E45" s="79">
        <v>97.771049999999974</v>
      </c>
      <c r="F45" s="79">
        <v>97.297200000000004</v>
      </c>
      <c r="G45" s="79">
        <v>99.192599999999985</v>
      </c>
      <c r="H45" s="79"/>
      <c r="I45" s="101">
        <f t="shared" si="13"/>
        <v>519.18164999999999</v>
      </c>
      <c r="J45" s="2"/>
      <c r="K45" s="91" t="s">
        <v>18</v>
      </c>
      <c r="L45" s="79">
        <v>8.1999999999999993</v>
      </c>
      <c r="M45" s="79">
        <v>7.7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696.55950000000007</v>
      </c>
      <c r="C46" s="27">
        <f t="shared" si="15"/>
        <v>697.66515000000015</v>
      </c>
      <c r="D46" s="27">
        <f t="shared" si="15"/>
        <v>180.22094999999996</v>
      </c>
      <c r="E46" s="27">
        <f t="shared" si="15"/>
        <v>684.39734999999973</v>
      </c>
      <c r="F46" s="27">
        <f t="shared" si="15"/>
        <v>681.08039999999994</v>
      </c>
      <c r="G46" s="27">
        <f t="shared" si="15"/>
        <v>694.34819999999991</v>
      </c>
      <c r="H46" s="27">
        <f t="shared" si="15"/>
        <v>0</v>
      </c>
      <c r="I46" s="101">
        <f t="shared" si="13"/>
        <v>3634.2715499999995</v>
      </c>
      <c r="K46" s="77" t="s">
        <v>10</v>
      </c>
      <c r="L46" s="81">
        <f t="shared" ref="L46:Q46" si="16">SUM(L39:L45)</f>
        <v>56.900000000000006</v>
      </c>
      <c r="M46" s="27">
        <f t="shared" si="16"/>
        <v>53.7</v>
      </c>
      <c r="N46" s="27">
        <f t="shared" si="16"/>
        <v>12.300000000000002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264.20000000000005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157.94999999999999</v>
      </c>
      <c r="C47" s="30">
        <v>157.94999999999999</v>
      </c>
      <c r="D47" s="30">
        <v>157.94999999999999</v>
      </c>
      <c r="E47" s="30">
        <v>157.94999999999999</v>
      </c>
      <c r="F47" s="30">
        <v>157.94999999999999</v>
      </c>
      <c r="G47" s="30">
        <v>157.94999999999999</v>
      </c>
      <c r="H47" s="30"/>
      <c r="I47" s="102">
        <f>+((I46/I48)/7)*1000</f>
        <v>157.94999999999999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134.31621759023895</v>
      </c>
      <c r="S47" s="63"/>
      <c r="T47" s="63"/>
    </row>
    <row r="48" spans="1:30" ht="33.75" customHeight="1" x14ac:dyDescent="0.25">
      <c r="A48" s="94" t="s">
        <v>20</v>
      </c>
      <c r="B48" s="83">
        <v>630</v>
      </c>
      <c r="C48" s="34">
        <v>631</v>
      </c>
      <c r="D48" s="34">
        <v>163</v>
      </c>
      <c r="E48" s="34">
        <v>619</v>
      </c>
      <c r="F48" s="34">
        <v>616</v>
      </c>
      <c r="G48" s="34">
        <v>628</v>
      </c>
      <c r="H48" s="34"/>
      <c r="I48" s="103">
        <f>SUM(B48:H48)</f>
        <v>3287</v>
      </c>
      <c r="J48" s="64"/>
      <c r="K48" s="94" t="s">
        <v>20</v>
      </c>
      <c r="L48" s="106">
        <v>60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99.508499999999998</v>
      </c>
      <c r="C49" s="38">
        <f t="shared" si="17"/>
        <v>99.666450000000012</v>
      </c>
      <c r="D49" s="38">
        <f t="shared" si="17"/>
        <v>25.745849999999997</v>
      </c>
      <c r="E49" s="38">
        <f t="shared" si="17"/>
        <v>97.771049999999974</v>
      </c>
      <c r="F49" s="38">
        <f t="shared" si="17"/>
        <v>97.297200000000004</v>
      </c>
      <c r="G49" s="38">
        <f t="shared" si="17"/>
        <v>99.192599999999985</v>
      </c>
      <c r="H49" s="38">
        <f t="shared" si="17"/>
        <v>0</v>
      </c>
      <c r="I49" s="104">
        <f>((I46*1000)/I48)/7</f>
        <v>157.94999999999999</v>
      </c>
      <c r="K49" s="95" t="s">
        <v>21</v>
      </c>
      <c r="L49" s="84">
        <f>((L48*L47)*7/1000-L39)/6</f>
        <v>8.1349999999999998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6.9122500000000002</v>
      </c>
      <c r="P49" s="38">
        <f t="shared" si="18"/>
        <v>6.6833333333333336</v>
      </c>
      <c r="Q49" s="38">
        <f t="shared" si="18"/>
        <v>6.5541666666666663</v>
      </c>
      <c r="R49" s="113">
        <f>((R46*1000)/R48)/7</f>
        <v>134.31621759023898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696.55949999999996</v>
      </c>
      <c r="C50" s="42">
        <f t="shared" si="19"/>
        <v>697.66515000000004</v>
      </c>
      <c r="D50" s="42">
        <f t="shared" si="19"/>
        <v>180.22094999999999</v>
      </c>
      <c r="E50" s="42">
        <f t="shared" si="19"/>
        <v>684.39734999999985</v>
      </c>
      <c r="F50" s="42">
        <f t="shared" si="19"/>
        <v>681.08040000000005</v>
      </c>
      <c r="G50" s="42">
        <f t="shared" si="19"/>
        <v>694.34819999999991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56.91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157.95000000000002</v>
      </c>
      <c r="C51" s="47">
        <f t="shared" si="21"/>
        <v>157.95000000000005</v>
      </c>
      <c r="D51" s="47">
        <f t="shared" si="21"/>
        <v>157.94999999999999</v>
      </c>
      <c r="E51" s="47">
        <f t="shared" si="21"/>
        <v>157.94999999999996</v>
      </c>
      <c r="F51" s="47">
        <f t="shared" si="21"/>
        <v>157.94999999999999</v>
      </c>
      <c r="G51" s="47">
        <f t="shared" si="21"/>
        <v>157.94999999999999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135.47619047619051</v>
      </c>
      <c r="M51" s="47">
        <f t="shared" si="22"/>
        <v>134.58646616541353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2.2999999999999998</v>
      </c>
      <c r="E58" s="79">
        <v>8.9</v>
      </c>
      <c r="F58" s="79">
        <v>8.9</v>
      </c>
      <c r="G58" s="221">
        <v>8.6999999999999993</v>
      </c>
      <c r="H58" s="22">
        <v>8.9</v>
      </c>
      <c r="I58" s="79">
        <v>8.6999999999999993</v>
      </c>
      <c r="J58" s="79">
        <v>2.5</v>
      </c>
      <c r="K58" s="79">
        <v>8.8000000000000007</v>
      </c>
      <c r="L58" s="79">
        <v>8.8000000000000007</v>
      </c>
      <c r="M58" s="221">
        <v>8.6</v>
      </c>
      <c r="N58" s="22">
        <v>9.4</v>
      </c>
      <c r="O58" s="79">
        <v>9.4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138.69999999999999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2.2999999999999998</v>
      </c>
      <c r="E59" s="79">
        <v>8.9</v>
      </c>
      <c r="F59" s="79">
        <v>8.9</v>
      </c>
      <c r="G59" s="221">
        <v>8.6999999999999993</v>
      </c>
      <c r="H59" s="22">
        <v>8.9</v>
      </c>
      <c r="I59" s="79">
        <v>8.6999999999999993</v>
      </c>
      <c r="J59" s="79">
        <v>2.5</v>
      </c>
      <c r="K59" s="79">
        <v>8.8000000000000007</v>
      </c>
      <c r="L59" s="79">
        <v>8.8000000000000007</v>
      </c>
      <c r="M59" s="221">
        <v>8.6</v>
      </c>
      <c r="N59" s="22">
        <v>9.4</v>
      </c>
      <c r="O59" s="79">
        <v>9.4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138.69999999999999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</v>
      </c>
      <c r="D60" s="79">
        <v>2.2999999999999998</v>
      </c>
      <c r="E60" s="79">
        <v>8.9</v>
      </c>
      <c r="F60" s="79">
        <v>8.9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8.4</v>
      </c>
      <c r="L60" s="79">
        <v>8.6</v>
      </c>
      <c r="M60" s="221">
        <v>8.5</v>
      </c>
      <c r="N60" s="22">
        <v>9.3000000000000007</v>
      </c>
      <c r="O60" s="79">
        <v>9.3000000000000007</v>
      </c>
      <c r="P60" s="79">
        <v>2.2999999999999998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136.89999999999998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9.1999999999999993</v>
      </c>
      <c r="C61" s="79">
        <v>8.1999999999999993</v>
      </c>
      <c r="D61" s="79">
        <v>2.2000000000000002</v>
      </c>
      <c r="E61" s="79">
        <v>8.3000000000000007</v>
      </c>
      <c r="F61" s="79">
        <v>8.3000000000000007</v>
      </c>
      <c r="G61" s="221">
        <v>9.3000000000000007</v>
      </c>
      <c r="H61" s="22">
        <v>8.6999999999999993</v>
      </c>
      <c r="I61" s="79">
        <v>8.4</v>
      </c>
      <c r="J61" s="79">
        <v>2</v>
      </c>
      <c r="K61" s="79">
        <v>8.1</v>
      </c>
      <c r="L61" s="79">
        <v>8.6</v>
      </c>
      <c r="M61" s="221">
        <v>9.6999999999999993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9.4</v>
      </c>
      <c r="C62" s="79">
        <v>8.3000000000000007</v>
      </c>
      <c r="D62" s="79">
        <v>2.2000000000000002</v>
      </c>
      <c r="E62" s="79">
        <v>8.4</v>
      </c>
      <c r="F62" s="79">
        <v>8.4</v>
      </c>
      <c r="G62" s="221">
        <v>9.5</v>
      </c>
      <c r="H62" s="22">
        <v>8.8000000000000007</v>
      </c>
      <c r="I62" s="79">
        <v>8.4</v>
      </c>
      <c r="J62" s="79">
        <v>2</v>
      </c>
      <c r="K62" s="79">
        <v>8.1</v>
      </c>
      <c r="L62" s="79">
        <v>8.6999999999999993</v>
      </c>
      <c r="M62" s="221">
        <v>9.8000000000000007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137.6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9.4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9.5</v>
      </c>
      <c r="H63" s="22">
        <v>8.8000000000000007</v>
      </c>
      <c r="I63" s="79">
        <v>8.4</v>
      </c>
      <c r="J63" s="79">
        <v>2</v>
      </c>
      <c r="K63" s="79">
        <v>8.1</v>
      </c>
      <c r="L63" s="79">
        <v>8.6999999999999993</v>
      </c>
      <c r="M63" s="221">
        <v>9.8000000000000007</v>
      </c>
      <c r="N63" s="22">
        <v>9.4</v>
      </c>
      <c r="O63" s="79">
        <v>9.4</v>
      </c>
      <c r="P63" s="79">
        <v>2.2999999999999998</v>
      </c>
      <c r="Q63" s="79">
        <v>8.1999999999999993</v>
      </c>
      <c r="R63" s="79">
        <v>8.1999999999999993</v>
      </c>
      <c r="S63" s="221">
        <v>8.1</v>
      </c>
      <c r="T63" s="101">
        <f t="shared" si="23"/>
        <v>137.6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9.4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9.5</v>
      </c>
      <c r="H64" s="22">
        <v>8.8000000000000007</v>
      </c>
      <c r="I64" s="79">
        <v>8.4</v>
      </c>
      <c r="J64" s="79">
        <v>2</v>
      </c>
      <c r="K64" s="79">
        <v>8.1</v>
      </c>
      <c r="L64" s="79">
        <v>8.6999999999999993</v>
      </c>
      <c r="M64" s="221">
        <v>9.8000000000000007</v>
      </c>
      <c r="N64" s="22">
        <v>9.4</v>
      </c>
      <c r="O64" s="79">
        <v>9.4</v>
      </c>
      <c r="P64" s="79">
        <v>2.4</v>
      </c>
      <c r="Q64" s="79">
        <v>8.1999999999999993</v>
      </c>
      <c r="R64" s="79">
        <v>8.1999999999999993</v>
      </c>
      <c r="S64" s="221">
        <v>8.1999999999999993</v>
      </c>
      <c r="T64" s="101">
        <f t="shared" si="23"/>
        <v>137.80000000000001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64.100000000000009</v>
      </c>
      <c r="C65" s="27">
        <f t="shared" ref="C65:S65" si="24">SUM(C58:C64)</f>
        <v>59.3</v>
      </c>
      <c r="D65" s="27">
        <f t="shared" si="24"/>
        <v>15.7</v>
      </c>
      <c r="E65" s="27">
        <f t="shared" si="24"/>
        <v>60.199999999999996</v>
      </c>
      <c r="F65" s="27">
        <f t="shared" si="24"/>
        <v>60.199999999999996</v>
      </c>
      <c r="G65" s="28">
        <f t="shared" si="24"/>
        <v>63.8</v>
      </c>
      <c r="H65" s="26">
        <f t="shared" si="24"/>
        <v>61.699999999999989</v>
      </c>
      <c r="I65" s="27">
        <f t="shared" si="24"/>
        <v>59.599999999999994</v>
      </c>
      <c r="J65" s="27">
        <f t="shared" si="24"/>
        <v>15.4</v>
      </c>
      <c r="K65" s="27">
        <f t="shared" si="24"/>
        <v>58.400000000000006</v>
      </c>
      <c r="L65" s="27">
        <f t="shared" si="24"/>
        <v>60.900000000000006</v>
      </c>
      <c r="M65" s="28">
        <f t="shared" si="24"/>
        <v>64.8</v>
      </c>
      <c r="N65" s="26">
        <f t="shared" si="24"/>
        <v>65.7</v>
      </c>
      <c r="O65" s="27">
        <f t="shared" si="24"/>
        <v>65.7</v>
      </c>
      <c r="P65" s="27">
        <f t="shared" si="24"/>
        <v>16.2</v>
      </c>
      <c r="Q65" s="27">
        <f t="shared" si="24"/>
        <v>57.600000000000009</v>
      </c>
      <c r="R65" s="27">
        <f t="shared" si="24"/>
        <v>57.600000000000009</v>
      </c>
      <c r="S65" s="28">
        <f t="shared" si="24"/>
        <v>57</v>
      </c>
      <c r="T65" s="101">
        <f t="shared" si="23"/>
        <v>963.90000000000009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136.20178041543028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9.4824000000000019</v>
      </c>
      <c r="C68" s="38">
        <f t="shared" ref="C68:S68" si="25">((C67*C66)*7/1000-C58-C59)/5</f>
        <v>8.0719999999999992</v>
      </c>
      <c r="D68" s="38">
        <f t="shared" si="25"/>
        <v>2.1263999999999994</v>
      </c>
      <c r="E68" s="38">
        <f t="shared" si="25"/>
        <v>8.139800000000001</v>
      </c>
      <c r="F68" s="38">
        <f t="shared" si="25"/>
        <v>8.139800000000001</v>
      </c>
      <c r="G68" s="39">
        <f t="shared" si="25"/>
        <v>9.6092999999999993</v>
      </c>
      <c r="H68" s="37">
        <f t="shared" si="25"/>
        <v>8.8160000000000007</v>
      </c>
      <c r="I68" s="38">
        <f t="shared" si="25"/>
        <v>8.2813999999999997</v>
      </c>
      <c r="J68" s="38">
        <f t="shared" si="25"/>
        <v>1.877</v>
      </c>
      <c r="K68" s="38">
        <f t="shared" si="25"/>
        <v>7.7360000000000015</v>
      </c>
      <c r="L68" s="38">
        <f t="shared" si="25"/>
        <v>8.4863999999999997</v>
      </c>
      <c r="M68" s="39">
        <f t="shared" si="25"/>
        <v>10.0672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2.3167999999999997</v>
      </c>
      <c r="Q68" s="38">
        <f t="shared" si="25"/>
        <v>8.2089999999999996</v>
      </c>
      <c r="R68" s="38">
        <f t="shared" si="25"/>
        <v>8.2089999999999996</v>
      </c>
      <c r="S68" s="39">
        <f t="shared" si="25"/>
        <v>8.1209000000000007</v>
      </c>
      <c r="T68" s="116">
        <f>((T65*1000)/T67)/7</f>
        <v>136.20178041543028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134.66386554621852</v>
      </c>
      <c r="C70" s="47">
        <f>+(C65/C67)/7*1000</f>
        <v>141.19047619047618</v>
      </c>
      <c r="D70" s="47">
        <f>+(D65/D67)/7*1000</f>
        <v>140.17857142857142</v>
      </c>
      <c r="E70" s="47">
        <f t="shared" ref="E70:R70" si="27">+(E65/E67)/7*1000</f>
        <v>140.98360655737704</v>
      </c>
      <c r="F70" s="47">
        <f t="shared" si="27"/>
        <v>140.98360655737704</v>
      </c>
      <c r="G70" s="48">
        <f t="shared" si="27"/>
        <v>132.09109730848863</v>
      </c>
      <c r="H70" s="46">
        <f t="shared" si="27"/>
        <v>135.60439560439559</v>
      </c>
      <c r="I70" s="47">
        <f t="shared" si="27"/>
        <v>137.32718894009216</v>
      </c>
      <c r="J70" s="47">
        <f t="shared" si="27"/>
        <v>146.66666666666666</v>
      </c>
      <c r="K70" s="47">
        <f t="shared" si="27"/>
        <v>139.04761904761907</v>
      </c>
      <c r="L70" s="47">
        <f t="shared" si="27"/>
        <v>135.93750000000003</v>
      </c>
      <c r="M70" s="48">
        <f t="shared" si="27"/>
        <v>128.57142857142856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</v>
      </c>
      <c r="Q70" s="47">
        <f t="shared" si="27"/>
        <v>134.89461358313821</v>
      </c>
      <c r="R70" s="47">
        <f t="shared" si="27"/>
        <v>134.89461358313821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CB99-6A50-4954-9B76-154081BCDBDC}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2"/>
      <c r="Z3" s="2"/>
      <c r="AA3" s="2"/>
      <c r="AB3" s="2"/>
      <c r="AC3" s="2"/>
      <c r="AD3" s="41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3" t="s">
        <v>1</v>
      </c>
      <c r="B9" s="413"/>
      <c r="C9" s="413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3"/>
      <c r="B10" s="413"/>
      <c r="C10" s="41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3" t="s">
        <v>4</v>
      </c>
      <c r="B11" s="413"/>
      <c r="C11" s="413"/>
      <c r="D11" s="1"/>
      <c r="E11" s="414">
        <v>2</v>
      </c>
      <c r="F11" s="1"/>
      <c r="G11" s="1"/>
      <c r="H11" s="1"/>
      <c r="I11" s="1"/>
      <c r="J11" s="1"/>
      <c r="K11" s="492" t="s">
        <v>148</v>
      </c>
      <c r="L11" s="492"/>
      <c r="M11" s="415"/>
      <c r="N11" s="41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3"/>
      <c r="B12" s="413"/>
      <c r="C12" s="413"/>
      <c r="D12" s="1"/>
      <c r="E12" s="5"/>
      <c r="F12" s="1"/>
      <c r="G12" s="1"/>
      <c r="H12" s="1"/>
      <c r="I12" s="1"/>
      <c r="J12" s="1"/>
      <c r="K12" s="415"/>
      <c r="L12" s="415"/>
      <c r="M12" s="415"/>
      <c r="N12" s="41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3"/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1"/>
      <c r="X13" s="1"/>
      <c r="Y13" s="1"/>
    </row>
    <row r="14" spans="1:30" s="3" customFormat="1" ht="27" thickBot="1" x14ac:dyDescent="0.3">
      <c r="A14" s="41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119.42929951999997</v>
      </c>
      <c r="C18" s="23">
        <v>117.32199551999997</v>
      </c>
      <c r="D18" s="23">
        <v>31.938705919999997</v>
      </c>
      <c r="E18" s="23">
        <v>119.78315232000003</v>
      </c>
      <c r="F18" s="122">
        <v>119.66886880000001</v>
      </c>
      <c r="G18" s="24">
        <v>118.29962464</v>
      </c>
      <c r="H18" s="23">
        <v>120.48137855999997</v>
      </c>
      <c r="I18" s="23">
        <v>120.32532832</v>
      </c>
      <c r="J18" s="23">
        <v>32.035660800000002</v>
      </c>
      <c r="K18" s="23">
        <v>120.48220799999997</v>
      </c>
      <c r="L18" s="23">
        <v>120.33821279999999</v>
      </c>
      <c r="M18" s="23">
        <v>120.31251679999998</v>
      </c>
      <c r="N18" s="22">
        <v>120.6693904</v>
      </c>
      <c r="O18" s="23">
        <v>121.0597552</v>
      </c>
      <c r="P18" s="23">
        <v>32.821275199999988</v>
      </c>
      <c r="Q18" s="23">
        <v>120.17884479999998</v>
      </c>
      <c r="R18" s="23">
        <v>119.68785631999999</v>
      </c>
      <c r="S18" s="24">
        <v>119.69594559999999</v>
      </c>
      <c r="T18" s="25">
        <f t="shared" ref="T18:T25" si="0">SUM(B18:S18)</f>
        <v>1894.5300195199998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119.42929951999997</v>
      </c>
      <c r="C19" s="23">
        <v>117.32199551999997</v>
      </c>
      <c r="D19" s="23">
        <v>31.938705919999997</v>
      </c>
      <c r="E19" s="23">
        <v>119.78315232000003</v>
      </c>
      <c r="F19" s="122">
        <v>119.66886880000001</v>
      </c>
      <c r="G19" s="24">
        <v>118.29962464</v>
      </c>
      <c r="H19" s="23">
        <v>120.48137855999997</v>
      </c>
      <c r="I19" s="23">
        <v>120.32532832</v>
      </c>
      <c r="J19" s="23">
        <v>32.035660800000002</v>
      </c>
      <c r="K19" s="23">
        <v>120.48220799999997</v>
      </c>
      <c r="L19" s="23">
        <v>120.33821279999999</v>
      </c>
      <c r="M19" s="23">
        <v>120.31251679999998</v>
      </c>
      <c r="N19" s="22">
        <v>120.6693904</v>
      </c>
      <c r="O19" s="23">
        <v>121.0597552</v>
      </c>
      <c r="P19" s="23">
        <v>32.821275199999988</v>
      </c>
      <c r="Q19" s="23">
        <v>120.17884479999998</v>
      </c>
      <c r="R19" s="23">
        <v>119.68785631999999</v>
      </c>
      <c r="S19" s="24">
        <v>119.69594559999999</v>
      </c>
      <c r="T19" s="25">
        <f t="shared" si="0"/>
        <v>1894.5300195199998</v>
      </c>
      <c r="V19" s="2"/>
      <c r="W19" s="19"/>
    </row>
    <row r="20" spans="1:32" ht="39.75" customHeight="1" x14ac:dyDescent="0.25">
      <c r="A20" s="91" t="s">
        <v>14</v>
      </c>
      <c r="B20" s="76">
        <v>119.06054019200005</v>
      </c>
      <c r="C20" s="23">
        <v>116.56236179200005</v>
      </c>
      <c r="D20" s="23">
        <v>31.549777632000012</v>
      </c>
      <c r="E20" s="23">
        <v>119.58721907200004</v>
      </c>
      <c r="F20" s="122">
        <v>119.41019248000002</v>
      </c>
      <c r="G20" s="24">
        <v>118.39871014400001</v>
      </c>
      <c r="H20" s="23">
        <v>120.19888857600006</v>
      </c>
      <c r="I20" s="23">
        <v>119.81582867200002</v>
      </c>
      <c r="J20" s="23">
        <v>31.733735680000006</v>
      </c>
      <c r="K20" s="23">
        <v>120.19855680000003</v>
      </c>
      <c r="L20" s="23">
        <v>120.03341488000004</v>
      </c>
      <c r="M20" s="23">
        <v>119.82095328000003</v>
      </c>
      <c r="N20" s="22">
        <v>119.45546384000002</v>
      </c>
      <c r="O20" s="23">
        <v>120.85849792000002</v>
      </c>
      <c r="P20" s="23">
        <v>32.755929920000007</v>
      </c>
      <c r="Q20" s="23">
        <v>119.87442208000004</v>
      </c>
      <c r="R20" s="23">
        <v>119.40259747200002</v>
      </c>
      <c r="S20" s="24">
        <v>119.62210176000005</v>
      </c>
      <c r="T20" s="25">
        <f t="shared" si="0"/>
        <v>1888.3391921920008</v>
      </c>
      <c r="V20" s="2"/>
      <c r="W20" s="19"/>
    </row>
    <row r="21" spans="1:32" ht="39.950000000000003" customHeight="1" x14ac:dyDescent="0.25">
      <c r="A21" s="92" t="s">
        <v>15</v>
      </c>
      <c r="B21" s="76">
        <v>119.06054019200005</v>
      </c>
      <c r="C21" s="23">
        <v>116.56236179200005</v>
      </c>
      <c r="D21" s="23">
        <v>31.549777632000012</v>
      </c>
      <c r="E21" s="23">
        <v>119.58721907200004</v>
      </c>
      <c r="F21" s="122">
        <v>119.41019248000002</v>
      </c>
      <c r="G21" s="24">
        <v>118.39871014400001</v>
      </c>
      <c r="H21" s="23">
        <v>120.19888857600006</v>
      </c>
      <c r="I21" s="23">
        <v>119.81582867200002</v>
      </c>
      <c r="J21" s="23">
        <v>31.733735680000006</v>
      </c>
      <c r="K21" s="23">
        <v>120.19855680000003</v>
      </c>
      <c r="L21" s="23">
        <v>120.03341488000004</v>
      </c>
      <c r="M21" s="23">
        <v>119.82095328000003</v>
      </c>
      <c r="N21" s="22">
        <v>119.45546384000002</v>
      </c>
      <c r="O21" s="23">
        <v>120.85849792000002</v>
      </c>
      <c r="P21" s="23">
        <v>32.755929920000007</v>
      </c>
      <c r="Q21" s="23">
        <v>119.87442208000004</v>
      </c>
      <c r="R21" s="23">
        <v>119.40259747200002</v>
      </c>
      <c r="S21" s="24">
        <v>119.62210176000005</v>
      </c>
      <c r="T21" s="25">
        <f t="shared" si="0"/>
        <v>1888.3391921920008</v>
      </c>
      <c r="V21" s="2"/>
      <c r="W21" s="19"/>
    </row>
    <row r="22" spans="1:32" ht="39.950000000000003" customHeight="1" x14ac:dyDescent="0.25">
      <c r="A22" s="91" t="s">
        <v>16</v>
      </c>
      <c r="B22" s="76">
        <v>119.06054019200005</v>
      </c>
      <c r="C22" s="23">
        <v>116.56236179200005</v>
      </c>
      <c r="D22" s="23">
        <v>31.549777632000012</v>
      </c>
      <c r="E22" s="23">
        <v>119.58721907200004</v>
      </c>
      <c r="F22" s="122">
        <v>119.41019248000002</v>
      </c>
      <c r="G22" s="24">
        <v>118.39871014400001</v>
      </c>
      <c r="H22" s="23">
        <v>120.19888857600006</v>
      </c>
      <c r="I22" s="23">
        <v>119.81582867200002</v>
      </c>
      <c r="J22" s="23">
        <v>31.733735680000006</v>
      </c>
      <c r="K22" s="23">
        <v>120.19855680000003</v>
      </c>
      <c r="L22" s="23">
        <v>120.03341488000004</v>
      </c>
      <c r="M22" s="23">
        <v>119.82095328000003</v>
      </c>
      <c r="N22" s="22">
        <v>119.45546384000002</v>
      </c>
      <c r="O22" s="23">
        <v>120.85849792000002</v>
      </c>
      <c r="P22" s="23">
        <v>32.755929920000007</v>
      </c>
      <c r="Q22" s="23">
        <v>119.87442208000004</v>
      </c>
      <c r="R22" s="23">
        <v>119.40259747200002</v>
      </c>
      <c r="S22" s="24">
        <v>119.62210176000005</v>
      </c>
      <c r="T22" s="25">
        <f t="shared" si="0"/>
        <v>1888.3391921920008</v>
      </c>
      <c r="V22" s="2"/>
      <c r="W22" s="19"/>
    </row>
    <row r="23" spans="1:32" ht="39.950000000000003" customHeight="1" x14ac:dyDescent="0.25">
      <c r="A23" s="92" t="s">
        <v>17</v>
      </c>
      <c r="B23" s="76">
        <v>119.06054019200005</v>
      </c>
      <c r="C23" s="23">
        <v>116.56236179200005</v>
      </c>
      <c r="D23" s="23">
        <v>31.549777632000012</v>
      </c>
      <c r="E23" s="23">
        <v>119.58721907200004</v>
      </c>
      <c r="F23" s="122">
        <v>119.41019248000002</v>
      </c>
      <c r="G23" s="24">
        <v>118.39871014400001</v>
      </c>
      <c r="H23" s="23">
        <v>120.19888857600006</v>
      </c>
      <c r="I23" s="23">
        <v>119.81582867200002</v>
      </c>
      <c r="J23" s="23">
        <v>31.733735680000006</v>
      </c>
      <c r="K23" s="23">
        <v>120.19855680000003</v>
      </c>
      <c r="L23" s="23">
        <v>120.03341488000004</v>
      </c>
      <c r="M23" s="23">
        <v>119.82095328000003</v>
      </c>
      <c r="N23" s="22">
        <v>119.45546384000002</v>
      </c>
      <c r="O23" s="23">
        <v>120.85849792000002</v>
      </c>
      <c r="P23" s="23">
        <v>32.755929920000007</v>
      </c>
      <c r="Q23" s="23">
        <v>119.87442208000004</v>
      </c>
      <c r="R23" s="23">
        <v>119.40259747200002</v>
      </c>
      <c r="S23" s="24">
        <v>119.62210176000005</v>
      </c>
      <c r="T23" s="25">
        <f t="shared" si="0"/>
        <v>1888.3391921920008</v>
      </c>
      <c r="V23" s="2"/>
      <c r="W23" s="19"/>
    </row>
    <row r="24" spans="1:32" ht="39.950000000000003" customHeight="1" x14ac:dyDescent="0.25">
      <c r="A24" s="91" t="s">
        <v>18</v>
      </c>
      <c r="B24" s="76">
        <v>119.06054019200005</v>
      </c>
      <c r="C24" s="23">
        <v>116.56236179200005</v>
      </c>
      <c r="D24" s="23">
        <v>31.549777632000012</v>
      </c>
      <c r="E24" s="23">
        <v>119.58721907200004</v>
      </c>
      <c r="F24" s="122">
        <v>119.41019248000002</v>
      </c>
      <c r="G24" s="24">
        <v>118.39871014400001</v>
      </c>
      <c r="H24" s="23">
        <v>120.19888857600006</v>
      </c>
      <c r="I24" s="23">
        <v>119.81582867200002</v>
      </c>
      <c r="J24" s="23">
        <v>31.733735680000006</v>
      </c>
      <c r="K24" s="23">
        <v>120.19855680000003</v>
      </c>
      <c r="L24" s="23">
        <v>120.03341488000004</v>
      </c>
      <c r="M24" s="23">
        <v>119.82095328000003</v>
      </c>
      <c r="N24" s="22">
        <v>119.45546384000002</v>
      </c>
      <c r="O24" s="23">
        <v>120.85849792000002</v>
      </c>
      <c r="P24" s="23">
        <v>32.755929920000007</v>
      </c>
      <c r="Q24" s="23">
        <v>119.87442208000004</v>
      </c>
      <c r="R24" s="23">
        <v>119.40259747200002</v>
      </c>
      <c r="S24" s="24">
        <v>119.62210176000005</v>
      </c>
      <c r="T24" s="25">
        <f t="shared" si="0"/>
        <v>1888.3391921920008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834.16130000000032</v>
      </c>
      <c r="C25" s="27">
        <f t="shared" si="1"/>
        <v>817.45580000000018</v>
      </c>
      <c r="D25" s="27">
        <f t="shared" si="1"/>
        <v>221.62630000000004</v>
      </c>
      <c r="E25" s="27">
        <f t="shared" si="1"/>
        <v>837.50240000000031</v>
      </c>
      <c r="F25" s="27">
        <f t="shared" si="1"/>
        <v>836.38870000000009</v>
      </c>
      <c r="G25" s="228">
        <f t="shared" si="1"/>
        <v>828.59280000000001</v>
      </c>
      <c r="H25" s="27">
        <f t="shared" si="1"/>
        <v>841.95720000000028</v>
      </c>
      <c r="I25" s="27">
        <f t="shared" si="1"/>
        <v>839.72980000000018</v>
      </c>
      <c r="J25" s="27">
        <f t="shared" si="1"/>
        <v>222.74</v>
      </c>
      <c r="K25" s="27">
        <f t="shared" si="1"/>
        <v>841.95720000000006</v>
      </c>
      <c r="L25" s="27">
        <f t="shared" si="1"/>
        <v>840.84350000000006</v>
      </c>
      <c r="M25" s="27">
        <f t="shared" si="1"/>
        <v>839.72980000000007</v>
      </c>
      <c r="N25" s="26">
        <f>SUM(N18:N24)</f>
        <v>838.61609999999996</v>
      </c>
      <c r="O25" s="27">
        <f t="shared" ref="O25:Q25" si="2">SUM(O18:O24)</f>
        <v>846.41200000000003</v>
      </c>
      <c r="P25" s="27">
        <f t="shared" si="2"/>
        <v>229.42219999999998</v>
      </c>
      <c r="Q25" s="27">
        <f t="shared" si="2"/>
        <v>839.72980000000018</v>
      </c>
      <c r="R25" s="27">
        <f>SUM(R18:R24)</f>
        <v>836.38870000000009</v>
      </c>
      <c r="S25" s="28">
        <f t="shared" ref="S25" si="3">SUM(S18:S24)</f>
        <v>837.50240000000031</v>
      </c>
      <c r="T25" s="25">
        <f t="shared" si="0"/>
        <v>13230.756000000001</v>
      </c>
    </row>
    <row r="26" spans="1:32" s="2" customFormat="1" ht="36.75" customHeight="1" x14ac:dyDescent="0.25">
      <c r="A26" s="93" t="s">
        <v>19</v>
      </c>
      <c r="B26" s="208">
        <v>159.10000000000002</v>
      </c>
      <c r="C26" s="30">
        <v>159.10000000000002</v>
      </c>
      <c r="D26" s="30">
        <v>159.10000000000002</v>
      </c>
      <c r="E26" s="30">
        <v>159.10000000000002</v>
      </c>
      <c r="F26" s="30">
        <v>159.10000000000002</v>
      </c>
      <c r="G26" s="229">
        <v>159.10000000000002</v>
      </c>
      <c r="H26" s="30">
        <v>159.10000000000002</v>
      </c>
      <c r="I26" s="30">
        <v>159.10000000000002</v>
      </c>
      <c r="J26" s="30">
        <v>159.10000000000002</v>
      </c>
      <c r="K26" s="30">
        <v>159.10000000000002</v>
      </c>
      <c r="L26" s="30">
        <v>159.10000000000002</v>
      </c>
      <c r="M26" s="30">
        <v>159.10000000000002</v>
      </c>
      <c r="N26" s="29">
        <v>159.10000000000002</v>
      </c>
      <c r="O26" s="30">
        <v>159.10000000000002</v>
      </c>
      <c r="P26" s="30">
        <v>159.10000000000002</v>
      </c>
      <c r="Q26" s="30">
        <v>159.10000000000002</v>
      </c>
      <c r="R26" s="30">
        <v>159.10000000000002</v>
      </c>
      <c r="S26" s="31">
        <v>159.10000000000002</v>
      </c>
      <c r="T26" s="32">
        <f>+((T25/T27)/7)*1000</f>
        <v>159.10000000000002</v>
      </c>
    </row>
    <row r="27" spans="1:32" s="2" customFormat="1" ht="33" customHeight="1" x14ac:dyDescent="0.25">
      <c r="A27" s="94" t="s">
        <v>20</v>
      </c>
      <c r="B27" s="209">
        <v>749</v>
      </c>
      <c r="C27" s="34">
        <v>734</v>
      </c>
      <c r="D27" s="34">
        <v>199</v>
      </c>
      <c r="E27" s="34">
        <v>752</v>
      </c>
      <c r="F27" s="34">
        <v>751</v>
      </c>
      <c r="G27" s="230">
        <v>744</v>
      </c>
      <c r="H27" s="34">
        <v>756</v>
      </c>
      <c r="I27" s="34">
        <v>754</v>
      </c>
      <c r="J27" s="34">
        <v>200</v>
      </c>
      <c r="K27" s="34">
        <v>756</v>
      </c>
      <c r="L27" s="34">
        <v>755</v>
      </c>
      <c r="M27" s="34">
        <v>754</v>
      </c>
      <c r="N27" s="33">
        <v>753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11880</v>
      </c>
      <c r="U27" s="2">
        <f>((T25*1000)/T27)/7</f>
        <v>159.1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119.06054019200005</v>
      </c>
      <c r="C28" s="84">
        <f t="shared" si="4"/>
        <v>116.56236179200005</v>
      </c>
      <c r="D28" s="84">
        <f t="shared" si="4"/>
        <v>31.549777632000012</v>
      </c>
      <c r="E28" s="84">
        <f t="shared" si="4"/>
        <v>119.58721907200004</v>
      </c>
      <c r="F28" s="84">
        <f t="shared" si="4"/>
        <v>119.41019248000002</v>
      </c>
      <c r="G28" s="84">
        <f t="shared" si="4"/>
        <v>118.39871014400001</v>
      </c>
      <c r="H28" s="84">
        <f t="shared" si="4"/>
        <v>120.19888857600006</v>
      </c>
      <c r="I28" s="84">
        <f t="shared" si="4"/>
        <v>119.81582867200002</v>
      </c>
      <c r="J28" s="84">
        <f t="shared" si="4"/>
        <v>31.733735680000006</v>
      </c>
      <c r="K28" s="84">
        <f t="shared" si="4"/>
        <v>120.19855680000003</v>
      </c>
      <c r="L28" s="84">
        <f t="shared" si="4"/>
        <v>120.03341488000004</v>
      </c>
      <c r="M28" s="84">
        <f t="shared" si="4"/>
        <v>119.82095328000003</v>
      </c>
      <c r="N28" s="84">
        <f t="shared" si="4"/>
        <v>119.45546384000002</v>
      </c>
      <c r="O28" s="84">
        <f t="shared" si="4"/>
        <v>120.85849792000002</v>
      </c>
      <c r="P28" s="84">
        <f t="shared" si="4"/>
        <v>32.755929920000007</v>
      </c>
      <c r="Q28" s="84">
        <f t="shared" si="4"/>
        <v>119.87442208000004</v>
      </c>
      <c r="R28" s="84">
        <f t="shared" si="4"/>
        <v>119.40259747200002</v>
      </c>
      <c r="S28" s="231">
        <f t="shared" si="4"/>
        <v>119.62210176000005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834.16130000000021</v>
      </c>
      <c r="C29" s="42">
        <f t="shared" si="5"/>
        <v>817.45580000000018</v>
      </c>
      <c r="D29" s="42">
        <f t="shared" si="5"/>
        <v>221.62630000000004</v>
      </c>
      <c r="E29" s="42">
        <f>((E27*E26)*7)/1000</f>
        <v>837.50240000000019</v>
      </c>
      <c r="F29" s="42">
        <f>((F27*F26)*7)/1000</f>
        <v>836.3887000000002</v>
      </c>
      <c r="G29" s="232">
        <f>((G27*G26)*7)/1000</f>
        <v>828.59280000000012</v>
      </c>
      <c r="H29" s="42">
        <f t="shared" ref="H29" si="6">((H27*H26)*7)/1000</f>
        <v>841.95720000000017</v>
      </c>
      <c r="I29" s="42">
        <f>((I27*I26)*7)/1000</f>
        <v>839.72980000000018</v>
      </c>
      <c r="J29" s="42">
        <f t="shared" ref="J29:M29" si="7">((J27*J26)*7)/1000</f>
        <v>222.74000000000004</v>
      </c>
      <c r="K29" s="42">
        <f t="shared" si="7"/>
        <v>841.95720000000017</v>
      </c>
      <c r="L29" s="42">
        <f t="shared" si="7"/>
        <v>840.84350000000006</v>
      </c>
      <c r="M29" s="42">
        <f t="shared" si="7"/>
        <v>839.72980000000018</v>
      </c>
      <c r="N29" s="41">
        <f>((N27*N26)*7)/1000</f>
        <v>838.61610000000007</v>
      </c>
      <c r="O29" s="42">
        <f>((O27*O26)*7)/1000</f>
        <v>846.41200000000015</v>
      </c>
      <c r="P29" s="42">
        <f t="shared" ref="P29:S29" si="8">((P27*P26)*7)/1000</f>
        <v>229.42220000000003</v>
      </c>
      <c r="Q29" s="42">
        <f t="shared" si="8"/>
        <v>839.72980000000018</v>
      </c>
      <c r="R29" s="43">
        <f t="shared" si="8"/>
        <v>836.3887000000002</v>
      </c>
      <c r="S29" s="44">
        <f t="shared" si="8"/>
        <v>837.50240000000019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159.10000000000005</v>
      </c>
      <c r="C30" s="47">
        <f t="shared" si="9"/>
        <v>159.10000000000005</v>
      </c>
      <c r="D30" s="47">
        <f t="shared" si="9"/>
        <v>159.10000000000002</v>
      </c>
      <c r="E30" s="47">
        <f>+(E25/E27)/7*1000</f>
        <v>159.10000000000005</v>
      </c>
      <c r="F30" s="47">
        <f t="shared" ref="F30:H30" si="10">+(F25/F27)/7*1000</f>
        <v>159.10000000000002</v>
      </c>
      <c r="G30" s="233">
        <f t="shared" si="10"/>
        <v>159.1</v>
      </c>
      <c r="H30" s="47">
        <f t="shared" si="10"/>
        <v>159.10000000000005</v>
      </c>
      <c r="I30" s="47">
        <f>+(I25/I27)/7*1000</f>
        <v>159.10000000000002</v>
      </c>
      <c r="J30" s="47">
        <f t="shared" ref="J30:M30" si="11">+(J25/J27)/7*1000</f>
        <v>159.10000000000002</v>
      </c>
      <c r="K30" s="47">
        <f t="shared" si="11"/>
        <v>159.10000000000002</v>
      </c>
      <c r="L30" s="47">
        <f t="shared" si="11"/>
        <v>159.10000000000002</v>
      </c>
      <c r="M30" s="47">
        <f t="shared" si="11"/>
        <v>159.10000000000002</v>
      </c>
      <c r="N30" s="46">
        <f>+(N25/N27)/7*1000</f>
        <v>159.1</v>
      </c>
      <c r="O30" s="47">
        <f t="shared" ref="O30:S30" si="12">+(O25/O27)/7*1000</f>
        <v>159.10000000000002</v>
      </c>
      <c r="P30" s="47">
        <f t="shared" si="12"/>
        <v>159.1</v>
      </c>
      <c r="Q30" s="47">
        <f t="shared" si="12"/>
        <v>159.10000000000002</v>
      </c>
      <c r="R30" s="47">
        <f t="shared" si="12"/>
        <v>159.10000000000002</v>
      </c>
      <c r="S30" s="48">
        <f t="shared" si="12"/>
        <v>159.10000000000005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98.972799999999992</v>
      </c>
      <c r="C39" s="79">
        <v>99.130399999999995</v>
      </c>
      <c r="D39" s="79">
        <v>25.688800000000004</v>
      </c>
      <c r="E39" s="79">
        <v>97.239199999999997</v>
      </c>
      <c r="F39" s="79">
        <v>96.135999999999996</v>
      </c>
      <c r="G39" s="79">
        <v>98.027200000000008</v>
      </c>
      <c r="H39" s="79"/>
      <c r="I39" s="101">
        <f t="shared" ref="I39:I46" si="13">SUM(B39:H39)</f>
        <v>515.19439999999997</v>
      </c>
      <c r="J39" s="138"/>
      <c r="K39" s="91" t="s">
        <v>12</v>
      </c>
      <c r="L39" s="79">
        <v>8.1999999999999993</v>
      </c>
      <c r="M39" s="79">
        <v>7.7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98.972799999999992</v>
      </c>
      <c r="C40" s="79">
        <v>99.130399999999995</v>
      </c>
      <c r="D40" s="79">
        <v>25.688800000000004</v>
      </c>
      <c r="E40" s="79">
        <v>97.239199999999997</v>
      </c>
      <c r="F40" s="79">
        <v>96.135999999999996</v>
      </c>
      <c r="G40" s="79">
        <v>98.027200000000008</v>
      </c>
      <c r="H40" s="79"/>
      <c r="I40" s="101">
        <f t="shared" si="13"/>
        <v>515.19439999999997</v>
      </c>
      <c r="J40" s="2"/>
      <c r="K40" s="92" t="s">
        <v>13</v>
      </c>
      <c r="L40" s="79">
        <v>8.1999999999999993</v>
      </c>
      <c r="M40" s="79">
        <v>7.7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8.1999999999999993</v>
      </c>
      <c r="M41" s="79">
        <v>7.6</v>
      </c>
      <c r="N41" s="79">
        <v>1.7</v>
      </c>
      <c r="O41" s="79">
        <v>6.8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8.3000000000000007</v>
      </c>
      <c r="M42" s="79">
        <v>7.6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37.700000000000003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8.3000000000000007</v>
      </c>
      <c r="M43" s="79">
        <v>7.7</v>
      </c>
      <c r="N43" s="79">
        <v>1.7</v>
      </c>
      <c r="O43" s="79">
        <v>6.9</v>
      </c>
      <c r="P43" s="79">
        <v>6.7</v>
      </c>
      <c r="Q43" s="79">
        <v>6.6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8.3000000000000007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8.3000000000000007</v>
      </c>
      <c r="M45" s="79">
        <v>7.7</v>
      </c>
      <c r="N45" s="79">
        <v>1.8</v>
      </c>
      <c r="O45" s="79">
        <v>6.9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197.94559999999998</v>
      </c>
      <c r="C46" s="27">
        <f t="shared" si="15"/>
        <v>198.26079999999999</v>
      </c>
      <c r="D46" s="27">
        <f t="shared" si="15"/>
        <v>51.377600000000008</v>
      </c>
      <c r="E46" s="27">
        <f t="shared" si="15"/>
        <v>194.47839999999999</v>
      </c>
      <c r="F46" s="27">
        <f t="shared" si="15"/>
        <v>192.27199999999999</v>
      </c>
      <c r="G46" s="27">
        <f t="shared" si="15"/>
        <v>196.05440000000002</v>
      </c>
      <c r="H46" s="27">
        <f t="shared" si="15"/>
        <v>0</v>
      </c>
      <c r="I46" s="101">
        <f t="shared" si="13"/>
        <v>1030.3887999999999</v>
      </c>
      <c r="K46" s="77" t="s">
        <v>10</v>
      </c>
      <c r="L46" s="81">
        <f t="shared" ref="L46:Q46" si="16">SUM(L39:L45)</f>
        <v>57.8</v>
      </c>
      <c r="M46" s="27">
        <f t="shared" si="16"/>
        <v>53.70000000000001</v>
      </c>
      <c r="N46" s="27">
        <f t="shared" si="16"/>
        <v>12.3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265.10000000000002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157.6</v>
      </c>
      <c r="C47" s="30">
        <v>157.6</v>
      </c>
      <c r="D47" s="30">
        <v>157.6</v>
      </c>
      <c r="E47" s="30">
        <v>157.6</v>
      </c>
      <c r="F47" s="30">
        <v>157.6</v>
      </c>
      <c r="G47" s="30">
        <v>157.6</v>
      </c>
      <c r="H47" s="30"/>
      <c r="I47" s="102">
        <f>+((I46/I48)/7)*1000</f>
        <v>45.028571428571425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134.29584599797369</v>
      </c>
      <c r="S47" s="63"/>
      <c r="T47" s="63"/>
    </row>
    <row r="48" spans="1:30" ht="33.75" customHeight="1" x14ac:dyDescent="0.25">
      <c r="A48" s="94" t="s">
        <v>20</v>
      </c>
      <c r="B48" s="83">
        <v>628</v>
      </c>
      <c r="C48" s="34">
        <v>629</v>
      </c>
      <c r="D48" s="34">
        <v>163</v>
      </c>
      <c r="E48" s="34">
        <v>617</v>
      </c>
      <c r="F48" s="34">
        <v>610</v>
      </c>
      <c r="G48" s="34">
        <v>622</v>
      </c>
      <c r="H48" s="34"/>
      <c r="I48" s="103">
        <f>SUM(B48:H48)</f>
        <v>3269</v>
      </c>
      <c r="J48" s="64"/>
      <c r="K48" s="94" t="s">
        <v>20</v>
      </c>
      <c r="L48" s="106">
        <v>61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98.972799999999992</v>
      </c>
      <c r="C49" s="38">
        <f t="shared" si="17"/>
        <v>99.130399999999995</v>
      </c>
      <c r="D49" s="38">
        <f t="shared" si="17"/>
        <v>25.688800000000004</v>
      </c>
      <c r="E49" s="38">
        <f t="shared" si="17"/>
        <v>97.239199999999997</v>
      </c>
      <c r="F49" s="38">
        <f t="shared" si="17"/>
        <v>96.135999999999996</v>
      </c>
      <c r="G49" s="38">
        <f t="shared" si="17"/>
        <v>98.027200000000008</v>
      </c>
      <c r="H49" s="38">
        <f t="shared" si="17"/>
        <v>0</v>
      </c>
      <c r="I49" s="104">
        <f>((I46*1000)/I48)/7</f>
        <v>45.028571428571425</v>
      </c>
      <c r="K49" s="95" t="s">
        <v>21</v>
      </c>
      <c r="L49" s="84">
        <f>((L48*L47)*7/1000-L39)/6</f>
        <v>8.2764166666666679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6.8955833333333336</v>
      </c>
      <c r="P49" s="38">
        <f t="shared" si="18"/>
        <v>6.6999999999999993</v>
      </c>
      <c r="Q49" s="38">
        <f t="shared" si="18"/>
        <v>6.5708333333333329</v>
      </c>
      <c r="R49" s="113">
        <f>((R46*1000)/R48)/7</f>
        <v>134.29584599797366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692.80959999999993</v>
      </c>
      <c r="C50" s="42">
        <f t="shared" si="19"/>
        <v>693.91279999999995</v>
      </c>
      <c r="D50" s="42">
        <f t="shared" si="19"/>
        <v>179.82160000000002</v>
      </c>
      <c r="E50" s="42">
        <f t="shared" si="19"/>
        <v>680.67439999999999</v>
      </c>
      <c r="F50" s="42">
        <f t="shared" si="19"/>
        <v>672.952</v>
      </c>
      <c r="G50" s="42">
        <f t="shared" si="19"/>
        <v>686.19040000000007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57.858499999999999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45.028571428571425</v>
      </c>
      <c r="C51" s="47">
        <f t="shared" si="21"/>
        <v>45.028571428571425</v>
      </c>
      <c r="D51" s="47">
        <f t="shared" si="21"/>
        <v>45.028571428571432</v>
      </c>
      <c r="E51" s="47">
        <f t="shared" si="21"/>
        <v>45.028571428571425</v>
      </c>
      <c r="F51" s="47">
        <f t="shared" si="21"/>
        <v>45.028571428571425</v>
      </c>
      <c r="G51" s="47">
        <f t="shared" si="21"/>
        <v>45.028571428571432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135.36299765807962</v>
      </c>
      <c r="M51" s="47">
        <f t="shared" si="22"/>
        <v>134.58646616541355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9.4</v>
      </c>
      <c r="C58" s="79">
        <v>8.3000000000000007</v>
      </c>
      <c r="D58" s="79">
        <v>2.2000000000000002</v>
      </c>
      <c r="E58" s="79">
        <v>8.4</v>
      </c>
      <c r="F58" s="79">
        <v>8.4</v>
      </c>
      <c r="G58" s="221">
        <v>9.5</v>
      </c>
      <c r="H58" s="22">
        <v>8.8000000000000007</v>
      </c>
      <c r="I58" s="79">
        <v>8.4</v>
      </c>
      <c r="J58" s="79">
        <v>2</v>
      </c>
      <c r="K58" s="79">
        <v>8.1</v>
      </c>
      <c r="L58" s="79">
        <v>8.6999999999999993</v>
      </c>
      <c r="M58" s="221">
        <v>9.8000000000000007</v>
      </c>
      <c r="N58" s="22">
        <v>9.4</v>
      </c>
      <c r="O58" s="79">
        <v>9.4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3">SUM(B58:S58)</f>
        <v>137.80000000000001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9.4</v>
      </c>
      <c r="C59" s="79">
        <v>8.3000000000000007</v>
      </c>
      <c r="D59" s="79">
        <v>2.2000000000000002</v>
      </c>
      <c r="E59" s="79">
        <v>8.4</v>
      </c>
      <c r="F59" s="79">
        <v>8.4</v>
      </c>
      <c r="G59" s="221">
        <v>9.5</v>
      </c>
      <c r="H59" s="22">
        <v>8.8000000000000007</v>
      </c>
      <c r="I59" s="79">
        <v>8.4</v>
      </c>
      <c r="J59" s="79">
        <v>2</v>
      </c>
      <c r="K59" s="79">
        <v>8.1</v>
      </c>
      <c r="L59" s="79">
        <v>8.6999999999999993</v>
      </c>
      <c r="M59" s="221">
        <v>9.8000000000000007</v>
      </c>
      <c r="N59" s="22">
        <v>9.4</v>
      </c>
      <c r="O59" s="79">
        <v>9.4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3"/>
        <v>137.80000000000001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9.1999999999999993</v>
      </c>
      <c r="C60" s="79">
        <v>8.1999999999999993</v>
      </c>
      <c r="D60" s="79">
        <v>2.1</v>
      </c>
      <c r="E60" s="79">
        <v>8.3000000000000007</v>
      </c>
      <c r="F60" s="79">
        <v>8.3000000000000007</v>
      </c>
      <c r="G60" s="221">
        <v>9.1999999999999993</v>
      </c>
      <c r="H60" s="22">
        <v>8.8000000000000007</v>
      </c>
      <c r="I60" s="79">
        <v>8.4</v>
      </c>
      <c r="J60" s="79">
        <v>2</v>
      </c>
      <c r="K60" s="79">
        <v>8</v>
      </c>
      <c r="L60" s="79">
        <v>8.5</v>
      </c>
      <c r="M60" s="221">
        <v>9.5</v>
      </c>
      <c r="N60" s="22">
        <v>9.3000000000000007</v>
      </c>
      <c r="O60" s="79">
        <v>9.3000000000000007</v>
      </c>
      <c r="P60" s="79">
        <v>2.2000000000000002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135.80000000000001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9.3000000000000007</v>
      </c>
      <c r="C61" s="79">
        <v>8.1999999999999993</v>
      </c>
      <c r="D61" s="79">
        <v>2.1</v>
      </c>
      <c r="E61" s="79">
        <v>8.3000000000000007</v>
      </c>
      <c r="F61" s="79">
        <v>8.3000000000000007</v>
      </c>
      <c r="G61" s="221">
        <v>9.3000000000000007</v>
      </c>
      <c r="H61" s="22">
        <v>8.8000000000000007</v>
      </c>
      <c r="I61" s="79">
        <v>8.4</v>
      </c>
      <c r="J61" s="79">
        <v>2.1</v>
      </c>
      <c r="K61" s="79">
        <v>8</v>
      </c>
      <c r="L61" s="79">
        <v>8.5</v>
      </c>
      <c r="M61" s="221">
        <v>9.6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9.3000000000000007</v>
      </c>
      <c r="C62" s="79">
        <v>8.3000000000000007</v>
      </c>
      <c r="D62" s="79">
        <v>2.2000000000000002</v>
      </c>
      <c r="E62" s="79">
        <v>8.3000000000000007</v>
      </c>
      <c r="F62" s="79">
        <v>8.3000000000000007</v>
      </c>
      <c r="G62" s="221">
        <v>9.3000000000000007</v>
      </c>
      <c r="H62" s="22">
        <v>8.9</v>
      </c>
      <c r="I62" s="79">
        <v>8.4</v>
      </c>
      <c r="J62" s="79">
        <v>2.1</v>
      </c>
      <c r="K62" s="79">
        <v>8</v>
      </c>
      <c r="L62" s="79">
        <v>8.5</v>
      </c>
      <c r="M62" s="221">
        <v>9.6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9.3000000000000007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9.3000000000000007</v>
      </c>
      <c r="H63" s="22">
        <v>8.9</v>
      </c>
      <c r="I63" s="79">
        <v>8.4</v>
      </c>
      <c r="J63" s="79">
        <v>2.1</v>
      </c>
      <c r="K63" s="79">
        <v>8</v>
      </c>
      <c r="L63" s="79">
        <v>8.5</v>
      </c>
      <c r="M63" s="221">
        <v>9.6</v>
      </c>
      <c r="N63" s="22">
        <v>9.4</v>
      </c>
      <c r="O63" s="79">
        <v>9.4</v>
      </c>
      <c r="P63" s="79">
        <v>2.2999999999999998</v>
      </c>
      <c r="Q63" s="79">
        <v>8.3000000000000007</v>
      </c>
      <c r="R63" s="79">
        <v>8.3000000000000007</v>
      </c>
      <c r="S63" s="221">
        <v>8.1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9.3000000000000007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9.3000000000000007</v>
      </c>
      <c r="H64" s="22">
        <v>8.9</v>
      </c>
      <c r="I64" s="79">
        <v>8.4</v>
      </c>
      <c r="J64" s="79">
        <v>2.1</v>
      </c>
      <c r="K64" s="79">
        <v>8.1</v>
      </c>
      <c r="L64" s="79">
        <v>8.6</v>
      </c>
      <c r="M64" s="221">
        <v>9.6</v>
      </c>
      <c r="N64" s="22">
        <v>9.4</v>
      </c>
      <c r="O64" s="79">
        <v>9.4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137.49999999999997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65.199999999999989</v>
      </c>
      <c r="C65" s="27">
        <f t="shared" ref="C65:S65" si="24">SUM(C58:C64)</f>
        <v>57.899999999999991</v>
      </c>
      <c r="D65" s="27">
        <f t="shared" si="24"/>
        <v>15.2</v>
      </c>
      <c r="E65" s="27">
        <f t="shared" si="24"/>
        <v>58.5</v>
      </c>
      <c r="F65" s="27">
        <f t="shared" si="24"/>
        <v>58.5</v>
      </c>
      <c r="G65" s="28">
        <f t="shared" si="24"/>
        <v>65.399999999999991</v>
      </c>
      <c r="H65" s="26">
        <f t="shared" si="24"/>
        <v>61.9</v>
      </c>
      <c r="I65" s="27">
        <f t="shared" si="24"/>
        <v>58.8</v>
      </c>
      <c r="J65" s="27">
        <f t="shared" si="24"/>
        <v>14.399999999999999</v>
      </c>
      <c r="K65" s="27">
        <f t="shared" si="24"/>
        <v>56.300000000000004</v>
      </c>
      <c r="L65" s="27">
        <f t="shared" si="24"/>
        <v>60</v>
      </c>
      <c r="M65" s="28">
        <f t="shared" si="24"/>
        <v>67.5</v>
      </c>
      <c r="N65" s="26">
        <f t="shared" si="24"/>
        <v>65.7</v>
      </c>
      <c r="O65" s="27">
        <f t="shared" si="24"/>
        <v>65.7</v>
      </c>
      <c r="P65" s="27">
        <f t="shared" si="24"/>
        <v>16.200000000000003</v>
      </c>
      <c r="Q65" s="27">
        <f t="shared" si="24"/>
        <v>57.599999999999994</v>
      </c>
      <c r="R65" s="27">
        <f t="shared" si="24"/>
        <v>57.599999999999994</v>
      </c>
      <c r="S65" s="28">
        <f t="shared" si="24"/>
        <v>57</v>
      </c>
      <c r="T65" s="101">
        <f t="shared" si="23"/>
        <v>959.40000000000009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135.56591776176347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9.2824000000000009</v>
      </c>
      <c r="C68" s="38">
        <f t="shared" ref="C68:S68" si="25">((C67*C66)*7/1000-C58-C59)/5</f>
        <v>8.2720000000000002</v>
      </c>
      <c r="D68" s="38">
        <f t="shared" si="25"/>
        <v>2.1664000000000003</v>
      </c>
      <c r="E68" s="38">
        <f t="shared" si="25"/>
        <v>8.3398000000000003</v>
      </c>
      <c r="F68" s="38">
        <f t="shared" si="25"/>
        <v>8.3398000000000003</v>
      </c>
      <c r="G68" s="39">
        <f t="shared" si="25"/>
        <v>9.2893000000000008</v>
      </c>
      <c r="H68" s="37">
        <f t="shared" si="25"/>
        <v>8.8559999999999999</v>
      </c>
      <c r="I68" s="38">
        <f t="shared" si="25"/>
        <v>8.4014000000000006</v>
      </c>
      <c r="J68" s="38">
        <f t="shared" si="25"/>
        <v>2.077</v>
      </c>
      <c r="K68" s="38">
        <f t="shared" si="25"/>
        <v>8.016</v>
      </c>
      <c r="L68" s="38">
        <f t="shared" si="25"/>
        <v>8.5263999999999989</v>
      </c>
      <c r="M68" s="39">
        <f t="shared" si="25"/>
        <v>9.5872000000000011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2.2768000000000002</v>
      </c>
      <c r="Q68" s="38">
        <f t="shared" si="25"/>
        <v>8.2490000000000006</v>
      </c>
      <c r="R68" s="38">
        <f t="shared" si="25"/>
        <v>8.2490000000000006</v>
      </c>
      <c r="S68" s="39">
        <f t="shared" si="25"/>
        <v>8.1209000000000007</v>
      </c>
      <c r="T68" s="116">
        <f>((T65*1000)/T67)/7</f>
        <v>135.56591776176347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136.97478991596637</v>
      </c>
      <c r="C70" s="47">
        <f>+(C65/C67)/7*1000</f>
        <v>137.85714285714283</v>
      </c>
      <c r="D70" s="47">
        <f>+(D65/D67)/7*1000</f>
        <v>135.71428571428569</v>
      </c>
      <c r="E70" s="47">
        <f t="shared" ref="E70:R70" si="27">+(E65/E67)/7*1000</f>
        <v>137.0023419203747</v>
      </c>
      <c r="F70" s="47">
        <f t="shared" si="27"/>
        <v>137.0023419203747</v>
      </c>
      <c r="G70" s="48">
        <f t="shared" si="27"/>
        <v>135.40372670807452</v>
      </c>
      <c r="H70" s="46">
        <f t="shared" si="27"/>
        <v>136.04395604395606</v>
      </c>
      <c r="I70" s="47">
        <f t="shared" si="27"/>
        <v>135.48387096774192</v>
      </c>
      <c r="J70" s="47">
        <f t="shared" si="27"/>
        <v>137.14285714285711</v>
      </c>
      <c r="K70" s="47">
        <f t="shared" si="27"/>
        <v>134.04761904761907</v>
      </c>
      <c r="L70" s="47">
        <f t="shared" si="27"/>
        <v>133.92857142857142</v>
      </c>
      <c r="M70" s="48">
        <f t="shared" si="27"/>
        <v>133.92857142857142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136.13445378151263</v>
      </c>
      <c r="Q70" s="47">
        <f t="shared" si="27"/>
        <v>134.89461358313818</v>
      </c>
      <c r="R70" s="47">
        <f t="shared" si="27"/>
        <v>134.89461358313818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F298-70A8-436C-A2BF-7780234515C2}">
  <dimension ref="A1:AQ239"/>
  <sheetViews>
    <sheetView view="pageBreakPreview" topLeftCell="A25" zoomScale="30" zoomScaleNormal="30" zoomScaleSheetLayoutView="30" workbookViewId="0">
      <selection activeCell="V53" sqref="V53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17">
        <v>2</v>
      </c>
      <c r="F11" s="1"/>
      <c r="G11" s="1"/>
      <c r="H11" s="1"/>
      <c r="I11" s="1"/>
      <c r="J11" s="1"/>
      <c r="K11" s="492" t="s">
        <v>148</v>
      </c>
      <c r="L11" s="492"/>
      <c r="M11" s="418"/>
      <c r="N11" s="4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18"/>
      <c r="L12" s="418"/>
      <c r="M12" s="418"/>
      <c r="N12" s="4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119.06054019200005</v>
      </c>
      <c r="C18" s="23">
        <v>116.56236179200005</v>
      </c>
      <c r="D18" s="23">
        <v>31.549777632000012</v>
      </c>
      <c r="E18" s="23">
        <v>119.58721907200004</v>
      </c>
      <c r="F18" s="122">
        <v>119.41019248000002</v>
      </c>
      <c r="G18" s="24">
        <v>118.39871014400001</v>
      </c>
      <c r="H18" s="23">
        <v>120.19888857600006</v>
      </c>
      <c r="I18" s="23">
        <v>119.81582867200002</v>
      </c>
      <c r="J18" s="23">
        <v>31.733735680000006</v>
      </c>
      <c r="K18" s="23">
        <v>120.19855680000003</v>
      </c>
      <c r="L18" s="23">
        <v>120.03341488000004</v>
      </c>
      <c r="M18" s="23">
        <v>119.82095328000003</v>
      </c>
      <c r="N18" s="22">
        <v>119.45546384000002</v>
      </c>
      <c r="O18" s="23">
        <v>120.85849792000002</v>
      </c>
      <c r="P18" s="23">
        <v>32.755929920000007</v>
      </c>
      <c r="Q18" s="23">
        <v>119.87442208000004</v>
      </c>
      <c r="R18" s="23">
        <v>119.40259747200002</v>
      </c>
      <c r="S18" s="24">
        <v>119.62210176000005</v>
      </c>
      <c r="T18" s="25">
        <f t="shared" ref="T18:T25" si="0">SUM(B18:S18)</f>
        <v>1888.3391921920008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119.06054019200005</v>
      </c>
      <c r="C19" s="23">
        <v>116.56236179200005</v>
      </c>
      <c r="D19" s="23">
        <v>31.549777632000012</v>
      </c>
      <c r="E19" s="23">
        <v>119.58721907200004</v>
      </c>
      <c r="F19" s="122">
        <v>119.41019248000002</v>
      </c>
      <c r="G19" s="24">
        <v>118.39871014400001</v>
      </c>
      <c r="H19" s="23">
        <v>120.19888857600006</v>
      </c>
      <c r="I19" s="23">
        <v>119.81582867200002</v>
      </c>
      <c r="J19" s="23">
        <v>31.733735680000006</v>
      </c>
      <c r="K19" s="23">
        <v>120.19855680000003</v>
      </c>
      <c r="L19" s="23">
        <v>120.03341488000004</v>
      </c>
      <c r="M19" s="23">
        <v>119.82095328000003</v>
      </c>
      <c r="N19" s="22">
        <v>119.45546384000002</v>
      </c>
      <c r="O19" s="23">
        <v>120.85849792000002</v>
      </c>
      <c r="P19" s="23">
        <v>32.755929920000007</v>
      </c>
      <c r="Q19" s="23">
        <v>119.87442208000004</v>
      </c>
      <c r="R19" s="23">
        <v>119.40259747200002</v>
      </c>
      <c r="S19" s="24">
        <v>119.62210176000005</v>
      </c>
      <c r="T19" s="25">
        <f t="shared" si="0"/>
        <v>1888.3391921920008</v>
      </c>
      <c r="V19" s="2"/>
      <c r="W19" s="19"/>
    </row>
    <row r="20" spans="1:32" ht="39.75" customHeight="1" x14ac:dyDescent="0.25">
      <c r="A20" s="91" t="s">
        <v>14</v>
      </c>
      <c r="B20" s="76">
        <v>117.91318392319999</v>
      </c>
      <c r="C20" s="23">
        <v>116.02775528320001</v>
      </c>
      <c r="D20" s="23">
        <v>31.316288947200015</v>
      </c>
      <c r="E20" s="23">
        <v>119.03391237120002</v>
      </c>
      <c r="F20" s="122">
        <v>118.43902300800002</v>
      </c>
      <c r="G20" s="24">
        <v>117.51221594240003</v>
      </c>
      <c r="H20" s="23">
        <v>119.4549445696</v>
      </c>
      <c r="I20" s="23">
        <v>119.38626853119999</v>
      </c>
      <c r="J20" s="23">
        <v>30.133205728000014</v>
      </c>
      <c r="K20" s="23">
        <v>119.67697728000003</v>
      </c>
      <c r="L20" s="23">
        <v>119.52113404800002</v>
      </c>
      <c r="M20" s="23">
        <v>119.384218688</v>
      </c>
      <c r="N20" s="22">
        <v>119.08661446400004</v>
      </c>
      <c r="O20" s="23">
        <v>120.30060083200003</v>
      </c>
      <c r="P20" s="23">
        <v>32.609028032000012</v>
      </c>
      <c r="Q20" s="23">
        <v>119.362831168</v>
      </c>
      <c r="R20" s="23">
        <v>118.88586101120002</v>
      </c>
      <c r="S20" s="24">
        <v>119.019959296</v>
      </c>
      <c r="T20" s="25">
        <f t="shared" si="0"/>
        <v>1877.0640231232003</v>
      </c>
      <c r="V20" s="2"/>
      <c r="W20" s="19"/>
    </row>
    <row r="21" spans="1:32" ht="39.950000000000003" customHeight="1" x14ac:dyDescent="0.25">
      <c r="A21" s="92" t="s">
        <v>15</v>
      </c>
      <c r="B21" s="76">
        <v>117.91318392319999</v>
      </c>
      <c r="C21" s="23">
        <v>116.02775528320001</v>
      </c>
      <c r="D21" s="23">
        <v>31.316288947200015</v>
      </c>
      <c r="E21" s="23">
        <v>119.03391237120002</v>
      </c>
      <c r="F21" s="122">
        <v>118.43902300800002</v>
      </c>
      <c r="G21" s="24">
        <v>117.51221594240003</v>
      </c>
      <c r="H21" s="23">
        <v>119.4549445696</v>
      </c>
      <c r="I21" s="23">
        <v>119.38626853119999</v>
      </c>
      <c r="J21" s="23">
        <v>30.133205728000014</v>
      </c>
      <c r="K21" s="23">
        <v>119.67697728000003</v>
      </c>
      <c r="L21" s="23">
        <v>119.52113404800002</v>
      </c>
      <c r="M21" s="23">
        <v>119.384218688</v>
      </c>
      <c r="N21" s="22">
        <v>119.08661446400004</v>
      </c>
      <c r="O21" s="23">
        <v>120.30060083200003</v>
      </c>
      <c r="P21" s="23">
        <v>32.609028032000012</v>
      </c>
      <c r="Q21" s="23">
        <v>119.362831168</v>
      </c>
      <c r="R21" s="23">
        <v>118.88586101120002</v>
      </c>
      <c r="S21" s="24">
        <v>119.019959296</v>
      </c>
      <c r="T21" s="25">
        <f t="shared" si="0"/>
        <v>1877.0640231232003</v>
      </c>
      <c r="V21" s="2"/>
      <c r="W21" s="19"/>
    </row>
    <row r="22" spans="1:32" ht="39.950000000000003" customHeight="1" x14ac:dyDescent="0.25">
      <c r="A22" s="91" t="s">
        <v>16</v>
      </c>
      <c r="B22" s="76">
        <v>117.91318392319999</v>
      </c>
      <c r="C22" s="23">
        <v>116.02775528320001</v>
      </c>
      <c r="D22" s="23">
        <v>31.316288947200015</v>
      </c>
      <c r="E22" s="23">
        <v>119.03391237120002</v>
      </c>
      <c r="F22" s="122">
        <v>118.43902300800002</v>
      </c>
      <c r="G22" s="24">
        <v>117.51221594240003</v>
      </c>
      <c r="H22" s="23">
        <v>119.4549445696</v>
      </c>
      <c r="I22" s="23">
        <v>119.38626853119999</v>
      </c>
      <c r="J22" s="23">
        <v>30.133205728000014</v>
      </c>
      <c r="K22" s="23">
        <v>119.67697728000003</v>
      </c>
      <c r="L22" s="23">
        <v>119.52113404800002</v>
      </c>
      <c r="M22" s="23">
        <v>119.384218688</v>
      </c>
      <c r="N22" s="22">
        <v>119.08661446400004</v>
      </c>
      <c r="O22" s="23">
        <v>120.30060083200003</v>
      </c>
      <c r="P22" s="23">
        <v>32.609028032000012</v>
      </c>
      <c r="Q22" s="23">
        <v>119.362831168</v>
      </c>
      <c r="R22" s="23">
        <v>118.88586101120002</v>
      </c>
      <c r="S22" s="24">
        <v>119.019959296</v>
      </c>
      <c r="T22" s="25">
        <f t="shared" si="0"/>
        <v>1877.0640231232003</v>
      </c>
      <c r="V22" s="2"/>
      <c r="W22" s="19"/>
    </row>
    <row r="23" spans="1:32" ht="39.950000000000003" customHeight="1" x14ac:dyDescent="0.25">
      <c r="A23" s="92" t="s">
        <v>17</v>
      </c>
      <c r="B23" s="76">
        <v>117.91318392319999</v>
      </c>
      <c r="C23" s="23">
        <v>116.02775528320001</v>
      </c>
      <c r="D23" s="23">
        <v>31.316288947200015</v>
      </c>
      <c r="E23" s="23">
        <v>119.03391237120002</v>
      </c>
      <c r="F23" s="122">
        <v>118.43902300800002</v>
      </c>
      <c r="G23" s="24">
        <v>117.51221594240003</v>
      </c>
      <c r="H23" s="23">
        <v>119.4549445696</v>
      </c>
      <c r="I23" s="23">
        <v>119.38626853119999</v>
      </c>
      <c r="J23" s="23">
        <v>30.133205728000014</v>
      </c>
      <c r="K23" s="23">
        <v>119.67697728000003</v>
      </c>
      <c r="L23" s="23">
        <v>119.52113404800002</v>
      </c>
      <c r="M23" s="23">
        <v>119.384218688</v>
      </c>
      <c r="N23" s="22">
        <v>119.08661446400004</v>
      </c>
      <c r="O23" s="23">
        <v>120.30060083200003</v>
      </c>
      <c r="P23" s="23">
        <v>32.609028032000012</v>
      </c>
      <c r="Q23" s="23">
        <v>119.362831168</v>
      </c>
      <c r="R23" s="23">
        <v>118.88586101120002</v>
      </c>
      <c r="S23" s="24">
        <v>119.019959296</v>
      </c>
      <c r="T23" s="25">
        <f t="shared" si="0"/>
        <v>1877.0640231232003</v>
      </c>
      <c r="V23" s="2"/>
      <c r="W23" s="19"/>
    </row>
    <row r="24" spans="1:32" ht="39.950000000000003" customHeight="1" x14ac:dyDescent="0.25">
      <c r="A24" s="91" t="s">
        <v>18</v>
      </c>
      <c r="B24" s="76">
        <v>117.91318392319999</v>
      </c>
      <c r="C24" s="23">
        <v>116.02775528320001</v>
      </c>
      <c r="D24" s="23">
        <v>31.316288947200015</v>
      </c>
      <c r="E24" s="23">
        <v>119.03391237120002</v>
      </c>
      <c r="F24" s="122">
        <v>118.43902300800002</v>
      </c>
      <c r="G24" s="24">
        <v>117.51221594240003</v>
      </c>
      <c r="H24" s="23">
        <v>119.4549445696</v>
      </c>
      <c r="I24" s="23">
        <v>119.38626853119999</v>
      </c>
      <c r="J24" s="23">
        <v>30.133205728000014</v>
      </c>
      <c r="K24" s="23">
        <v>119.67697728000003</v>
      </c>
      <c r="L24" s="23">
        <v>119.52113404800002</v>
      </c>
      <c r="M24" s="23">
        <v>119.384218688</v>
      </c>
      <c r="N24" s="22">
        <v>119.08661446400004</v>
      </c>
      <c r="O24" s="23">
        <v>120.30060083200003</v>
      </c>
      <c r="P24" s="23">
        <v>32.609028032000012</v>
      </c>
      <c r="Q24" s="23">
        <v>119.362831168</v>
      </c>
      <c r="R24" s="23">
        <v>118.88586101120002</v>
      </c>
      <c r="S24" s="24">
        <v>119.019959296</v>
      </c>
      <c r="T24" s="25">
        <f t="shared" si="0"/>
        <v>1877.0640231232003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827.68700000000013</v>
      </c>
      <c r="C25" s="27">
        <f t="shared" si="1"/>
        <v>813.26350000000014</v>
      </c>
      <c r="D25" s="27">
        <f t="shared" si="1"/>
        <v>219.68100000000007</v>
      </c>
      <c r="E25" s="27">
        <f t="shared" si="1"/>
        <v>834.34400000000016</v>
      </c>
      <c r="F25" s="27">
        <f t="shared" si="1"/>
        <v>831.0155000000002</v>
      </c>
      <c r="G25" s="228">
        <f t="shared" si="1"/>
        <v>824.35850000000028</v>
      </c>
      <c r="H25" s="27">
        <f t="shared" si="1"/>
        <v>837.67250000000013</v>
      </c>
      <c r="I25" s="27">
        <f t="shared" si="1"/>
        <v>836.5630000000001</v>
      </c>
      <c r="J25" s="27">
        <f t="shared" si="1"/>
        <v>214.13350000000005</v>
      </c>
      <c r="K25" s="27">
        <f t="shared" si="1"/>
        <v>838.78200000000027</v>
      </c>
      <c r="L25" s="27">
        <f t="shared" si="1"/>
        <v>837.67250000000013</v>
      </c>
      <c r="M25" s="27">
        <f t="shared" si="1"/>
        <v>836.56300000000022</v>
      </c>
      <c r="N25" s="26">
        <f>SUM(N18:N24)</f>
        <v>834.34400000000028</v>
      </c>
      <c r="O25" s="27">
        <f t="shared" ref="O25:Q25" si="2">SUM(O18:O24)</f>
        <v>843.22000000000014</v>
      </c>
      <c r="P25" s="27">
        <f t="shared" si="2"/>
        <v>228.55700000000013</v>
      </c>
      <c r="Q25" s="27">
        <f t="shared" si="2"/>
        <v>836.56299999999999</v>
      </c>
      <c r="R25" s="27">
        <f>SUM(R18:R24)</f>
        <v>833.23450000000025</v>
      </c>
      <c r="S25" s="28">
        <f t="shared" ref="S25" si="3">SUM(S18:S24)</f>
        <v>834.34400000000016</v>
      </c>
      <c r="T25" s="25">
        <f t="shared" si="0"/>
        <v>13161.998500000003</v>
      </c>
    </row>
    <row r="26" spans="1:32" s="2" customFormat="1" ht="36.75" customHeight="1" x14ac:dyDescent="0.25">
      <c r="A26" s="93" t="s">
        <v>19</v>
      </c>
      <c r="B26" s="208">
        <v>158.50000000000003</v>
      </c>
      <c r="C26" s="30">
        <v>158.50000000000003</v>
      </c>
      <c r="D26" s="30">
        <v>158.50000000000003</v>
      </c>
      <c r="E26" s="30">
        <v>158.50000000000003</v>
      </c>
      <c r="F26" s="30">
        <v>158.50000000000003</v>
      </c>
      <c r="G26" s="229">
        <v>158.50000000000003</v>
      </c>
      <c r="H26" s="30">
        <v>158.50000000000003</v>
      </c>
      <c r="I26" s="30">
        <v>158.50000000000003</v>
      </c>
      <c r="J26" s="30">
        <v>158.50000000000003</v>
      </c>
      <c r="K26" s="30">
        <v>158.50000000000003</v>
      </c>
      <c r="L26" s="30">
        <v>158.50000000000003</v>
      </c>
      <c r="M26" s="30">
        <v>158.50000000000003</v>
      </c>
      <c r="N26" s="29">
        <v>158.50000000000003</v>
      </c>
      <c r="O26" s="30">
        <v>158.50000000000003</v>
      </c>
      <c r="P26" s="30">
        <v>158.50000000000003</v>
      </c>
      <c r="Q26" s="30">
        <v>158.50000000000003</v>
      </c>
      <c r="R26" s="30">
        <v>158.50000000000003</v>
      </c>
      <c r="S26" s="31">
        <v>158.50000000000003</v>
      </c>
      <c r="T26" s="32">
        <f>+((T25/T27)/7)*1000</f>
        <v>158.50000000000006</v>
      </c>
    </row>
    <row r="27" spans="1:32" s="2" customFormat="1" ht="33" customHeight="1" x14ac:dyDescent="0.25">
      <c r="A27" s="94" t="s">
        <v>20</v>
      </c>
      <c r="B27" s="209">
        <v>746</v>
      </c>
      <c r="C27" s="34">
        <v>733</v>
      </c>
      <c r="D27" s="34">
        <v>198</v>
      </c>
      <c r="E27" s="34">
        <v>752</v>
      </c>
      <c r="F27" s="34">
        <v>749</v>
      </c>
      <c r="G27" s="230">
        <v>743</v>
      </c>
      <c r="H27" s="34">
        <v>755</v>
      </c>
      <c r="I27" s="34">
        <v>754</v>
      </c>
      <c r="J27" s="34">
        <v>193</v>
      </c>
      <c r="K27" s="34">
        <v>756</v>
      </c>
      <c r="L27" s="34">
        <v>755</v>
      </c>
      <c r="M27" s="34">
        <v>754</v>
      </c>
      <c r="N27" s="33">
        <v>752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11863</v>
      </c>
      <c r="U27" s="2">
        <f>((T25*1000)/T27)/7</f>
        <v>158.50000000000003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117.91318392319999</v>
      </c>
      <c r="C28" s="84">
        <f t="shared" si="4"/>
        <v>116.02775528320001</v>
      </c>
      <c r="D28" s="84">
        <f t="shared" si="4"/>
        <v>31.316288947200015</v>
      </c>
      <c r="E28" s="84">
        <f t="shared" si="4"/>
        <v>119.03391237120002</v>
      </c>
      <c r="F28" s="84">
        <f t="shared" si="4"/>
        <v>118.43902300800002</v>
      </c>
      <c r="G28" s="84">
        <f t="shared" si="4"/>
        <v>117.51221594240003</v>
      </c>
      <c r="H28" s="84">
        <f t="shared" si="4"/>
        <v>119.4549445696</v>
      </c>
      <c r="I28" s="84">
        <f t="shared" si="4"/>
        <v>119.38626853119999</v>
      </c>
      <c r="J28" s="84">
        <f t="shared" si="4"/>
        <v>30.133205728000014</v>
      </c>
      <c r="K28" s="84">
        <f t="shared" si="4"/>
        <v>119.67697728000003</v>
      </c>
      <c r="L28" s="84">
        <f t="shared" si="4"/>
        <v>119.52113404800002</v>
      </c>
      <c r="M28" s="84">
        <f t="shared" si="4"/>
        <v>119.384218688</v>
      </c>
      <c r="N28" s="84">
        <f t="shared" si="4"/>
        <v>119.08661446400004</v>
      </c>
      <c r="O28" s="84">
        <f t="shared" si="4"/>
        <v>120.30060083200003</v>
      </c>
      <c r="P28" s="84">
        <f t="shared" si="4"/>
        <v>32.609028032000012</v>
      </c>
      <c r="Q28" s="84">
        <f t="shared" si="4"/>
        <v>119.362831168</v>
      </c>
      <c r="R28" s="84">
        <f t="shared" si="4"/>
        <v>118.88586101120002</v>
      </c>
      <c r="S28" s="231">
        <f t="shared" si="4"/>
        <v>119.019959296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827.68700000000013</v>
      </c>
      <c r="C29" s="42">
        <f t="shared" si="5"/>
        <v>813.26350000000014</v>
      </c>
      <c r="D29" s="42">
        <f t="shared" si="5"/>
        <v>219.68100000000007</v>
      </c>
      <c r="E29" s="42">
        <f>((E27*E26)*7)/1000</f>
        <v>834.34400000000016</v>
      </c>
      <c r="F29" s="42">
        <f>((F27*F26)*7)/1000</f>
        <v>831.01550000000009</v>
      </c>
      <c r="G29" s="232">
        <f>((G27*G26)*7)/1000</f>
        <v>824.35850000000016</v>
      </c>
      <c r="H29" s="42">
        <f t="shared" ref="H29" si="6">((H27*H26)*7)/1000</f>
        <v>837.67250000000013</v>
      </c>
      <c r="I29" s="42">
        <f>((I27*I26)*7)/1000</f>
        <v>836.5630000000001</v>
      </c>
      <c r="J29" s="42">
        <f t="shared" ref="J29:M29" si="7">((J27*J26)*7)/1000</f>
        <v>214.13350000000005</v>
      </c>
      <c r="K29" s="42">
        <f t="shared" si="7"/>
        <v>838.78200000000015</v>
      </c>
      <c r="L29" s="42">
        <f t="shared" si="7"/>
        <v>837.67250000000013</v>
      </c>
      <c r="M29" s="42">
        <f t="shared" si="7"/>
        <v>836.5630000000001</v>
      </c>
      <c r="N29" s="41">
        <f>((N27*N26)*7)/1000</f>
        <v>834.34400000000016</v>
      </c>
      <c r="O29" s="42">
        <f>((O27*O26)*7)/1000</f>
        <v>843.22000000000014</v>
      </c>
      <c r="P29" s="42">
        <f t="shared" ref="P29:S29" si="8">((P27*P26)*7)/1000</f>
        <v>228.55700000000004</v>
      </c>
      <c r="Q29" s="42">
        <f t="shared" si="8"/>
        <v>836.5630000000001</v>
      </c>
      <c r="R29" s="43">
        <f t="shared" si="8"/>
        <v>833.23450000000014</v>
      </c>
      <c r="S29" s="44">
        <f t="shared" si="8"/>
        <v>834.34400000000016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158.50000000000003</v>
      </c>
      <c r="C30" s="47">
        <f t="shared" si="9"/>
        <v>158.50000000000003</v>
      </c>
      <c r="D30" s="47">
        <f t="shared" si="9"/>
        <v>158.50000000000006</v>
      </c>
      <c r="E30" s="47">
        <f>+(E25/E27)/7*1000</f>
        <v>158.50000000000003</v>
      </c>
      <c r="F30" s="47">
        <f t="shared" ref="F30:H30" si="10">+(F25/F27)/7*1000</f>
        <v>158.50000000000006</v>
      </c>
      <c r="G30" s="233">
        <f t="shared" si="10"/>
        <v>158.50000000000006</v>
      </c>
      <c r="H30" s="47">
        <f t="shared" si="10"/>
        <v>158.50000000000003</v>
      </c>
      <c r="I30" s="47">
        <f>+(I25/I27)/7*1000</f>
        <v>158.50000000000003</v>
      </c>
      <c r="J30" s="47">
        <f t="shared" ref="J30:M30" si="11">+(J25/J27)/7*1000</f>
        <v>158.50000000000006</v>
      </c>
      <c r="K30" s="47">
        <f t="shared" si="11"/>
        <v>158.50000000000006</v>
      </c>
      <c r="L30" s="47">
        <f t="shared" si="11"/>
        <v>158.50000000000003</v>
      </c>
      <c r="M30" s="47">
        <f t="shared" si="11"/>
        <v>158.50000000000006</v>
      </c>
      <c r="N30" s="46">
        <f>+(N25/N27)/7*1000</f>
        <v>158.50000000000006</v>
      </c>
      <c r="O30" s="47">
        <f t="shared" ref="O30:S30" si="12">+(O25/O27)/7*1000</f>
        <v>158.50000000000003</v>
      </c>
      <c r="P30" s="47">
        <f t="shared" si="12"/>
        <v>158.50000000000009</v>
      </c>
      <c r="Q30" s="47">
        <f t="shared" si="12"/>
        <v>158.5</v>
      </c>
      <c r="R30" s="47">
        <f t="shared" si="12"/>
        <v>158.50000000000006</v>
      </c>
      <c r="S30" s="48">
        <f t="shared" si="12"/>
        <v>158.50000000000003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98.217600000000019</v>
      </c>
      <c r="C39" s="79">
        <v>98.060200000000009</v>
      </c>
      <c r="D39" s="79">
        <v>25.498799999999999</v>
      </c>
      <c r="E39" s="79">
        <v>96.801000000000002</v>
      </c>
      <c r="F39" s="79">
        <v>94.754800000000003</v>
      </c>
      <c r="G39" s="79">
        <v>97.273200000000003</v>
      </c>
      <c r="H39" s="79"/>
      <c r="I39" s="101">
        <f t="shared" ref="I39:I46" si="13">SUM(B39:H39)</f>
        <v>510.60559999999998</v>
      </c>
      <c r="J39" s="138"/>
      <c r="K39" s="91" t="s">
        <v>12</v>
      </c>
      <c r="L39" s="79">
        <v>7</v>
      </c>
      <c r="M39" s="79">
        <v>6.7</v>
      </c>
      <c r="N39" s="79">
        <v>1.7</v>
      </c>
      <c r="O39" s="79">
        <v>6.9</v>
      </c>
      <c r="P39" s="79">
        <v>6.7</v>
      </c>
      <c r="Q39" s="79">
        <v>6.8</v>
      </c>
      <c r="R39" s="101">
        <f t="shared" ref="R39:R46" si="14">SUM(L39:Q39)</f>
        <v>35.799999999999997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98.217600000000019</v>
      </c>
      <c r="C40" s="79">
        <v>98.060200000000009</v>
      </c>
      <c r="D40" s="79">
        <v>25.498799999999999</v>
      </c>
      <c r="E40" s="79">
        <v>96.801000000000002</v>
      </c>
      <c r="F40" s="79">
        <v>94.754800000000003</v>
      </c>
      <c r="G40" s="79">
        <v>97.273200000000003</v>
      </c>
      <c r="H40" s="79"/>
      <c r="I40" s="101">
        <f t="shared" si="13"/>
        <v>510.60559999999998</v>
      </c>
      <c r="J40" s="2"/>
      <c r="K40" s="92" t="s">
        <v>13</v>
      </c>
      <c r="L40" s="79">
        <v>7</v>
      </c>
      <c r="M40" s="79">
        <v>6.7</v>
      </c>
      <c r="N40" s="79">
        <v>1.7</v>
      </c>
      <c r="O40" s="79">
        <v>6.9</v>
      </c>
      <c r="P40" s="79">
        <v>6.7</v>
      </c>
      <c r="Q40" s="79">
        <v>6.8</v>
      </c>
      <c r="R40" s="101">
        <f t="shared" si="14"/>
        <v>35.799999999999997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1.8</v>
      </c>
      <c r="O41" s="79">
        <v>6.9</v>
      </c>
      <c r="P41" s="79">
        <v>6.7</v>
      </c>
      <c r="Q41" s="79">
        <v>6.5</v>
      </c>
      <c r="R41" s="101">
        <f t="shared" si="14"/>
        <v>35.700000000000003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6.8</v>
      </c>
      <c r="N42" s="79">
        <v>1.8</v>
      </c>
      <c r="O42" s="79">
        <v>7</v>
      </c>
      <c r="P42" s="79">
        <v>6.7</v>
      </c>
      <c r="Q42" s="79">
        <v>6.5</v>
      </c>
      <c r="R42" s="101">
        <f t="shared" si="14"/>
        <v>35.9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6.8</v>
      </c>
      <c r="N43" s="79">
        <v>1.8</v>
      </c>
      <c r="O43" s="79">
        <v>7</v>
      </c>
      <c r="P43" s="79">
        <v>6.7</v>
      </c>
      <c r="Q43" s="79">
        <v>6.5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6.8</v>
      </c>
      <c r="N44" s="79">
        <v>1.8</v>
      </c>
      <c r="O44" s="79">
        <v>7</v>
      </c>
      <c r="P44" s="79">
        <v>6.8</v>
      </c>
      <c r="Q44" s="79">
        <v>6.5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36.200000000000003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196.43520000000004</v>
      </c>
      <c r="C46" s="27">
        <f t="shared" si="15"/>
        <v>196.12040000000002</v>
      </c>
      <c r="D46" s="27">
        <f t="shared" si="15"/>
        <v>50.997599999999998</v>
      </c>
      <c r="E46" s="27">
        <f t="shared" si="15"/>
        <v>193.602</v>
      </c>
      <c r="F46" s="27">
        <f t="shared" si="15"/>
        <v>189.50960000000001</v>
      </c>
      <c r="G46" s="27">
        <f t="shared" si="15"/>
        <v>194.54640000000001</v>
      </c>
      <c r="H46" s="27">
        <f t="shared" si="15"/>
        <v>0</v>
      </c>
      <c r="I46" s="101">
        <f t="shared" si="13"/>
        <v>1021.2112</v>
      </c>
      <c r="K46" s="77" t="s">
        <v>10</v>
      </c>
      <c r="L46" s="81">
        <f t="shared" ref="L46:Q46" si="16">SUM(L39:L45)</f>
        <v>49.70000000000001</v>
      </c>
      <c r="M46" s="27">
        <f t="shared" si="16"/>
        <v>47.3</v>
      </c>
      <c r="N46" s="27">
        <f t="shared" si="16"/>
        <v>12.400000000000002</v>
      </c>
      <c r="O46" s="27">
        <f t="shared" si="16"/>
        <v>48.7</v>
      </c>
      <c r="P46" s="27">
        <f t="shared" si="16"/>
        <v>47.099999999999994</v>
      </c>
      <c r="Q46" s="27">
        <f t="shared" si="16"/>
        <v>46.2</v>
      </c>
      <c r="R46" s="101">
        <f t="shared" si="14"/>
        <v>251.40000000000003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157.4</v>
      </c>
      <c r="C47" s="30">
        <v>157.4</v>
      </c>
      <c r="D47" s="30">
        <v>157.4</v>
      </c>
      <c r="E47" s="30">
        <v>157.4</v>
      </c>
      <c r="F47" s="30">
        <v>157.4</v>
      </c>
      <c r="G47" s="30">
        <v>157.4</v>
      </c>
      <c r="H47" s="30"/>
      <c r="I47" s="102">
        <f>+((I46/I48)/7)*1000</f>
        <v>44.971428571428568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135.01611170784105</v>
      </c>
      <c r="S47" s="63"/>
      <c r="T47" s="63"/>
    </row>
    <row r="48" spans="1:30" ht="33.75" customHeight="1" x14ac:dyDescent="0.25">
      <c r="A48" s="94" t="s">
        <v>20</v>
      </c>
      <c r="B48" s="83">
        <v>624</v>
      </c>
      <c r="C48" s="34">
        <v>623</v>
      </c>
      <c r="D48" s="34">
        <v>162</v>
      </c>
      <c r="E48" s="34">
        <v>615</v>
      </c>
      <c r="F48" s="34">
        <v>602</v>
      </c>
      <c r="G48" s="34">
        <v>618</v>
      </c>
      <c r="H48" s="34"/>
      <c r="I48" s="103">
        <f>SUM(B48:H48)</f>
        <v>3244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98.217600000000019</v>
      </c>
      <c r="C49" s="38">
        <f t="shared" si="17"/>
        <v>98.060200000000009</v>
      </c>
      <c r="D49" s="38">
        <f t="shared" si="17"/>
        <v>25.498799999999999</v>
      </c>
      <c r="E49" s="38">
        <f t="shared" si="17"/>
        <v>96.801000000000002</v>
      </c>
      <c r="F49" s="38">
        <f t="shared" si="17"/>
        <v>94.754800000000003</v>
      </c>
      <c r="G49" s="38">
        <f t="shared" si="17"/>
        <v>97.273200000000003</v>
      </c>
      <c r="H49" s="38">
        <f t="shared" si="17"/>
        <v>0</v>
      </c>
      <c r="I49" s="104">
        <f>((I46*1000)/I48)/7</f>
        <v>44.971428571428575</v>
      </c>
      <c r="K49" s="95" t="s">
        <v>21</v>
      </c>
      <c r="L49" s="84">
        <f>((L48*L47)*7/1000-L39)/6</f>
        <v>7.1143333333333336</v>
      </c>
      <c r="M49" s="38">
        <f t="shared" ref="M49:Q49" si="18">((M48*M47)*7/1000-M39)/6</f>
        <v>6.7583333333333329</v>
      </c>
      <c r="N49" s="38">
        <f t="shared" si="18"/>
        <v>1.7869166666666667</v>
      </c>
      <c r="O49" s="38">
        <f t="shared" si="18"/>
        <v>6.9717500000000001</v>
      </c>
      <c r="P49" s="38">
        <f t="shared" si="18"/>
        <v>6.729166666666667</v>
      </c>
      <c r="Q49" s="38">
        <f t="shared" si="18"/>
        <v>6.5666666666666673</v>
      </c>
      <c r="R49" s="113">
        <f>((R46*1000)/R48)/7</f>
        <v>135.01611170784105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687.52320000000009</v>
      </c>
      <c r="C50" s="42">
        <f t="shared" si="19"/>
        <v>686.42140000000006</v>
      </c>
      <c r="D50" s="42">
        <f t="shared" si="19"/>
        <v>178.49160000000001</v>
      </c>
      <c r="E50" s="42">
        <f t="shared" si="19"/>
        <v>677.60699999999997</v>
      </c>
      <c r="F50" s="42">
        <f t="shared" si="19"/>
        <v>663.28359999999998</v>
      </c>
      <c r="G50" s="42">
        <f t="shared" si="19"/>
        <v>680.91240000000005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44.971428571428589</v>
      </c>
      <c r="C51" s="47">
        <f t="shared" si="21"/>
        <v>44.971428571428575</v>
      </c>
      <c r="D51" s="47">
        <f t="shared" si="21"/>
        <v>44.971428571428568</v>
      </c>
      <c r="E51" s="47">
        <f t="shared" si="21"/>
        <v>44.971428571428575</v>
      </c>
      <c r="F51" s="47">
        <f t="shared" si="21"/>
        <v>44.971428571428575</v>
      </c>
      <c r="G51" s="47">
        <f t="shared" si="21"/>
        <v>44.971428571428575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136.41456582633054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8.1</v>
      </c>
      <c r="C58" s="79">
        <v>8.1</v>
      </c>
      <c r="D58" s="79">
        <v>2</v>
      </c>
      <c r="E58" s="79">
        <v>8.3000000000000007</v>
      </c>
      <c r="F58" s="79">
        <v>8.3000000000000007</v>
      </c>
      <c r="G58" s="221">
        <v>8.4</v>
      </c>
      <c r="H58" s="22">
        <v>8.4</v>
      </c>
      <c r="I58" s="79">
        <v>8.4</v>
      </c>
      <c r="J58" s="79">
        <v>2</v>
      </c>
      <c r="K58" s="79">
        <v>8.1</v>
      </c>
      <c r="L58" s="79">
        <v>8.1</v>
      </c>
      <c r="M58" s="221">
        <v>8.5</v>
      </c>
      <c r="N58" s="22">
        <v>8.4</v>
      </c>
      <c r="O58" s="79">
        <v>8.4</v>
      </c>
      <c r="P58" s="79">
        <v>2.2999999999999998</v>
      </c>
      <c r="Q58" s="79">
        <v>8.3000000000000007</v>
      </c>
      <c r="R58" s="79">
        <v>8.3000000000000007</v>
      </c>
      <c r="S58" s="221">
        <v>8.3000000000000007</v>
      </c>
      <c r="T58" s="101">
        <f t="shared" ref="T58:T65" si="23">SUM(B58:S58)</f>
        <v>130.69999999999999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8.1</v>
      </c>
      <c r="C59" s="79">
        <v>8.1</v>
      </c>
      <c r="D59" s="79">
        <v>2</v>
      </c>
      <c r="E59" s="79">
        <v>8.3000000000000007</v>
      </c>
      <c r="F59" s="79">
        <v>8.3000000000000007</v>
      </c>
      <c r="G59" s="221">
        <v>8.4</v>
      </c>
      <c r="H59" s="22">
        <v>8.4</v>
      </c>
      <c r="I59" s="79">
        <v>8.4</v>
      </c>
      <c r="J59" s="79">
        <v>2</v>
      </c>
      <c r="K59" s="79">
        <v>8.1</v>
      </c>
      <c r="L59" s="79">
        <v>8.1</v>
      </c>
      <c r="M59" s="221">
        <v>8.5</v>
      </c>
      <c r="N59" s="22">
        <v>8.4</v>
      </c>
      <c r="O59" s="79">
        <v>8.4</v>
      </c>
      <c r="P59" s="79">
        <v>2.2999999999999998</v>
      </c>
      <c r="Q59" s="79">
        <v>8.3000000000000007</v>
      </c>
      <c r="R59" s="79">
        <v>8.3000000000000007</v>
      </c>
      <c r="S59" s="221">
        <v>8.3000000000000007</v>
      </c>
      <c r="T59" s="101">
        <f t="shared" si="23"/>
        <v>130.69999999999999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8.4</v>
      </c>
      <c r="J60" s="79">
        <v>2.1</v>
      </c>
      <c r="K60" s="79">
        <v>8.1</v>
      </c>
      <c r="L60" s="79">
        <v>8.1</v>
      </c>
      <c r="M60" s="221">
        <v>8.3000000000000007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8.3000000000000007</v>
      </c>
      <c r="S60" s="221">
        <v>8.1</v>
      </c>
      <c r="T60" s="101">
        <f t="shared" si="23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2.1</v>
      </c>
      <c r="K61" s="79">
        <v>8.1</v>
      </c>
      <c r="L61" s="79">
        <v>8.1</v>
      </c>
      <c r="M61" s="221">
        <v>8.3000000000000007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8.3000000000000007</v>
      </c>
      <c r="S61" s="221">
        <v>8.1</v>
      </c>
      <c r="T61" s="101">
        <f t="shared" si="23"/>
        <v>131.39999999999998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8.5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2.1</v>
      </c>
      <c r="K62" s="79">
        <v>8.1</v>
      </c>
      <c r="L62" s="79">
        <v>8.1</v>
      </c>
      <c r="M62" s="221">
        <v>8.3000000000000007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8.5</v>
      </c>
      <c r="D63" s="79">
        <v>2.1</v>
      </c>
      <c r="E63" s="79">
        <v>8.5</v>
      </c>
      <c r="F63" s="79">
        <v>8.5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8.3000000000000007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132.1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8.5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8.6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8.6</v>
      </c>
      <c r="O64" s="79">
        <v>8.6</v>
      </c>
      <c r="P64" s="79">
        <v>2.4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132.49999999999997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14.299999999999999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59.2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920.49999999999989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136.55244029075803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8.3520000000000003</v>
      </c>
      <c r="C68" s="38">
        <f t="shared" ref="C68:S68" si="25">((C67*C66)*7/1000-C58-C59)/5</f>
        <v>8.4359999999999999</v>
      </c>
      <c r="D68" s="38">
        <f t="shared" si="25"/>
        <v>2.077</v>
      </c>
      <c r="E68" s="38">
        <f t="shared" si="25"/>
        <v>8.4652000000000012</v>
      </c>
      <c r="F68" s="38">
        <f t="shared" si="25"/>
        <v>8.4652000000000012</v>
      </c>
      <c r="G68" s="39">
        <f t="shared" si="25"/>
        <v>8.2971000000000004</v>
      </c>
      <c r="H68" s="37">
        <f t="shared" si="25"/>
        <v>8.531600000000001</v>
      </c>
      <c r="I68" s="38">
        <f t="shared" si="25"/>
        <v>8.4882000000000009</v>
      </c>
      <c r="J68" s="38">
        <f t="shared" si="25"/>
        <v>2.0979999999999999</v>
      </c>
      <c r="K68" s="38">
        <f t="shared" si="25"/>
        <v>8.1</v>
      </c>
      <c r="L68" s="38">
        <f t="shared" si="25"/>
        <v>8.1</v>
      </c>
      <c r="M68" s="39">
        <f t="shared" si="25"/>
        <v>8.3180000000000014</v>
      </c>
      <c r="N68" s="37">
        <f t="shared" si="25"/>
        <v>8.531600000000001</v>
      </c>
      <c r="O68" s="38">
        <f t="shared" si="25"/>
        <v>8.531600000000001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8.1663000000000014</v>
      </c>
      <c r="T68" s="116">
        <f>((T65*1000)/T67)/7</f>
        <v>136.55244029075803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136.19047619047618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136.40552995391707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492" t="s">
        <v>53</v>
      </c>
      <c r="L11" s="492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7"/>
      <c r="K15" s="508" t="s">
        <v>8</v>
      </c>
      <c r="L15" s="509"/>
      <c r="M15" s="509"/>
      <c r="N15" s="509"/>
      <c r="O15" s="509"/>
      <c r="P15" s="509"/>
      <c r="Q15" s="510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3" t="s">
        <v>25</v>
      </c>
      <c r="C36" s="494"/>
      <c r="D36" s="494"/>
      <c r="E36" s="494"/>
      <c r="F36" s="494"/>
      <c r="G36" s="494"/>
      <c r="H36" s="99"/>
      <c r="I36" s="53" t="s">
        <v>26</v>
      </c>
      <c r="J36" s="107"/>
      <c r="K36" s="499" t="s">
        <v>25</v>
      </c>
      <c r="L36" s="499"/>
      <c r="M36" s="499"/>
      <c r="N36" s="499"/>
      <c r="O36" s="49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8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C06-D71C-40B3-A4A5-6E646811ABF4}">
  <dimension ref="A1:AQ239"/>
  <sheetViews>
    <sheetView view="pageBreakPreview" topLeftCell="A46" zoomScale="30" zoomScaleNormal="30" zoomScaleSheetLayoutView="30" workbookViewId="0">
      <selection activeCell="L48" activeCellId="1" sqref="B48:G48 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2"/>
      <c r="Z3" s="2"/>
      <c r="AA3" s="2"/>
      <c r="AB3" s="2"/>
      <c r="AC3" s="2"/>
      <c r="AD3" s="4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9" t="s">
        <v>1</v>
      </c>
      <c r="B9" s="439"/>
      <c r="C9" s="439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9"/>
      <c r="B10" s="439"/>
      <c r="C10" s="4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9" t="s">
        <v>4</v>
      </c>
      <c r="B11" s="439"/>
      <c r="C11" s="439"/>
      <c r="D11" s="1"/>
      <c r="E11" s="440">
        <v>2</v>
      </c>
      <c r="F11" s="1"/>
      <c r="G11" s="1"/>
      <c r="H11" s="1"/>
      <c r="I11" s="1"/>
      <c r="J11" s="1"/>
      <c r="K11" s="492" t="s">
        <v>149</v>
      </c>
      <c r="L11" s="492"/>
      <c r="M11" s="441"/>
      <c r="N11" s="4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9"/>
      <c r="B12" s="439"/>
      <c r="C12" s="439"/>
      <c r="D12" s="1"/>
      <c r="E12" s="5"/>
      <c r="F12" s="1"/>
      <c r="G12" s="1"/>
      <c r="H12" s="1"/>
      <c r="I12" s="1"/>
      <c r="J12" s="1"/>
      <c r="K12" s="441"/>
      <c r="L12" s="441"/>
      <c r="M12" s="441"/>
      <c r="N12" s="4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9"/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1"/>
      <c r="M13" s="441"/>
      <c r="N13" s="441"/>
      <c r="O13" s="441"/>
      <c r="P13" s="441"/>
      <c r="Q13" s="441"/>
      <c r="R13" s="441"/>
      <c r="S13" s="441"/>
      <c r="T13" s="441"/>
      <c r="U13" s="441"/>
      <c r="V13" s="441"/>
      <c r="W13" s="1"/>
      <c r="X13" s="1"/>
      <c r="Y13" s="1"/>
    </row>
    <row r="14" spans="1:30" s="3" customFormat="1" ht="27" thickBot="1" x14ac:dyDescent="0.3">
      <c r="A14" s="4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117.91318392319999</v>
      </c>
      <c r="C18" s="23">
        <v>116.02775528320001</v>
      </c>
      <c r="D18" s="23">
        <v>31.316288947200015</v>
      </c>
      <c r="E18" s="23">
        <v>119.03391237120002</v>
      </c>
      <c r="F18" s="122">
        <v>118.43902300800002</v>
      </c>
      <c r="G18" s="24">
        <v>117.51221594240003</v>
      </c>
      <c r="H18" s="23">
        <v>119.4549445696</v>
      </c>
      <c r="I18" s="23">
        <v>119.38626853119999</v>
      </c>
      <c r="J18" s="23">
        <v>30.133205728000014</v>
      </c>
      <c r="K18" s="23">
        <v>119.67697728000003</v>
      </c>
      <c r="L18" s="23">
        <v>119.52113404800002</v>
      </c>
      <c r="M18" s="23">
        <v>119.384218688</v>
      </c>
      <c r="N18" s="22">
        <v>119.08661446400004</v>
      </c>
      <c r="O18" s="23">
        <v>120.30060083200003</v>
      </c>
      <c r="P18" s="23">
        <v>32.609028032000012</v>
      </c>
      <c r="Q18" s="23">
        <v>119.362831168</v>
      </c>
      <c r="R18" s="23">
        <v>118.88586101120002</v>
      </c>
      <c r="S18" s="24">
        <v>119.019959296</v>
      </c>
      <c r="T18" s="25">
        <f t="shared" ref="T18:T25" si="0">SUM(B18:S18)</f>
        <v>1877.0640231232003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117.91318392319999</v>
      </c>
      <c r="C19" s="23">
        <v>116.02775528320001</v>
      </c>
      <c r="D19" s="23">
        <v>31.316288947200015</v>
      </c>
      <c r="E19" s="23">
        <v>119.03391237120002</v>
      </c>
      <c r="F19" s="122">
        <v>118.43902300800002</v>
      </c>
      <c r="G19" s="24">
        <v>117.51221594240003</v>
      </c>
      <c r="H19" s="23">
        <v>119.4549445696</v>
      </c>
      <c r="I19" s="23">
        <v>119.38626853119999</v>
      </c>
      <c r="J19" s="23">
        <v>30.133205728000014</v>
      </c>
      <c r="K19" s="23">
        <v>119.67697728000003</v>
      </c>
      <c r="L19" s="23">
        <v>119.52113404800002</v>
      </c>
      <c r="M19" s="23">
        <v>119.384218688</v>
      </c>
      <c r="N19" s="22">
        <v>119.08661446400004</v>
      </c>
      <c r="O19" s="23">
        <v>120.30060083200003</v>
      </c>
      <c r="P19" s="23">
        <v>32.609028032000012</v>
      </c>
      <c r="Q19" s="23">
        <v>119.362831168</v>
      </c>
      <c r="R19" s="23">
        <v>118.88586101120002</v>
      </c>
      <c r="S19" s="24">
        <v>119.019959296</v>
      </c>
      <c r="T19" s="25">
        <f t="shared" si="0"/>
        <v>1877.0640231232003</v>
      </c>
      <c r="V19" s="2"/>
      <c r="W19" s="19"/>
    </row>
    <row r="20" spans="1:32" ht="39.75" customHeight="1" x14ac:dyDescent="0.25">
      <c r="A20" s="91" t="s">
        <v>14</v>
      </c>
      <c r="B20" s="76">
        <v>116.75736643072005</v>
      </c>
      <c r="C20" s="23">
        <v>115.52325788672003</v>
      </c>
      <c r="D20" s="23">
        <v>30.994724421120008</v>
      </c>
      <c r="E20" s="23">
        <v>118.51827505152002</v>
      </c>
      <c r="F20" s="122">
        <v>117.87255079680001</v>
      </c>
      <c r="G20" s="24">
        <v>117.13867362303999</v>
      </c>
      <c r="H20" s="23">
        <v>118.57078217216004</v>
      </c>
      <c r="I20" s="23">
        <v>118.81917258752003</v>
      </c>
      <c r="J20" s="23">
        <v>29.700597708800007</v>
      </c>
      <c r="K20" s="23">
        <v>119.14472908800001</v>
      </c>
      <c r="L20" s="23">
        <v>118.76522638080003</v>
      </c>
      <c r="M20" s="23">
        <v>118.81999252480003</v>
      </c>
      <c r="N20" s="22">
        <v>118.05535421440004</v>
      </c>
      <c r="O20" s="23">
        <v>119.77895966720004</v>
      </c>
      <c r="P20" s="23">
        <v>32.244988787200008</v>
      </c>
      <c r="Q20" s="23">
        <v>118.82854753280006</v>
      </c>
      <c r="R20" s="23">
        <v>118.35657559552001</v>
      </c>
      <c r="S20" s="24">
        <v>118.30293628160003</v>
      </c>
      <c r="T20" s="25">
        <f t="shared" si="0"/>
        <v>1866.1927107507206</v>
      </c>
      <c r="V20" s="2"/>
      <c r="W20" s="19"/>
    </row>
    <row r="21" spans="1:32" ht="39.950000000000003" customHeight="1" x14ac:dyDescent="0.25">
      <c r="A21" s="92" t="s">
        <v>15</v>
      </c>
      <c r="B21" s="76">
        <v>116.75736643072005</v>
      </c>
      <c r="C21" s="23">
        <v>115.52325788672003</v>
      </c>
      <c r="D21" s="23">
        <v>30.994724421120008</v>
      </c>
      <c r="E21" s="23">
        <v>118.51827505152002</v>
      </c>
      <c r="F21" s="122">
        <v>117.87255079680001</v>
      </c>
      <c r="G21" s="24">
        <v>117.13867362303999</v>
      </c>
      <c r="H21" s="23">
        <v>118.57078217216004</v>
      </c>
      <c r="I21" s="23">
        <v>118.81917258752003</v>
      </c>
      <c r="J21" s="23">
        <v>29.700597708800007</v>
      </c>
      <c r="K21" s="23">
        <v>119.14472908800001</v>
      </c>
      <c r="L21" s="23">
        <v>118.76522638080003</v>
      </c>
      <c r="M21" s="23">
        <v>118.81999252480003</v>
      </c>
      <c r="N21" s="22">
        <v>118.05535421440004</v>
      </c>
      <c r="O21" s="23">
        <v>119.77895966720004</v>
      </c>
      <c r="P21" s="23">
        <v>32.244988787200008</v>
      </c>
      <c r="Q21" s="23">
        <v>118.82854753280006</v>
      </c>
      <c r="R21" s="23">
        <v>118.35657559552001</v>
      </c>
      <c r="S21" s="24">
        <v>118.30293628160003</v>
      </c>
      <c r="T21" s="25">
        <f t="shared" si="0"/>
        <v>1866.1927107507206</v>
      </c>
      <c r="V21" s="2"/>
      <c r="W21" s="19"/>
    </row>
    <row r="22" spans="1:32" ht="39.950000000000003" customHeight="1" x14ac:dyDescent="0.25">
      <c r="A22" s="91" t="s">
        <v>16</v>
      </c>
      <c r="B22" s="76">
        <v>116.75736643072005</v>
      </c>
      <c r="C22" s="23">
        <v>115.52325788672003</v>
      </c>
      <c r="D22" s="23">
        <v>30.994724421120008</v>
      </c>
      <c r="E22" s="23">
        <v>118.51827505152002</v>
      </c>
      <c r="F22" s="122">
        <v>117.87255079680001</v>
      </c>
      <c r="G22" s="24">
        <v>117.13867362303999</v>
      </c>
      <c r="H22" s="23">
        <v>118.57078217216004</v>
      </c>
      <c r="I22" s="23">
        <v>118.81917258752003</v>
      </c>
      <c r="J22" s="23">
        <v>29.700597708800007</v>
      </c>
      <c r="K22" s="23">
        <v>119.14472908800001</v>
      </c>
      <c r="L22" s="23">
        <v>118.76522638080003</v>
      </c>
      <c r="M22" s="23">
        <v>118.81999252480003</v>
      </c>
      <c r="N22" s="22">
        <v>118.05535421440004</v>
      </c>
      <c r="O22" s="23">
        <v>119.77895966720004</v>
      </c>
      <c r="P22" s="23">
        <v>32.244988787200008</v>
      </c>
      <c r="Q22" s="23">
        <v>118.82854753280006</v>
      </c>
      <c r="R22" s="23">
        <v>118.35657559552001</v>
      </c>
      <c r="S22" s="24">
        <v>118.30293628160003</v>
      </c>
      <c r="T22" s="25">
        <f t="shared" si="0"/>
        <v>1866.1927107507206</v>
      </c>
      <c r="V22" s="2"/>
      <c r="W22" s="19"/>
    </row>
    <row r="23" spans="1:32" ht="39.950000000000003" customHeight="1" x14ac:dyDescent="0.25">
      <c r="A23" s="92" t="s">
        <v>17</v>
      </c>
      <c r="B23" s="76">
        <v>116.75736643072005</v>
      </c>
      <c r="C23" s="23">
        <v>115.52325788672003</v>
      </c>
      <c r="D23" s="23">
        <v>30.994724421120008</v>
      </c>
      <c r="E23" s="23">
        <v>118.51827505152002</v>
      </c>
      <c r="F23" s="122">
        <v>117.87255079680001</v>
      </c>
      <c r="G23" s="24">
        <v>117.13867362303999</v>
      </c>
      <c r="H23" s="23">
        <v>118.57078217216004</v>
      </c>
      <c r="I23" s="23">
        <v>118.81917258752003</v>
      </c>
      <c r="J23" s="23">
        <v>29.700597708800007</v>
      </c>
      <c r="K23" s="23">
        <v>119.14472908800001</v>
      </c>
      <c r="L23" s="23">
        <v>118.76522638080003</v>
      </c>
      <c r="M23" s="23">
        <v>118.81999252480003</v>
      </c>
      <c r="N23" s="22">
        <v>118.05535421440004</v>
      </c>
      <c r="O23" s="23">
        <v>119.77895966720004</v>
      </c>
      <c r="P23" s="23">
        <v>32.244988787200008</v>
      </c>
      <c r="Q23" s="23">
        <v>118.82854753280006</v>
      </c>
      <c r="R23" s="23">
        <v>118.35657559552001</v>
      </c>
      <c r="S23" s="24">
        <v>118.30293628160003</v>
      </c>
      <c r="T23" s="25">
        <f t="shared" si="0"/>
        <v>1866.1927107507206</v>
      </c>
      <c r="V23" s="2"/>
      <c r="W23" s="19"/>
    </row>
    <row r="24" spans="1:32" ht="39.950000000000003" customHeight="1" x14ac:dyDescent="0.25">
      <c r="A24" s="91" t="s">
        <v>18</v>
      </c>
      <c r="B24" s="76">
        <v>116.75736643072005</v>
      </c>
      <c r="C24" s="23">
        <v>115.52325788672003</v>
      </c>
      <c r="D24" s="23">
        <v>30.994724421120008</v>
      </c>
      <c r="E24" s="23">
        <v>118.51827505152002</v>
      </c>
      <c r="F24" s="122">
        <v>117.87255079680001</v>
      </c>
      <c r="G24" s="24">
        <v>117.13867362303999</v>
      </c>
      <c r="H24" s="23">
        <v>118.57078217216004</v>
      </c>
      <c r="I24" s="23">
        <v>118.81917258752003</v>
      </c>
      <c r="J24" s="23">
        <v>29.700597708800007</v>
      </c>
      <c r="K24" s="23">
        <v>119.14472908800001</v>
      </c>
      <c r="L24" s="23">
        <v>118.76522638080003</v>
      </c>
      <c r="M24" s="23">
        <v>118.81999252480003</v>
      </c>
      <c r="N24" s="22">
        <v>118.05535421440004</v>
      </c>
      <c r="O24" s="23">
        <v>119.77895966720004</v>
      </c>
      <c r="P24" s="23">
        <v>32.244988787200008</v>
      </c>
      <c r="Q24" s="23">
        <v>118.82854753280006</v>
      </c>
      <c r="R24" s="23">
        <v>118.35657559552001</v>
      </c>
      <c r="S24" s="24">
        <v>118.30293628160003</v>
      </c>
      <c r="T24" s="25">
        <f t="shared" si="0"/>
        <v>1866.1927107507206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819.61320000000012</v>
      </c>
      <c r="C25" s="27">
        <f t="shared" si="1"/>
        <v>809.67180000000008</v>
      </c>
      <c r="D25" s="27">
        <f t="shared" si="1"/>
        <v>217.60620000000006</v>
      </c>
      <c r="E25" s="27">
        <f t="shared" si="1"/>
        <v>830.65920000000028</v>
      </c>
      <c r="F25" s="27">
        <f t="shared" si="1"/>
        <v>826.24080000000015</v>
      </c>
      <c r="G25" s="228">
        <f t="shared" si="1"/>
        <v>820.7177999999999</v>
      </c>
      <c r="H25" s="27">
        <f t="shared" si="1"/>
        <v>831.76380000000029</v>
      </c>
      <c r="I25" s="27">
        <f t="shared" si="1"/>
        <v>832.86840000000007</v>
      </c>
      <c r="J25" s="27">
        <f t="shared" si="1"/>
        <v>208.76940000000008</v>
      </c>
      <c r="K25" s="27">
        <f t="shared" si="1"/>
        <v>835.07759999999996</v>
      </c>
      <c r="L25" s="27">
        <f t="shared" si="1"/>
        <v>832.86840000000029</v>
      </c>
      <c r="M25" s="27">
        <f t="shared" si="1"/>
        <v>832.86840000000007</v>
      </c>
      <c r="N25" s="26">
        <f>SUM(N18:N24)</f>
        <v>828.45000000000027</v>
      </c>
      <c r="O25" s="27">
        <f t="shared" ref="O25:Q25" si="2">SUM(O18:O24)</f>
        <v>839.49600000000032</v>
      </c>
      <c r="P25" s="27">
        <f t="shared" si="2"/>
        <v>226.4430000000001</v>
      </c>
      <c r="Q25" s="27">
        <f t="shared" si="2"/>
        <v>832.86840000000018</v>
      </c>
      <c r="R25" s="27">
        <f>SUM(R18:R24)</f>
        <v>829.55460000000005</v>
      </c>
      <c r="S25" s="28">
        <f t="shared" ref="S25" si="3">SUM(S18:S24)</f>
        <v>829.55460000000016</v>
      </c>
      <c r="T25" s="25">
        <f t="shared" si="0"/>
        <v>13085.091600000002</v>
      </c>
    </row>
    <row r="26" spans="1:32" s="2" customFormat="1" ht="36.75" customHeight="1" x14ac:dyDescent="0.25">
      <c r="A26" s="93" t="s">
        <v>19</v>
      </c>
      <c r="B26" s="208">
        <v>157.80000000000004</v>
      </c>
      <c r="C26" s="30">
        <v>157.80000000000004</v>
      </c>
      <c r="D26" s="30">
        <v>157.80000000000004</v>
      </c>
      <c r="E26" s="30">
        <v>157.80000000000004</v>
      </c>
      <c r="F26" s="30">
        <v>157.80000000000004</v>
      </c>
      <c r="G26" s="229">
        <v>157.80000000000004</v>
      </c>
      <c r="H26" s="30">
        <v>157.80000000000004</v>
      </c>
      <c r="I26" s="30">
        <v>157.80000000000004</v>
      </c>
      <c r="J26" s="30">
        <v>157.80000000000004</v>
      </c>
      <c r="K26" s="30">
        <v>157.80000000000004</v>
      </c>
      <c r="L26" s="30">
        <v>157.80000000000004</v>
      </c>
      <c r="M26" s="30">
        <v>157.80000000000004</v>
      </c>
      <c r="N26" s="29">
        <v>157.80000000000004</v>
      </c>
      <c r="O26" s="30">
        <v>157.80000000000004</v>
      </c>
      <c r="P26" s="30">
        <v>157.80000000000004</v>
      </c>
      <c r="Q26" s="30">
        <v>157.80000000000004</v>
      </c>
      <c r="R26" s="30">
        <v>157.80000000000004</v>
      </c>
      <c r="S26" s="31">
        <v>157.80000000000004</v>
      </c>
      <c r="T26" s="32">
        <f>+((T25/T27)/7)*1000</f>
        <v>157.79999999999998</v>
      </c>
    </row>
    <row r="27" spans="1:32" s="2" customFormat="1" ht="33" customHeight="1" x14ac:dyDescent="0.25">
      <c r="A27" s="94" t="s">
        <v>20</v>
      </c>
      <c r="B27" s="209">
        <v>742</v>
      </c>
      <c r="C27" s="34">
        <v>733</v>
      </c>
      <c r="D27" s="34">
        <v>197</v>
      </c>
      <c r="E27" s="34">
        <v>752</v>
      </c>
      <c r="F27" s="34">
        <v>748</v>
      </c>
      <c r="G27" s="230">
        <v>743</v>
      </c>
      <c r="H27" s="34">
        <v>753</v>
      </c>
      <c r="I27" s="34">
        <v>754</v>
      </c>
      <c r="J27" s="34">
        <v>189</v>
      </c>
      <c r="K27" s="34">
        <v>756</v>
      </c>
      <c r="L27" s="34">
        <v>754</v>
      </c>
      <c r="M27" s="34">
        <v>754</v>
      </c>
      <c r="N27" s="33">
        <v>750</v>
      </c>
      <c r="O27" s="34">
        <v>760</v>
      </c>
      <c r="P27" s="34">
        <v>205</v>
      </c>
      <c r="Q27" s="34">
        <v>754</v>
      </c>
      <c r="R27" s="34">
        <v>751</v>
      </c>
      <c r="S27" s="35">
        <v>751</v>
      </c>
      <c r="T27" s="36">
        <f>SUM(B27:S27)</f>
        <v>11846</v>
      </c>
      <c r="U27" s="2">
        <f>((T25*1000)/T27)/7</f>
        <v>157.80000000000001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116.75736643072005</v>
      </c>
      <c r="C28" s="84">
        <f t="shared" si="4"/>
        <v>115.52325788672003</v>
      </c>
      <c r="D28" s="84">
        <f t="shared" si="4"/>
        <v>30.994724421120008</v>
      </c>
      <c r="E28" s="84">
        <f t="shared" si="4"/>
        <v>118.51827505152002</v>
      </c>
      <c r="F28" s="84">
        <f t="shared" si="4"/>
        <v>117.87255079680001</v>
      </c>
      <c r="G28" s="84">
        <f t="shared" si="4"/>
        <v>117.13867362303999</v>
      </c>
      <c r="H28" s="84">
        <f t="shared" si="4"/>
        <v>118.57078217216004</v>
      </c>
      <c r="I28" s="84">
        <f t="shared" si="4"/>
        <v>118.81917258752003</v>
      </c>
      <c r="J28" s="84">
        <f t="shared" si="4"/>
        <v>29.700597708800007</v>
      </c>
      <c r="K28" s="84">
        <f t="shared" si="4"/>
        <v>119.14472908800001</v>
      </c>
      <c r="L28" s="84">
        <f t="shared" si="4"/>
        <v>118.76522638080003</v>
      </c>
      <c r="M28" s="84">
        <f t="shared" si="4"/>
        <v>118.81999252480003</v>
      </c>
      <c r="N28" s="84">
        <f t="shared" si="4"/>
        <v>118.05535421440004</v>
      </c>
      <c r="O28" s="84">
        <f t="shared" si="4"/>
        <v>119.77895966720004</v>
      </c>
      <c r="P28" s="84">
        <f t="shared" si="4"/>
        <v>32.244988787200008</v>
      </c>
      <c r="Q28" s="84">
        <f t="shared" si="4"/>
        <v>118.82854753280006</v>
      </c>
      <c r="R28" s="84">
        <f t="shared" si="4"/>
        <v>118.35657559552001</v>
      </c>
      <c r="S28" s="231">
        <f t="shared" si="4"/>
        <v>118.30293628160003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819.61320000000023</v>
      </c>
      <c r="C29" s="42">
        <f t="shared" si="5"/>
        <v>809.67180000000019</v>
      </c>
      <c r="D29" s="42">
        <f t="shared" si="5"/>
        <v>217.60620000000006</v>
      </c>
      <c r="E29" s="42">
        <f>((E27*E26)*7)/1000</f>
        <v>830.65920000000017</v>
      </c>
      <c r="F29" s="42">
        <f>((F27*F26)*7)/1000</f>
        <v>826.24080000000015</v>
      </c>
      <c r="G29" s="232">
        <f>((G27*G26)*7)/1000</f>
        <v>820.71780000000012</v>
      </c>
      <c r="H29" s="42">
        <f t="shared" ref="H29" si="6">((H27*H26)*7)/1000</f>
        <v>831.76380000000017</v>
      </c>
      <c r="I29" s="42">
        <f>((I27*I26)*7)/1000</f>
        <v>832.86840000000018</v>
      </c>
      <c r="J29" s="42">
        <f t="shared" ref="J29:M29" si="7">((J27*J26)*7)/1000</f>
        <v>208.76940000000005</v>
      </c>
      <c r="K29" s="42">
        <f t="shared" si="7"/>
        <v>835.07760000000019</v>
      </c>
      <c r="L29" s="42">
        <f t="shared" si="7"/>
        <v>832.86840000000018</v>
      </c>
      <c r="M29" s="42">
        <f t="shared" si="7"/>
        <v>832.86840000000018</v>
      </c>
      <c r="N29" s="41">
        <f>((N27*N26)*7)/1000</f>
        <v>828.45000000000027</v>
      </c>
      <c r="O29" s="42">
        <f>((O27*O26)*7)/1000</f>
        <v>839.49600000000021</v>
      </c>
      <c r="P29" s="42">
        <f t="shared" ref="P29:S29" si="8">((P27*P26)*7)/1000</f>
        <v>226.44300000000007</v>
      </c>
      <c r="Q29" s="42">
        <f t="shared" si="8"/>
        <v>832.86840000000018</v>
      </c>
      <c r="R29" s="43">
        <f t="shared" si="8"/>
        <v>829.55460000000016</v>
      </c>
      <c r="S29" s="44">
        <f t="shared" si="8"/>
        <v>829.55460000000016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157.80000000000001</v>
      </c>
      <c r="C30" s="47">
        <f t="shared" si="9"/>
        <v>157.79999999999998</v>
      </c>
      <c r="D30" s="47">
        <f t="shared" si="9"/>
        <v>157.80000000000001</v>
      </c>
      <c r="E30" s="47">
        <f>+(E25/E27)/7*1000</f>
        <v>157.80000000000007</v>
      </c>
      <c r="F30" s="47">
        <f t="shared" ref="F30:H30" si="10">+(F25/F27)/7*1000</f>
        <v>157.80000000000001</v>
      </c>
      <c r="G30" s="233">
        <f t="shared" si="10"/>
        <v>157.79999999999995</v>
      </c>
      <c r="H30" s="47">
        <f t="shared" si="10"/>
        <v>157.80000000000007</v>
      </c>
      <c r="I30" s="47">
        <f>+(I25/I27)/7*1000</f>
        <v>157.79999999999998</v>
      </c>
      <c r="J30" s="47">
        <f t="shared" ref="J30:M30" si="11">+(J25/J27)/7*1000</f>
        <v>157.80000000000007</v>
      </c>
      <c r="K30" s="47">
        <f t="shared" si="11"/>
        <v>157.79999999999998</v>
      </c>
      <c r="L30" s="47">
        <f t="shared" si="11"/>
        <v>157.80000000000007</v>
      </c>
      <c r="M30" s="47">
        <f t="shared" si="11"/>
        <v>157.79999999999998</v>
      </c>
      <c r="N30" s="46">
        <f>+(N25/N27)/7*1000</f>
        <v>157.80000000000007</v>
      </c>
      <c r="O30" s="47">
        <f t="shared" ref="O30:S30" si="12">+(O25/O27)/7*1000</f>
        <v>157.80000000000007</v>
      </c>
      <c r="P30" s="47">
        <f t="shared" si="12"/>
        <v>157.80000000000007</v>
      </c>
      <c r="Q30" s="47">
        <f t="shared" si="12"/>
        <v>157.80000000000001</v>
      </c>
      <c r="R30" s="47">
        <f t="shared" si="12"/>
        <v>157.79999999999998</v>
      </c>
      <c r="S30" s="48">
        <f t="shared" si="12"/>
        <v>157.80000000000001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97.8733</v>
      </c>
      <c r="C39" s="79">
        <v>97.402000000000001</v>
      </c>
      <c r="D39" s="79">
        <v>25.135999999999999</v>
      </c>
      <c r="E39" s="79">
        <v>96.145200000000003</v>
      </c>
      <c r="F39" s="79">
        <v>93.317399999999992</v>
      </c>
      <c r="G39" s="79">
        <v>96.773599999999988</v>
      </c>
      <c r="H39" s="79"/>
      <c r="I39" s="101">
        <f t="shared" ref="I39:I46" si="13">SUM(B39:H39)</f>
        <v>506.64750000000004</v>
      </c>
      <c r="J39" s="138"/>
      <c r="K39" s="91" t="s">
        <v>12</v>
      </c>
      <c r="L39" s="79">
        <v>7.2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97.8733</v>
      </c>
      <c r="C40" s="79">
        <v>97.402000000000001</v>
      </c>
      <c r="D40" s="79">
        <v>25.135999999999999</v>
      </c>
      <c r="E40" s="79">
        <v>96.145200000000003</v>
      </c>
      <c r="F40" s="79">
        <v>93.317399999999992</v>
      </c>
      <c r="G40" s="79">
        <v>96.773599999999988</v>
      </c>
      <c r="H40" s="79"/>
      <c r="I40" s="101">
        <f t="shared" si="13"/>
        <v>506.64750000000004</v>
      </c>
      <c r="J40" s="2"/>
      <c r="K40" s="92" t="s">
        <v>13</v>
      </c>
      <c r="L40" s="79">
        <v>7.2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6.7</v>
      </c>
      <c r="Q44" s="79">
        <v>6.6</v>
      </c>
      <c r="R44" s="101">
        <f t="shared" si="14"/>
        <v>36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195.7466</v>
      </c>
      <c r="C46" s="27">
        <f t="shared" si="15"/>
        <v>194.804</v>
      </c>
      <c r="D46" s="27">
        <f t="shared" si="15"/>
        <v>50.271999999999998</v>
      </c>
      <c r="E46" s="27">
        <f t="shared" si="15"/>
        <v>192.29040000000001</v>
      </c>
      <c r="F46" s="27">
        <f t="shared" si="15"/>
        <v>186.63479999999998</v>
      </c>
      <c r="G46" s="27">
        <f t="shared" si="15"/>
        <v>193.54719999999998</v>
      </c>
      <c r="H46" s="27">
        <f t="shared" si="15"/>
        <v>0</v>
      </c>
      <c r="I46" s="101">
        <f t="shared" si="13"/>
        <v>1013.2950000000001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47.100000000000009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157.1</v>
      </c>
      <c r="C47" s="30">
        <v>157.1</v>
      </c>
      <c r="D47" s="30">
        <v>157.1</v>
      </c>
      <c r="E47" s="30">
        <v>157.1</v>
      </c>
      <c r="F47" s="30">
        <v>157.1</v>
      </c>
      <c r="G47" s="30">
        <v>157.1</v>
      </c>
      <c r="H47" s="30"/>
      <c r="I47" s="102">
        <f>+((I46/I48)/7)*1000</f>
        <v>44.885714285714293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623</v>
      </c>
      <c r="C48" s="34">
        <v>620</v>
      </c>
      <c r="D48" s="34">
        <v>160</v>
      </c>
      <c r="E48" s="34">
        <v>612</v>
      </c>
      <c r="F48" s="34">
        <v>594</v>
      </c>
      <c r="G48" s="34">
        <v>616</v>
      </c>
      <c r="H48" s="34"/>
      <c r="I48" s="103">
        <f>SUM(B48:H48)</f>
        <v>3225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97.8733</v>
      </c>
      <c r="C49" s="38">
        <f t="shared" si="17"/>
        <v>97.402000000000001</v>
      </c>
      <c r="D49" s="38">
        <f t="shared" si="17"/>
        <v>25.135999999999999</v>
      </c>
      <c r="E49" s="38">
        <f t="shared" si="17"/>
        <v>96.145200000000003</v>
      </c>
      <c r="F49" s="38">
        <f t="shared" si="17"/>
        <v>93.317399999999992</v>
      </c>
      <c r="G49" s="38">
        <f t="shared" si="17"/>
        <v>96.773599999999988</v>
      </c>
      <c r="H49" s="38">
        <f t="shared" si="17"/>
        <v>0</v>
      </c>
      <c r="I49" s="104">
        <f>((I46*1000)/I48)/7</f>
        <v>44.885714285714293</v>
      </c>
      <c r="K49" s="95" t="s">
        <v>21</v>
      </c>
      <c r="L49" s="84">
        <f>((L48*L47)*7/1000-L39)/6</f>
        <v>7.0809999999999995</v>
      </c>
      <c r="M49" s="38">
        <f t="shared" ref="M49:Q49" si="18">((M48*M47)*7/1000-M39)/6</f>
        <v>6.7416666666666671</v>
      </c>
      <c r="N49" s="38">
        <f t="shared" si="18"/>
        <v>1.7702499999999999</v>
      </c>
      <c r="O49" s="38">
        <f t="shared" si="18"/>
        <v>6.9550833333333335</v>
      </c>
      <c r="P49" s="38">
        <f t="shared" si="18"/>
        <v>6.7125000000000012</v>
      </c>
      <c r="Q49" s="38">
        <f t="shared" si="18"/>
        <v>6.6000000000000005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685.11310000000003</v>
      </c>
      <c r="C50" s="42">
        <f t="shared" si="19"/>
        <v>681.81399999999996</v>
      </c>
      <c r="D50" s="42">
        <f t="shared" si="19"/>
        <v>175.952</v>
      </c>
      <c r="E50" s="42">
        <f t="shared" si="19"/>
        <v>673.01639999999998</v>
      </c>
      <c r="F50" s="42">
        <f t="shared" si="19"/>
        <v>653.22179999999992</v>
      </c>
      <c r="G50" s="42">
        <f t="shared" si="19"/>
        <v>677.41519999999991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44.885714285714286</v>
      </c>
      <c r="C51" s="47">
        <f t="shared" si="21"/>
        <v>44.885714285714286</v>
      </c>
      <c r="D51" s="47">
        <f t="shared" si="21"/>
        <v>44.885714285714286</v>
      </c>
      <c r="E51" s="47">
        <f t="shared" si="21"/>
        <v>44.885714285714293</v>
      </c>
      <c r="F51" s="47">
        <f t="shared" si="21"/>
        <v>44.885714285714286</v>
      </c>
      <c r="G51" s="47">
        <f t="shared" si="21"/>
        <v>44.885714285714286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134.57142857142858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8.5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8.6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8.6</v>
      </c>
      <c r="O58" s="79">
        <v>8.6</v>
      </c>
      <c r="P58" s="79">
        <v>2.4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132.49999999999997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8.5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8.6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8.6</v>
      </c>
      <c r="O59" s="79">
        <v>8.6</v>
      </c>
      <c r="P59" s="79">
        <v>2.4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132.49999999999997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2</v>
      </c>
      <c r="E60" s="79">
        <v>8.3000000000000007</v>
      </c>
      <c r="F60" s="79">
        <v>8.3000000000000007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8.3000000000000007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8.3000000000000007</v>
      </c>
      <c r="S60" s="221">
        <v>8.1999999999999993</v>
      </c>
      <c r="T60" s="101">
        <f t="shared" si="23"/>
        <v>130.49999999999997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8.4</v>
      </c>
      <c r="I61" s="79">
        <v>8.4</v>
      </c>
      <c r="J61" s="79">
        <v>2</v>
      </c>
      <c r="K61" s="79">
        <v>8.1</v>
      </c>
      <c r="L61" s="79">
        <v>8.1</v>
      </c>
      <c r="M61" s="221">
        <v>8.3000000000000007</v>
      </c>
      <c r="N61" s="22">
        <v>8.4</v>
      </c>
      <c r="O61" s="79">
        <v>8.4</v>
      </c>
      <c r="P61" s="79">
        <v>2.2999999999999998</v>
      </c>
      <c r="Q61" s="79">
        <v>8.3000000000000007</v>
      </c>
      <c r="R61" s="79">
        <v>8.3000000000000007</v>
      </c>
      <c r="S61" s="221">
        <v>8.1999999999999993</v>
      </c>
      <c r="T61" s="101">
        <f t="shared" si="23"/>
        <v>130.79999999999998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8.3000000000000007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8.4</v>
      </c>
      <c r="I62" s="79">
        <v>8.4</v>
      </c>
      <c r="J62" s="79">
        <v>2.1</v>
      </c>
      <c r="K62" s="79">
        <v>8.1</v>
      </c>
      <c r="L62" s="79">
        <v>8.1</v>
      </c>
      <c r="M62" s="221">
        <v>8.4</v>
      </c>
      <c r="N62" s="22">
        <v>8.4</v>
      </c>
      <c r="O62" s="79">
        <v>8.4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8.1999999999999993</v>
      </c>
      <c r="C63" s="79">
        <v>8.3000000000000007</v>
      </c>
      <c r="D63" s="79">
        <v>2.1</v>
      </c>
      <c r="E63" s="79">
        <v>8.4</v>
      </c>
      <c r="F63" s="79">
        <v>8.4</v>
      </c>
      <c r="G63" s="221">
        <v>8.4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8.4</v>
      </c>
      <c r="N63" s="22">
        <v>8.5</v>
      </c>
      <c r="O63" s="79">
        <v>8.5</v>
      </c>
      <c r="P63" s="79">
        <v>2.2999999999999998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131.6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8.3000000000000007</v>
      </c>
      <c r="D64" s="79">
        <v>2.1</v>
      </c>
      <c r="E64" s="79">
        <v>8.4</v>
      </c>
      <c r="F64" s="79">
        <v>8.4</v>
      </c>
      <c r="G64" s="221">
        <v>8.4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8.5</v>
      </c>
      <c r="O64" s="79">
        <v>8.5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131.69999999999999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57.900000000000006</v>
      </c>
      <c r="C65" s="27">
        <f t="shared" ref="C65:S65" si="24">SUM(C58:C64)</f>
        <v>58.399999999999991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136.56727488503188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8.2320000000000011</v>
      </c>
      <c r="C68" s="38">
        <f t="shared" ref="C68:S68" si="25">((C67*C66)*7/1000-C58-C59)/5</f>
        <v>8.2759999999999998</v>
      </c>
      <c r="D68" s="38">
        <f t="shared" si="25"/>
        <v>2.0369999999999999</v>
      </c>
      <c r="E68" s="38">
        <f t="shared" si="25"/>
        <v>8.3852000000000011</v>
      </c>
      <c r="F68" s="38">
        <f t="shared" si="25"/>
        <v>8.3852000000000011</v>
      </c>
      <c r="G68" s="39">
        <f t="shared" si="25"/>
        <v>8.3371000000000013</v>
      </c>
      <c r="H68" s="37">
        <f t="shared" si="25"/>
        <v>8.4515999999999991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8.3580000000000005</v>
      </c>
      <c r="N68" s="37">
        <f t="shared" si="25"/>
        <v>8.4515999999999991</v>
      </c>
      <c r="O68" s="38">
        <f t="shared" si="25"/>
        <v>8.4515999999999991</v>
      </c>
      <c r="P68" s="38">
        <f t="shared" si="25"/>
        <v>2.3006000000000002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8.2062999999999988</v>
      </c>
      <c r="T68" s="116">
        <f>((T65*1000)/T67)/7</f>
        <v>136.56727488503188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137.85714285714286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4955-38A5-4759-AE2D-EC4E93AD0688}">
  <dimension ref="A1:AQ239"/>
  <sheetViews>
    <sheetView view="pageBreakPreview" topLeftCell="A3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2"/>
      <c r="Z3" s="2"/>
      <c r="AA3" s="2"/>
      <c r="AB3" s="2"/>
      <c r="AC3" s="2"/>
      <c r="AD3" s="44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4" t="s">
        <v>1</v>
      </c>
      <c r="B9" s="444"/>
      <c r="C9" s="444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4"/>
      <c r="B10" s="444"/>
      <c r="C10" s="44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4" t="s">
        <v>4</v>
      </c>
      <c r="B11" s="444"/>
      <c r="C11" s="444"/>
      <c r="D11" s="1"/>
      <c r="E11" s="442">
        <v>2</v>
      </c>
      <c r="F11" s="1"/>
      <c r="G11" s="1"/>
      <c r="H11" s="1"/>
      <c r="I11" s="1"/>
      <c r="J11" s="1"/>
      <c r="K11" s="492" t="s">
        <v>150</v>
      </c>
      <c r="L11" s="492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4"/>
      <c r="B12" s="444"/>
      <c r="C12" s="444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4"/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116.75736643072005</v>
      </c>
      <c r="C18" s="23">
        <v>115.52325788672003</v>
      </c>
      <c r="D18" s="23">
        <v>30.994724421120008</v>
      </c>
      <c r="E18" s="23">
        <v>118.51827505152002</v>
      </c>
      <c r="F18" s="122">
        <v>117.87255079680001</v>
      </c>
      <c r="G18" s="24">
        <v>117.13867362303999</v>
      </c>
      <c r="H18" s="23">
        <v>118.57078217216004</v>
      </c>
      <c r="I18" s="23">
        <v>118.81917258752003</v>
      </c>
      <c r="J18" s="23">
        <v>29.700597708800007</v>
      </c>
      <c r="K18" s="23">
        <v>119.14472908800001</v>
      </c>
      <c r="L18" s="23">
        <v>118.76522638080003</v>
      </c>
      <c r="M18" s="23">
        <v>118.81999252480003</v>
      </c>
      <c r="N18" s="22">
        <v>118.05535421440004</v>
      </c>
      <c r="O18" s="23">
        <v>119.77895966720004</v>
      </c>
      <c r="P18" s="23">
        <v>32.244988787200008</v>
      </c>
      <c r="Q18" s="23">
        <v>118.82854753280006</v>
      </c>
      <c r="R18" s="23">
        <v>118.35657559552001</v>
      </c>
      <c r="S18" s="24">
        <v>118.30293628160003</v>
      </c>
      <c r="T18" s="25">
        <f t="shared" ref="T18:T25" si="0">SUM(B18:S18)</f>
        <v>1866.1927107507206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116.75736643072005</v>
      </c>
      <c r="C19" s="23">
        <v>115.52325788672003</v>
      </c>
      <c r="D19" s="23">
        <v>30.994724421120008</v>
      </c>
      <c r="E19" s="23">
        <v>118.51827505152002</v>
      </c>
      <c r="F19" s="122">
        <v>117.87255079680001</v>
      </c>
      <c r="G19" s="24">
        <v>117.13867362303999</v>
      </c>
      <c r="H19" s="23">
        <v>118.57078217216004</v>
      </c>
      <c r="I19" s="23">
        <v>118.81917258752003</v>
      </c>
      <c r="J19" s="23">
        <v>29.700597708800007</v>
      </c>
      <c r="K19" s="23">
        <v>119.14472908800001</v>
      </c>
      <c r="L19" s="23">
        <v>118.76522638080003</v>
      </c>
      <c r="M19" s="23">
        <v>118.81999252480003</v>
      </c>
      <c r="N19" s="22">
        <v>118.05535421440004</v>
      </c>
      <c r="O19" s="23">
        <v>119.77895966720004</v>
      </c>
      <c r="P19" s="23">
        <v>32.244988787200008</v>
      </c>
      <c r="Q19" s="23">
        <v>118.82854753280006</v>
      </c>
      <c r="R19" s="23">
        <v>118.35657559552001</v>
      </c>
      <c r="S19" s="24">
        <v>118.30293628160003</v>
      </c>
      <c r="T19" s="25">
        <f t="shared" si="0"/>
        <v>1866.1927107507206</v>
      </c>
      <c r="V19" s="2"/>
      <c r="W19" s="19"/>
    </row>
    <row r="20" spans="1:32" ht="39.75" customHeight="1" x14ac:dyDescent="0.25">
      <c r="A20" s="91" t="s">
        <v>14</v>
      </c>
      <c r="B20" s="76">
        <v>116.05265342771206</v>
      </c>
      <c r="C20" s="23">
        <v>115.00671684531206</v>
      </c>
      <c r="D20" s="23">
        <v>30.710350231552013</v>
      </c>
      <c r="E20" s="23">
        <v>117.98756997939203</v>
      </c>
      <c r="F20" s="122">
        <v>117.36609968128002</v>
      </c>
      <c r="G20" s="24">
        <v>116.34001055078406</v>
      </c>
      <c r="H20" s="23">
        <v>118.186507131136</v>
      </c>
      <c r="I20" s="23">
        <v>118.30709096499204</v>
      </c>
      <c r="J20" s="23">
        <v>29.248540916480003</v>
      </c>
      <c r="K20" s="23">
        <v>118.61674836480006</v>
      </c>
      <c r="L20" s="23">
        <v>118.32866944768003</v>
      </c>
      <c r="M20" s="23">
        <v>118.08682299008004</v>
      </c>
      <c r="N20" s="22">
        <v>117.29297831424003</v>
      </c>
      <c r="O20" s="23">
        <v>119.24281613312004</v>
      </c>
      <c r="P20" s="23">
        <v>31.969764485120002</v>
      </c>
      <c r="Q20" s="23">
        <v>118.08340098688002</v>
      </c>
      <c r="R20" s="23">
        <v>117.61236976179207</v>
      </c>
      <c r="S20" s="24">
        <v>117.63382548736004</v>
      </c>
      <c r="T20" s="25">
        <f t="shared" si="0"/>
        <v>1856.0729356997128</v>
      </c>
      <c r="V20" s="2"/>
      <c r="W20" s="19"/>
    </row>
    <row r="21" spans="1:32" ht="39.950000000000003" customHeight="1" x14ac:dyDescent="0.25">
      <c r="A21" s="92" t="s">
        <v>15</v>
      </c>
      <c r="B21" s="76">
        <v>116.05265342771206</v>
      </c>
      <c r="C21" s="23">
        <v>115.00671684531206</v>
      </c>
      <c r="D21" s="23">
        <v>30.710350231552013</v>
      </c>
      <c r="E21" s="23">
        <v>117.98756997939203</v>
      </c>
      <c r="F21" s="122">
        <v>117.36609968128002</v>
      </c>
      <c r="G21" s="24">
        <v>116.34001055078406</v>
      </c>
      <c r="H21" s="23">
        <v>118.186507131136</v>
      </c>
      <c r="I21" s="23">
        <v>118.30709096499204</v>
      </c>
      <c r="J21" s="23">
        <v>29.248540916480003</v>
      </c>
      <c r="K21" s="23">
        <v>118.61674836480006</v>
      </c>
      <c r="L21" s="23">
        <v>118.32866944768003</v>
      </c>
      <c r="M21" s="23">
        <v>118.08682299008004</v>
      </c>
      <c r="N21" s="22">
        <v>117.29297831424003</v>
      </c>
      <c r="O21" s="23">
        <v>119.24281613312004</v>
      </c>
      <c r="P21" s="23">
        <v>31.969764485120002</v>
      </c>
      <c r="Q21" s="23">
        <v>118.08340098688002</v>
      </c>
      <c r="R21" s="23">
        <v>117.61236976179207</v>
      </c>
      <c r="S21" s="24">
        <v>117.63382548736004</v>
      </c>
      <c r="T21" s="25">
        <f t="shared" si="0"/>
        <v>1856.0729356997128</v>
      </c>
      <c r="V21" s="2"/>
      <c r="W21" s="19"/>
    </row>
    <row r="22" spans="1:32" ht="39.950000000000003" customHeight="1" x14ac:dyDescent="0.25">
      <c r="A22" s="91" t="s">
        <v>16</v>
      </c>
      <c r="B22" s="76">
        <v>116.05265342771206</v>
      </c>
      <c r="C22" s="23">
        <v>115.00671684531206</v>
      </c>
      <c r="D22" s="23">
        <v>30.710350231552013</v>
      </c>
      <c r="E22" s="23">
        <v>117.98756997939203</v>
      </c>
      <c r="F22" s="122">
        <v>117.36609968128002</v>
      </c>
      <c r="G22" s="24">
        <v>116.34001055078406</v>
      </c>
      <c r="H22" s="23">
        <v>118.186507131136</v>
      </c>
      <c r="I22" s="23">
        <v>118.30709096499204</v>
      </c>
      <c r="J22" s="23">
        <v>29.248540916480003</v>
      </c>
      <c r="K22" s="23">
        <v>118.61674836480006</v>
      </c>
      <c r="L22" s="23">
        <v>118.32866944768003</v>
      </c>
      <c r="M22" s="23">
        <v>118.08682299008004</v>
      </c>
      <c r="N22" s="22">
        <v>117.29297831424003</v>
      </c>
      <c r="O22" s="23">
        <v>119.24281613312004</v>
      </c>
      <c r="P22" s="23">
        <v>31.969764485120002</v>
      </c>
      <c r="Q22" s="23">
        <v>118.08340098688002</v>
      </c>
      <c r="R22" s="23">
        <v>117.61236976179207</v>
      </c>
      <c r="S22" s="24">
        <v>117.63382548736004</v>
      </c>
      <c r="T22" s="25">
        <f t="shared" si="0"/>
        <v>1856.0729356997128</v>
      </c>
      <c r="V22" s="2"/>
      <c r="W22" s="19"/>
    </row>
    <row r="23" spans="1:32" ht="39.950000000000003" customHeight="1" x14ac:dyDescent="0.25">
      <c r="A23" s="92" t="s">
        <v>17</v>
      </c>
      <c r="B23" s="76">
        <v>116.05265342771206</v>
      </c>
      <c r="C23" s="23">
        <v>115.00671684531206</v>
      </c>
      <c r="D23" s="23">
        <v>30.710350231552013</v>
      </c>
      <c r="E23" s="23">
        <v>117.98756997939203</v>
      </c>
      <c r="F23" s="122">
        <v>117.36609968128002</v>
      </c>
      <c r="G23" s="24">
        <v>116.34001055078406</v>
      </c>
      <c r="H23" s="23">
        <v>118.186507131136</v>
      </c>
      <c r="I23" s="23">
        <v>118.30709096499204</v>
      </c>
      <c r="J23" s="23">
        <v>29.248540916480003</v>
      </c>
      <c r="K23" s="23">
        <v>118.61674836480006</v>
      </c>
      <c r="L23" s="23">
        <v>118.32866944768003</v>
      </c>
      <c r="M23" s="23">
        <v>118.08682299008004</v>
      </c>
      <c r="N23" s="22">
        <v>117.29297831424003</v>
      </c>
      <c r="O23" s="23">
        <v>119.24281613312004</v>
      </c>
      <c r="P23" s="23">
        <v>31.969764485120002</v>
      </c>
      <c r="Q23" s="23">
        <v>118.08340098688002</v>
      </c>
      <c r="R23" s="23">
        <v>117.61236976179207</v>
      </c>
      <c r="S23" s="24">
        <v>117.63382548736004</v>
      </c>
      <c r="T23" s="25">
        <f t="shared" si="0"/>
        <v>1856.0729356997128</v>
      </c>
      <c r="V23" s="2"/>
      <c r="W23" s="19"/>
    </row>
    <row r="24" spans="1:32" ht="39.950000000000003" customHeight="1" x14ac:dyDescent="0.25">
      <c r="A24" s="91" t="s">
        <v>18</v>
      </c>
      <c r="B24" s="76">
        <v>116.05265342771206</v>
      </c>
      <c r="C24" s="23">
        <v>115.00671684531206</v>
      </c>
      <c r="D24" s="23">
        <v>30.710350231552013</v>
      </c>
      <c r="E24" s="23">
        <v>117.98756997939203</v>
      </c>
      <c r="F24" s="122">
        <v>117.36609968128002</v>
      </c>
      <c r="G24" s="24">
        <v>116.34001055078406</v>
      </c>
      <c r="H24" s="23">
        <v>118.186507131136</v>
      </c>
      <c r="I24" s="23">
        <v>118.30709096499204</v>
      </c>
      <c r="J24" s="23">
        <v>29.248540916480003</v>
      </c>
      <c r="K24" s="23">
        <v>118.61674836480006</v>
      </c>
      <c r="L24" s="23">
        <v>118.32866944768003</v>
      </c>
      <c r="M24" s="23">
        <v>118.08682299008004</v>
      </c>
      <c r="N24" s="22">
        <v>117.29297831424003</v>
      </c>
      <c r="O24" s="23">
        <v>119.24281613312004</v>
      </c>
      <c r="P24" s="23">
        <v>31.969764485120002</v>
      </c>
      <c r="Q24" s="23">
        <v>118.08340098688002</v>
      </c>
      <c r="R24" s="23">
        <v>117.61236976179207</v>
      </c>
      <c r="S24" s="24">
        <v>117.63382548736004</v>
      </c>
      <c r="T24" s="25">
        <f t="shared" si="0"/>
        <v>1856.0729356997128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813.77800000000036</v>
      </c>
      <c r="C25" s="27">
        <f t="shared" si="1"/>
        <v>806.08010000000047</v>
      </c>
      <c r="D25" s="27">
        <f t="shared" si="1"/>
        <v>215.54120000000009</v>
      </c>
      <c r="E25" s="27">
        <f t="shared" si="1"/>
        <v>826.97440000000017</v>
      </c>
      <c r="F25" s="27">
        <f t="shared" si="1"/>
        <v>822.57560000000024</v>
      </c>
      <c r="G25" s="228">
        <f t="shared" si="1"/>
        <v>815.97740000000033</v>
      </c>
      <c r="H25" s="27">
        <f t="shared" si="1"/>
        <v>828.07409999999993</v>
      </c>
      <c r="I25" s="27">
        <f t="shared" si="1"/>
        <v>829.17380000000037</v>
      </c>
      <c r="J25" s="27">
        <f t="shared" si="1"/>
        <v>205.64390000000006</v>
      </c>
      <c r="K25" s="27">
        <f t="shared" si="1"/>
        <v>831.37320000000034</v>
      </c>
      <c r="L25" s="27">
        <f t="shared" si="1"/>
        <v>829.17380000000014</v>
      </c>
      <c r="M25" s="27">
        <f t="shared" si="1"/>
        <v>828.07410000000016</v>
      </c>
      <c r="N25" s="26">
        <f>SUM(N18:N24)</f>
        <v>822.57560000000024</v>
      </c>
      <c r="O25" s="27">
        <f t="shared" ref="O25:Q25" si="2">SUM(O18:O24)</f>
        <v>835.77200000000039</v>
      </c>
      <c r="P25" s="27">
        <f t="shared" si="2"/>
        <v>224.33880000000005</v>
      </c>
      <c r="Q25" s="27">
        <f t="shared" si="2"/>
        <v>828.07410000000027</v>
      </c>
      <c r="R25" s="27">
        <f>SUM(R18:R24)</f>
        <v>824.77500000000032</v>
      </c>
      <c r="S25" s="28">
        <f t="shared" ref="S25" si="3">SUM(S18:S24)</f>
        <v>824.7750000000002</v>
      </c>
      <c r="T25" s="25">
        <f t="shared" si="0"/>
        <v>13012.750100000003</v>
      </c>
    </row>
    <row r="26" spans="1:32" s="2" customFormat="1" ht="36.75" customHeight="1" x14ac:dyDescent="0.25">
      <c r="A26" s="93" t="s">
        <v>19</v>
      </c>
      <c r="B26" s="208">
        <v>157.10000000000005</v>
      </c>
      <c r="C26" s="30">
        <v>157.10000000000005</v>
      </c>
      <c r="D26" s="30">
        <v>157.10000000000005</v>
      </c>
      <c r="E26" s="30">
        <v>157.10000000000005</v>
      </c>
      <c r="F26" s="30">
        <v>157.10000000000005</v>
      </c>
      <c r="G26" s="229">
        <v>157.10000000000005</v>
      </c>
      <c r="H26" s="30">
        <v>157.10000000000005</v>
      </c>
      <c r="I26" s="30">
        <v>157.10000000000005</v>
      </c>
      <c r="J26" s="30">
        <v>157.10000000000005</v>
      </c>
      <c r="K26" s="30">
        <v>157.10000000000005</v>
      </c>
      <c r="L26" s="30">
        <v>157.10000000000005</v>
      </c>
      <c r="M26" s="30">
        <v>157.10000000000005</v>
      </c>
      <c r="N26" s="29">
        <v>157.10000000000005</v>
      </c>
      <c r="O26" s="30">
        <v>157.10000000000005</v>
      </c>
      <c r="P26" s="30">
        <v>157.10000000000005</v>
      </c>
      <c r="Q26" s="30">
        <v>157.10000000000005</v>
      </c>
      <c r="R26" s="30">
        <v>157.10000000000005</v>
      </c>
      <c r="S26" s="31">
        <v>157.10000000000005</v>
      </c>
      <c r="T26" s="32">
        <f>+((T25/T27)/7)*1000</f>
        <v>157.10000000000005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196</v>
      </c>
      <c r="E27" s="34">
        <v>752</v>
      </c>
      <c r="F27" s="34">
        <v>748</v>
      </c>
      <c r="G27" s="230">
        <v>742</v>
      </c>
      <c r="H27" s="34">
        <v>753</v>
      </c>
      <c r="I27" s="34">
        <v>754</v>
      </c>
      <c r="J27" s="34">
        <v>187</v>
      </c>
      <c r="K27" s="34">
        <v>756</v>
      </c>
      <c r="L27" s="34">
        <v>754</v>
      </c>
      <c r="M27" s="34">
        <v>753</v>
      </c>
      <c r="N27" s="33">
        <v>748</v>
      </c>
      <c r="O27" s="34">
        <v>760</v>
      </c>
      <c r="P27" s="34">
        <v>204</v>
      </c>
      <c r="Q27" s="34">
        <v>753</v>
      </c>
      <c r="R27" s="34">
        <v>750</v>
      </c>
      <c r="S27" s="35">
        <v>750</v>
      </c>
      <c r="T27" s="36">
        <f>SUM(B27:S27)</f>
        <v>11833</v>
      </c>
      <c r="U27" s="2">
        <f>((T25*1000)/T27)/7</f>
        <v>157.10000000000005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116.05265342771206</v>
      </c>
      <c r="C28" s="84">
        <f t="shared" si="4"/>
        <v>115.00671684531206</v>
      </c>
      <c r="D28" s="84">
        <f t="shared" si="4"/>
        <v>30.710350231552013</v>
      </c>
      <c r="E28" s="84">
        <f t="shared" si="4"/>
        <v>117.98756997939203</v>
      </c>
      <c r="F28" s="84">
        <f t="shared" si="4"/>
        <v>117.36609968128002</v>
      </c>
      <c r="G28" s="84">
        <f t="shared" si="4"/>
        <v>116.34001055078406</v>
      </c>
      <c r="H28" s="84">
        <f t="shared" si="4"/>
        <v>118.186507131136</v>
      </c>
      <c r="I28" s="84">
        <f t="shared" si="4"/>
        <v>118.30709096499204</v>
      </c>
      <c r="J28" s="84">
        <f t="shared" si="4"/>
        <v>29.248540916480003</v>
      </c>
      <c r="K28" s="84">
        <f t="shared" si="4"/>
        <v>118.61674836480006</v>
      </c>
      <c r="L28" s="84">
        <f t="shared" si="4"/>
        <v>118.32866944768003</v>
      </c>
      <c r="M28" s="84">
        <f t="shared" si="4"/>
        <v>118.08682299008004</v>
      </c>
      <c r="N28" s="84">
        <f t="shared" si="4"/>
        <v>117.29297831424003</v>
      </c>
      <c r="O28" s="84">
        <f t="shared" si="4"/>
        <v>119.24281613312004</v>
      </c>
      <c r="P28" s="84">
        <f t="shared" si="4"/>
        <v>31.969764485120002</v>
      </c>
      <c r="Q28" s="84">
        <f t="shared" si="4"/>
        <v>118.08340098688002</v>
      </c>
      <c r="R28" s="84">
        <f t="shared" si="4"/>
        <v>117.61236976179207</v>
      </c>
      <c r="S28" s="231">
        <f t="shared" si="4"/>
        <v>117.63382548736004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813.77800000000036</v>
      </c>
      <c r="C29" s="42">
        <f t="shared" si="5"/>
        <v>806.08010000000024</v>
      </c>
      <c r="D29" s="42">
        <f t="shared" si="5"/>
        <v>215.54120000000006</v>
      </c>
      <c r="E29" s="42">
        <f>((E27*E26)*7)/1000</f>
        <v>826.97440000000029</v>
      </c>
      <c r="F29" s="42">
        <f>((F27*F26)*7)/1000</f>
        <v>822.57560000000024</v>
      </c>
      <c r="G29" s="232">
        <f>((G27*G26)*7)/1000</f>
        <v>815.97740000000022</v>
      </c>
      <c r="H29" s="42">
        <f t="shared" ref="H29" si="6">((H27*H26)*7)/1000</f>
        <v>828.07410000000016</v>
      </c>
      <c r="I29" s="42">
        <f>((I27*I26)*7)/1000</f>
        <v>829.17380000000026</v>
      </c>
      <c r="J29" s="42">
        <f t="shared" ref="J29:M29" si="7">((J27*J26)*7)/1000</f>
        <v>205.64390000000006</v>
      </c>
      <c r="K29" s="42">
        <f t="shared" si="7"/>
        <v>831.37320000000022</v>
      </c>
      <c r="L29" s="42">
        <f t="shared" si="7"/>
        <v>829.17380000000026</v>
      </c>
      <c r="M29" s="42">
        <f t="shared" si="7"/>
        <v>828.07410000000016</v>
      </c>
      <c r="N29" s="41">
        <f>((N27*N26)*7)/1000</f>
        <v>822.57560000000024</v>
      </c>
      <c r="O29" s="42">
        <f>((O27*O26)*7)/1000</f>
        <v>835.77200000000039</v>
      </c>
      <c r="P29" s="42">
        <f t="shared" ref="P29:S29" si="8">((P27*P26)*7)/1000</f>
        <v>224.33880000000005</v>
      </c>
      <c r="Q29" s="42">
        <f t="shared" si="8"/>
        <v>828.07410000000016</v>
      </c>
      <c r="R29" s="43">
        <f t="shared" si="8"/>
        <v>824.77500000000032</v>
      </c>
      <c r="S29" s="44">
        <f t="shared" si="8"/>
        <v>824.77500000000032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157.10000000000008</v>
      </c>
      <c r="C30" s="47">
        <f t="shared" si="9"/>
        <v>157.10000000000008</v>
      </c>
      <c r="D30" s="47">
        <f t="shared" si="9"/>
        <v>157.10000000000005</v>
      </c>
      <c r="E30" s="47">
        <f>+(E25/E27)/7*1000</f>
        <v>157.10000000000002</v>
      </c>
      <c r="F30" s="47">
        <f t="shared" ref="F30:H30" si="10">+(F25/F27)/7*1000</f>
        <v>157.10000000000005</v>
      </c>
      <c r="G30" s="233">
        <f t="shared" si="10"/>
        <v>157.10000000000005</v>
      </c>
      <c r="H30" s="47">
        <f t="shared" si="10"/>
        <v>157.1</v>
      </c>
      <c r="I30" s="47">
        <f>+(I25/I27)/7*1000</f>
        <v>157.10000000000008</v>
      </c>
      <c r="J30" s="47">
        <f t="shared" ref="J30:M30" si="11">+(J25/J27)/7*1000</f>
        <v>157.10000000000005</v>
      </c>
      <c r="K30" s="47">
        <f t="shared" si="11"/>
        <v>157.10000000000005</v>
      </c>
      <c r="L30" s="47">
        <f t="shared" si="11"/>
        <v>157.10000000000002</v>
      </c>
      <c r="M30" s="47">
        <f t="shared" si="11"/>
        <v>157.10000000000002</v>
      </c>
      <c r="N30" s="46">
        <f>+(N25/N27)/7*1000</f>
        <v>157.10000000000005</v>
      </c>
      <c r="O30" s="47">
        <f t="shared" ref="O30:S30" si="12">+(O25/O27)/7*1000</f>
        <v>157.10000000000008</v>
      </c>
      <c r="P30" s="47">
        <f t="shared" si="12"/>
        <v>157.10000000000005</v>
      </c>
      <c r="Q30" s="47">
        <f t="shared" si="12"/>
        <v>157.10000000000005</v>
      </c>
      <c r="R30" s="47">
        <f t="shared" si="12"/>
        <v>157.10000000000005</v>
      </c>
      <c r="S30" s="48">
        <f t="shared" si="12"/>
        <v>157.10000000000005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97.121099999999998</v>
      </c>
      <c r="C39" s="79">
        <v>97.121099999999998</v>
      </c>
      <c r="D39" s="79">
        <v>24.790199999999999</v>
      </c>
      <c r="E39" s="79">
        <v>95.708999999999989</v>
      </c>
      <c r="F39" s="79">
        <v>92.884799999999998</v>
      </c>
      <c r="G39" s="79">
        <v>96.179700000000011</v>
      </c>
      <c r="H39" s="79"/>
      <c r="I39" s="101">
        <f t="shared" ref="I39:I46" si="13">SUM(B39:H39)</f>
        <v>503.80590000000001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97.121099999999998</v>
      </c>
      <c r="C40" s="79">
        <v>97.121099999999998</v>
      </c>
      <c r="D40" s="79">
        <v>24.790199999999999</v>
      </c>
      <c r="E40" s="79">
        <v>95.708999999999989</v>
      </c>
      <c r="F40" s="79">
        <v>92.884799999999998</v>
      </c>
      <c r="G40" s="79">
        <v>96.179700000000011</v>
      </c>
      <c r="H40" s="79"/>
      <c r="I40" s="101">
        <f t="shared" si="13"/>
        <v>503.80590000000001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6.8</v>
      </c>
      <c r="Q44" s="79">
        <v>6.6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36.1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194.2422</v>
      </c>
      <c r="C46" s="27">
        <f t="shared" si="15"/>
        <v>194.2422</v>
      </c>
      <c r="D46" s="27">
        <f t="shared" si="15"/>
        <v>49.580399999999997</v>
      </c>
      <c r="E46" s="27">
        <f t="shared" si="15"/>
        <v>191.41799999999998</v>
      </c>
      <c r="F46" s="27">
        <f t="shared" si="15"/>
        <v>185.7696</v>
      </c>
      <c r="G46" s="27">
        <f t="shared" si="15"/>
        <v>192.35940000000002</v>
      </c>
      <c r="H46" s="27">
        <f t="shared" si="15"/>
        <v>0</v>
      </c>
      <c r="I46" s="101">
        <f t="shared" si="13"/>
        <v>1007.6118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47.099999999999994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156.9</v>
      </c>
      <c r="C47" s="30">
        <v>156.9</v>
      </c>
      <c r="D47" s="30">
        <v>156.9</v>
      </c>
      <c r="E47" s="30">
        <v>156.9</v>
      </c>
      <c r="F47" s="30">
        <v>156.9</v>
      </c>
      <c r="G47" s="30">
        <v>156.9</v>
      </c>
      <c r="H47" s="30"/>
      <c r="I47" s="102">
        <f>+((I46/I48)/7)*1000</f>
        <v>44.828571428571436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619</v>
      </c>
      <c r="C48" s="34">
        <v>619</v>
      </c>
      <c r="D48" s="34">
        <v>158</v>
      </c>
      <c r="E48" s="34">
        <v>610</v>
      </c>
      <c r="F48" s="34">
        <v>592</v>
      </c>
      <c r="G48" s="34">
        <v>613</v>
      </c>
      <c r="H48" s="34"/>
      <c r="I48" s="103">
        <f>SUM(B48:H48)</f>
        <v>3211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97.121099999999998</v>
      </c>
      <c r="C49" s="38">
        <f t="shared" si="17"/>
        <v>97.121099999999998</v>
      </c>
      <c r="D49" s="38">
        <f t="shared" si="17"/>
        <v>24.790199999999999</v>
      </c>
      <c r="E49" s="38">
        <f t="shared" si="17"/>
        <v>95.708999999999989</v>
      </c>
      <c r="F49" s="38">
        <f t="shared" si="17"/>
        <v>92.884799999999998</v>
      </c>
      <c r="G49" s="38">
        <f t="shared" si="17"/>
        <v>96.179700000000011</v>
      </c>
      <c r="H49" s="38">
        <f t="shared" si="17"/>
        <v>0</v>
      </c>
      <c r="I49" s="104">
        <f>((I46*1000)/I48)/7</f>
        <v>44.828571428571429</v>
      </c>
      <c r="K49" s="95" t="s">
        <v>21</v>
      </c>
      <c r="L49" s="84">
        <f t="shared" ref="L49:Q49" si="18">((L48*L47)*7/1000-L39-L40)/5</f>
        <v>7.0971999999999991</v>
      </c>
      <c r="M49" s="38">
        <f t="shared" si="18"/>
        <v>6.7300000000000013</v>
      </c>
      <c r="N49" s="38">
        <f t="shared" si="18"/>
        <v>1.7642999999999998</v>
      </c>
      <c r="O49" s="38">
        <f t="shared" si="18"/>
        <v>6.9460999999999995</v>
      </c>
      <c r="P49" s="38">
        <f t="shared" si="18"/>
        <v>6.7349999999999994</v>
      </c>
      <c r="Q49" s="38">
        <f t="shared" si="18"/>
        <v>6.6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679.84770000000003</v>
      </c>
      <c r="C50" s="42">
        <f t="shared" si="19"/>
        <v>679.84770000000003</v>
      </c>
      <c r="D50" s="42">
        <f t="shared" si="19"/>
        <v>173.53139999999999</v>
      </c>
      <c r="E50" s="42">
        <f t="shared" si="19"/>
        <v>669.96299999999997</v>
      </c>
      <c r="F50" s="42">
        <f t="shared" si="19"/>
        <v>650.19359999999995</v>
      </c>
      <c r="G50" s="42">
        <f t="shared" si="19"/>
        <v>673.25790000000006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44.828571428571429</v>
      </c>
      <c r="C51" s="47">
        <f t="shared" si="21"/>
        <v>44.828571428571429</v>
      </c>
      <c r="D51" s="47">
        <f t="shared" si="21"/>
        <v>44.828571428571429</v>
      </c>
      <c r="E51" s="47">
        <f t="shared" si="21"/>
        <v>44.828571428571429</v>
      </c>
      <c r="F51" s="47">
        <f t="shared" si="21"/>
        <v>44.828571428571429</v>
      </c>
      <c r="G51" s="47">
        <f t="shared" si="21"/>
        <v>44.828571428571436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8.3000000000000007</v>
      </c>
      <c r="D58" s="79">
        <v>2.1</v>
      </c>
      <c r="E58" s="79">
        <v>8.4</v>
      </c>
      <c r="F58" s="79">
        <v>8.4</v>
      </c>
      <c r="G58" s="221">
        <v>8.4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8.5</v>
      </c>
      <c r="O58" s="79">
        <v>8.5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131.69999999999999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8.3000000000000007</v>
      </c>
      <c r="D59" s="79">
        <v>2.1</v>
      </c>
      <c r="E59" s="79">
        <v>8.4</v>
      </c>
      <c r="F59" s="79">
        <v>8.4</v>
      </c>
      <c r="G59" s="221">
        <v>8.4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8.5</v>
      </c>
      <c r="O59" s="79">
        <v>8.5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131.69999999999999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8.3000000000000007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8.1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8.4</v>
      </c>
      <c r="J61" s="79">
        <v>2</v>
      </c>
      <c r="K61" s="79">
        <v>8.1</v>
      </c>
      <c r="L61" s="79">
        <v>8.1</v>
      </c>
      <c r="M61" s="221">
        <v>8.1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130.69999999999996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8.5</v>
      </c>
      <c r="I62" s="79">
        <v>8.4</v>
      </c>
      <c r="J62" s="79">
        <v>2.1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131.09999999999997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8.4</v>
      </c>
      <c r="F63" s="79">
        <v>8.4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8.1999999999999993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8.1</v>
      </c>
      <c r="S63" s="221">
        <v>8.1999999999999993</v>
      </c>
      <c r="T63" s="101">
        <f t="shared" si="23"/>
        <v>131.4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8.4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8.1999999999999993</v>
      </c>
      <c r="N64" s="22">
        <v>8.5</v>
      </c>
      <c r="O64" s="79">
        <v>8.5</v>
      </c>
      <c r="P64" s="79">
        <v>2.4</v>
      </c>
      <c r="Q64" s="79">
        <v>8.3000000000000007</v>
      </c>
      <c r="R64" s="79">
        <v>8.1</v>
      </c>
      <c r="S64" s="221">
        <v>8.1999999999999993</v>
      </c>
      <c r="T64" s="101">
        <f t="shared" si="23"/>
        <v>131.6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57.600000000000009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57.100000000000009</v>
      </c>
      <c r="S65" s="28">
        <f t="shared" si="24"/>
        <v>57.400000000000006</v>
      </c>
      <c r="T65" s="101">
        <f t="shared" si="23"/>
        <v>918.59999999999991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136.55418462910657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8.2720000000000002</v>
      </c>
      <c r="C68" s="38">
        <f t="shared" ref="C68:S68" si="25">((C67*C66)*7/1000-C58-C59)/5</f>
        <v>8.3559999999999999</v>
      </c>
      <c r="D68" s="38">
        <f t="shared" si="25"/>
        <v>2.0369999999999999</v>
      </c>
      <c r="E68" s="38">
        <f t="shared" si="25"/>
        <v>8.4252000000000002</v>
      </c>
      <c r="F68" s="38">
        <f t="shared" si="25"/>
        <v>8.4252000000000002</v>
      </c>
      <c r="G68" s="39">
        <f t="shared" si="25"/>
        <v>8.2971000000000004</v>
      </c>
      <c r="H68" s="37">
        <f t="shared" si="25"/>
        <v>8.4916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8.1690000000000005</v>
      </c>
      <c r="N68" s="37">
        <f t="shared" si="25"/>
        <v>8.4916</v>
      </c>
      <c r="O68" s="38">
        <f t="shared" si="25"/>
        <v>8.4916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8.1039999999999992</v>
      </c>
      <c r="S68" s="39">
        <f t="shared" si="25"/>
        <v>8.2062999999999988</v>
      </c>
      <c r="T68" s="116">
        <f>((T65*1000)/T67)/7</f>
        <v>136.55418462910657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57.645000000000003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57.12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134.89461358313821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135.95238095238096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C11B-C4DA-4E87-A5A8-7A6CA6D2C2B3}">
  <dimension ref="A1:AQ239"/>
  <sheetViews>
    <sheetView view="pageBreakPreview" topLeftCell="A19" zoomScale="30" zoomScaleNormal="30" zoomScaleSheetLayoutView="30" workbookViewId="0">
      <selection activeCell="N27" activeCellId="3" sqref="N67:S67 L48:Q48 B48:G48 N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2"/>
      <c r="Z3" s="2"/>
      <c r="AA3" s="2"/>
      <c r="AB3" s="2"/>
      <c r="AC3" s="2"/>
      <c r="AD3" s="4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5" t="s">
        <v>1</v>
      </c>
      <c r="B9" s="445"/>
      <c r="C9" s="445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5"/>
      <c r="B10" s="445"/>
      <c r="C10" s="4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5" t="s">
        <v>4</v>
      </c>
      <c r="B11" s="445"/>
      <c r="C11" s="445"/>
      <c r="D11" s="1"/>
      <c r="E11" s="446">
        <v>2</v>
      </c>
      <c r="F11" s="1"/>
      <c r="G11" s="1"/>
      <c r="H11" s="1"/>
      <c r="I11" s="1"/>
      <c r="J11" s="1"/>
      <c r="K11" s="492" t="s">
        <v>151</v>
      </c>
      <c r="L11" s="492"/>
      <c r="M11" s="447"/>
      <c r="N11" s="4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5"/>
      <c r="B12" s="445"/>
      <c r="C12" s="445"/>
      <c r="D12" s="1"/>
      <c r="E12" s="5"/>
      <c r="F12" s="1"/>
      <c r="G12" s="1"/>
      <c r="H12" s="1"/>
      <c r="I12" s="1"/>
      <c r="J12" s="1"/>
      <c r="K12" s="447"/>
      <c r="L12" s="447"/>
      <c r="M12" s="447"/>
      <c r="N12" s="4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5"/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7"/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1"/>
      <c r="X13" s="1"/>
      <c r="Y13" s="1"/>
    </row>
    <row r="14" spans="1:30" s="3" customFormat="1" ht="27" thickBot="1" x14ac:dyDescent="0.3">
      <c r="A14" s="4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116.05265342771206</v>
      </c>
      <c r="C18" s="23">
        <v>115.00671684531206</v>
      </c>
      <c r="D18" s="23">
        <v>30.710350231552013</v>
      </c>
      <c r="E18" s="23">
        <v>117.98756997939203</v>
      </c>
      <c r="F18" s="122">
        <v>117.36609968128002</v>
      </c>
      <c r="G18" s="24">
        <v>116.34001055078406</v>
      </c>
      <c r="H18" s="23">
        <v>118.186507131136</v>
      </c>
      <c r="I18" s="23">
        <v>118.30709096499204</v>
      </c>
      <c r="J18" s="23">
        <v>29.248540916480003</v>
      </c>
      <c r="K18" s="23">
        <v>118.61674836480006</v>
      </c>
      <c r="L18" s="23">
        <v>118.32866944768003</v>
      </c>
      <c r="M18" s="23">
        <v>118.08682299008004</v>
      </c>
      <c r="N18" s="22">
        <v>117.29297831424003</v>
      </c>
      <c r="O18" s="23">
        <v>119.24281613312004</v>
      </c>
      <c r="P18" s="23">
        <v>31.969764485120002</v>
      </c>
      <c r="Q18" s="23">
        <v>118.08340098688002</v>
      </c>
      <c r="R18" s="23">
        <v>117.61236976179207</v>
      </c>
      <c r="S18" s="24">
        <v>117.63382548736004</v>
      </c>
      <c r="T18" s="25">
        <f t="shared" ref="T18:T25" si="0">SUM(B18:S18)</f>
        <v>1856.0729356997128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116.05265342771206</v>
      </c>
      <c r="C19" s="23">
        <v>115.00671684531206</v>
      </c>
      <c r="D19" s="23">
        <v>30.710350231552013</v>
      </c>
      <c r="E19" s="23">
        <v>117.98756997939203</v>
      </c>
      <c r="F19" s="122">
        <v>117.36609968128002</v>
      </c>
      <c r="G19" s="24">
        <v>116.34001055078406</v>
      </c>
      <c r="H19" s="23">
        <v>118.186507131136</v>
      </c>
      <c r="I19" s="23">
        <v>118.30709096499204</v>
      </c>
      <c r="J19" s="23">
        <v>29.248540916480003</v>
      </c>
      <c r="K19" s="23">
        <v>118.61674836480006</v>
      </c>
      <c r="L19" s="23">
        <v>118.32866944768003</v>
      </c>
      <c r="M19" s="23">
        <v>118.08682299008004</v>
      </c>
      <c r="N19" s="22">
        <v>117.29297831424003</v>
      </c>
      <c r="O19" s="23">
        <v>119.24281613312004</v>
      </c>
      <c r="P19" s="23">
        <v>31.969764485120002</v>
      </c>
      <c r="Q19" s="23">
        <v>118.08340098688002</v>
      </c>
      <c r="R19" s="23">
        <v>117.61236976179207</v>
      </c>
      <c r="S19" s="24">
        <v>117.63382548736004</v>
      </c>
      <c r="T19" s="25">
        <f t="shared" si="0"/>
        <v>1856.0729356997128</v>
      </c>
      <c r="V19" s="2"/>
      <c r="W19" s="19"/>
    </row>
    <row r="20" spans="1:32" ht="39.75" customHeight="1" x14ac:dyDescent="0.25">
      <c r="A20" s="91" t="s">
        <v>14</v>
      </c>
      <c r="B20" s="76">
        <v>115.60933862891527</v>
      </c>
      <c r="C20" s="23">
        <v>114.49499326187522</v>
      </c>
      <c r="D20" s="23">
        <v>30.194099907379218</v>
      </c>
      <c r="E20" s="23">
        <v>117.02497200824328</v>
      </c>
      <c r="F20" s="122">
        <v>116.39772012748806</v>
      </c>
      <c r="G20" s="24">
        <v>115.93231577968643</v>
      </c>
      <c r="H20" s="23">
        <v>117.38331714754568</v>
      </c>
      <c r="I20" s="23">
        <v>117.55404361400322</v>
      </c>
      <c r="J20" s="23">
        <v>28.808183633408014</v>
      </c>
      <c r="K20" s="23">
        <v>117.86810065408004</v>
      </c>
      <c r="L20" s="23">
        <v>117.54541222092806</v>
      </c>
      <c r="M20" s="23">
        <v>117.42319080396805</v>
      </c>
      <c r="N20" s="22">
        <v>116.42696867430406</v>
      </c>
      <c r="O20" s="23">
        <v>118.71247354675204</v>
      </c>
      <c r="P20" s="23">
        <v>31.223054205952014</v>
      </c>
      <c r="Q20" s="23">
        <v>117.64351960524803</v>
      </c>
      <c r="R20" s="23">
        <v>117.17505209528326</v>
      </c>
      <c r="S20" s="24">
        <v>116.94750980505606</v>
      </c>
      <c r="T20" s="25">
        <f t="shared" si="0"/>
        <v>1844.3642657201162</v>
      </c>
      <c r="V20" s="2"/>
      <c r="W20" s="19"/>
    </row>
    <row r="21" spans="1:32" ht="39.950000000000003" customHeight="1" x14ac:dyDescent="0.25">
      <c r="A21" s="92" t="s">
        <v>15</v>
      </c>
      <c r="B21" s="76">
        <v>115.60933862891527</v>
      </c>
      <c r="C21" s="23">
        <v>114.49499326187522</v>
      </c>
      <c r="D21" s="23">
        <v>30.194099907379218</v>
      </c>
      <c r="E21" s="23">
        <v>117.02497200824328</v>
      </c>
      <c r="F21" s="122">
        <v>116.39772012748806</v>
      </c>
      <c r="G21" s="24">
        <v>115.93231577968643</v>
      </c>
      <c r="H21" s="23">
        <v>117.38331714754568</v>
      </c>
      <c r="I21" s="23">
        <v>117.55404361400322</v>
      </c>
      <c r="J21" s="23">
        <v>28.808183633408014</v>
      </c>
      <c r="K21" s="23">
        <v>117.86810065408004</v>
      </c>
      <c r="L21" s="23">
        <v>117.54541222092806</v>
      </c>
      <c r="M21" s="23">
        <v>117.42319080396805</v>
      </c>
      <c r="N21" s="22">
        <v>116.42696867430406</v>
      </c>
      <c r="O21" s="23">
        <v>118.71247354675204</v>
      </c>
      <c r="P21" s="23">
        <v>31.223054205952014</v>
      </c>
      <c r="Q21" s="23">
        <v>117.64351960524803</v>
      </c>
      <c r="R21" s="23">
        <v>117.17505209528326</v>
      </c>
      <c r="S21" s="24">
        <v>116.94750980505606</v>
      </c>
      <c r="T21" s="25">
        <f t="shared" si="0"/>
        <v>1844.3642657201162</v>
      </c>
      <c r="V21" s="2"/>
      <c r="W21" s="19"/>
    </row>
    <row r="22" spans="1:32" ht="39.950000000000003" customHeight="1" x14ac:dyDescent="0.25">
      <c r="A22" s="91" t="s">
        <v>16</v>
      </c>
      <c r="B22" s="76">
        <v>115.60933862891527</v>
      </c>
      <c r="C22" s="23">
        <v>114.49499326187522</v>
      </c>
      <c r="D22" s="23">
        <v>30.194099907379218</v>
      </c>
      <c r="E22" s="23">
        <v>117.02497200824328</v>
      </c>
      <c r="F22" s="122">
        <v>116.39772012748806</v>
      </c>
      <c r="G22" s="24">
        <v>115.93231577968643</v>
      </c>
      <c r="H22" s="23">
        <v>117.38331714754568</v>
      </c>
      <c r="I22" s="23">
        <v>117.55404361400322</v>
      </c>
      <c r="J22" s="23">
        <v>28.808183633408014</v>
      </c>
      <c r="K22" s="23">
        <v>117.86810065408004</v>
      </c>
      <c r="L22" s="23">
        <v>117.54541222092806</v>
      </c>
      <c r="M22" s="23">
        <v>117.42319080396805</v>
      </c>
      <c r="N22" s="22">
        <v>116.42696867430406</v>
      </c>
      <c r="O22" s="23">
        <v>118.71247354675204</v>
      </c>
      <c r="P22" s="23">
        <v>31.223054205952014</v>
      </c>
      <c r="Q22" s="23">
        <v>117.64351960524803</v>
      </c>
      <c r="R22" s="23">
        <v>117.17505209528326</v>
      </c>
      <c r="S22" s="24">
        <v>116.94750980505606</v>
      </c>
      <c r="T22" s="25">
        <f t="shared" si="0"/>
        <v>1844.3642657201162</v>
      </c>
      <c r="V22" s="2"/>
      <c r="W22" s="19"/>
    </row>
    <row r="23" spans="1:32" ht="39.950000000000003" customHeight="1" x14ac:dyDescent="0.25">
      <c r="A23" s="92" t="s">
        <v>17</v>
      </c>
      <c r="B23" s="76">
        <v>115.60933862891527</v>
      </c>
      <c r="C23" s="23">
        <v>114.49499326187522</v>
      </c>
      <c r="D23" s="23">
        <v>30.194099907379218</v>
      </c>
      <c r="E23" s="23">
        <v>117.02497200824328</v>
      </c>
      <c r="F23" s="122">
        <v>116.39772012748806</v>
      </c>
      <c r="G23" s="24">
        <v>115.93231577968643</v>
      </c>
      <c r="H23" s="23">
        <v>117.38331714754568</v>
      </c>
      <c r="I23" s="23">
        <v>117.55404361400322</v>
      </c>
      <c r="J23" s="23">
        <v>28.808183633408014</v>
      </c>
      <c r="K23" s="23">
        <v>117.86810065408004</v>
      </c>
      <c r="L23" s="23">
        <v>117.54541222092806</v>
      </c>
      <c r="M23" s="23">
        <v>117.42319080396805</v>
      </c>
      <c r="N23" s="22">
        <v>116.42696867430406</v>
      </c>
      <c r="O23" s="23">
        <v>118.71247354675204</v>
      </c>
      <c r="P23" s="23">
        <v>31.223054205952014</v>
      </c>
      <c r="Q23" s="23">
        <v>117.64351960524803</v>
      </c>
      <c r="R23" s="23">
        <v>117.17505209528326</v>
      </c>
      <c r="S23" s="24">
        <v>116.94750980505606</v>
      </c>
      <c r="T23" s="25">
        <f t="shared" si="0"/>
        <v>1844.3642657201162</v>
      </c>
      <c r="V23" s="2"/>
      <c r="W23" s="19"/>
    </row>
    <row r="24" spans="1:32" ht="39.950000000000003" customHeight="1" x14ac:dyDescent="0.25">
      <c r="A24" s="91" t="s">
        <v>18</v>
      </c>
      <c r="B24" s="76">
        <v>115.60933862891527</v>
      </c>
      <c r="C24" s="23">
        <v>114.49499326187522</v>
      </c>
      <c r="D24" s="23">
        <v>30.194099907379218</v>
      </c>
      <c r="E24" s="23">
        <v>117.02497200824328</v>
      </c>
      <c r="F24" s="122">
        <v>116.39772012748806</v>
      </c>
      <c r="G24" s="24">
        <v>115.93231577968643</v>
      </c>
      <c r="H24" s="23">
        <v>117.38331714754568</v>
      </c>
      <c r="I24" s="23">
        <v>117.55404361400322</v>
      </c>
      <c r="J24" s="23">
        <v>28.808183633408014</v>
      </c>
      <c r="K24" s="23">
        <v>117.86810065408004</v>
      </c>
      <c r="L24" s="23">
        <v>117.54541222092806</v>
      </c>
      <c r="M24" s="23">
        <v>117.42319080396805</v>
      </c>
      <c r="N24" s="22">
        <v>116.42696867430406</v>
      </c>
      <c r="O24" s="23">
        <v>118.71247354675204</v>
      </c>
      <c r="P24" s="23">
        <v>31.223054205952014</v>
      </c>
      <c r="Q24" s="23">
        <v>117.64351960524803</v>
      </c>
      <c r="R24" s="23">
        <v>117.17505209528326</v>
      </c>
      <c r="S24" s="24">
        <v>116.94750980505606</v>
      </c>
      <c r="T24" s="25">
        <f t="shared" si="0"/>
        <v>1844.3642657201162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810.15200000000038</v>
      </c>
      <c r="C25" s="27">
        <f t="shared" si="1"/>
        <v>802.4884000000003</v>
      </c>
      <c r="D25" s="27">
        <f t="shared" si="1"/>
        <v>212.39120000000008</v>
      </c>
      <c r="E25" s="27">
        <f t="shared" si="1"/>
        <v>821.10000000000036</v>
      </c>
      <c r="F25" s="27">
        <f t="shared" si="1"/>
        <v>816.72080000000028</v>
      </c>
      <c r="G25" s="228">
        <f t="shared" si="1"/>
        <v>812.3416000000002</v>
      </c>
      <c r="H25" s="27">
        <f t="shared" si="1"/>
        <v>823.28960000000029</v>
      </c>
      <c r="I25" s="27">
        <f t="shared" si="1"/>
        <v>824.38440000000026</v>
      </c>
      <c r="J25" s="27">
        <f t="shared" si="1"/>
        <v>202.5380000000001</v>
      </c>
      <c r="K25" s="27">
        <f t="shared" si="1"/>
        <v>826.57400000000041</v>
      </c>
      <c r="L25" s="27">
        <f t="shared" si="1"/>
        <v>824.38440000000026</v>
      </c>
      <c r="M25" s="27">
        <f t="shared" si="1"/>
        <v>823.28960000000029</v>
      </c>
      <c r="N25" s="26">
        <f>SUM(N18:N24)</f>
        <v>816.72080000000028</v>
      </c>
      <c r="O25" s="27">
        <f t="shared" ref="O25:Q25" si="2">SUM(O18:O24)</f>
        <v>832.04800000000023</v>
      </c>
      <c r="P25" s="27">
        <f t="shared" si="2"/>
        <v>220.05480000000009</v>
      </c>
      <c r="Q25" s="27">
        <f t="shared" si="2"/>
        <v>824.38440000000014</v>
      </c>
      <c r="R25" s="27">
        <f>SUM(R18:R24)</f>
        <v>821.10000000000048</v>
      </c>
      <c r="S25" s="28">
        <f t="shared" ref="S25" si="3">SUM(S18:S24)</f>
        <v>820.00520000000029</v>
      </c>
      <c r="T25" s="25">
        <f t="shared" si="0"/>
        <v>12933.967200000005</v>
      </c>
    </row>
    <row r="26" spans="1:32" s="2" customFormat="1" ht="36.75" customHeight="1" x14ac:dyDescent="0.25">
      <c r="A26" s="93" t="s">
        <v>19</v>
      </c>
      <c r="B26" s="208">
        <v>156.40000000000006</v>
      </c>
      <c r="C26" s="30">
        <v>156.40000000000006</v>
      </c>
      <c r="D26" s="30">
        <v>156.40000000000006</v>
      </c>
      <c r="E26" s="30">
        <v>156.40000000000006</v>
      </c>
      <c r="F26" s="30">
        <v>156.40000000000006</v>
      </c>
      <c r="G26" s="229">
        <v>156.40000000000006</v>
      </c>
      <c r="H26" s="30">
        <v>156.40000000000006</v>
      </c>
      <c r="I26" s="30">
        <v>156.40000000000006</v>
      </c>
      <c r="J26" s="30">
        <v>156.40000000000006</v>
      </c>
      <c r="K26" s="30">
        <v>156.40000000000006</v>
      </c>
      <c r="L26" s="30">
        <v>156.40000000000006</v>
      </c>
      <c r="M26" s="30">
        <v>156.40000000000006</v>
      </c>
      <c r="N26" s="29">
        <v>156.40000000000006</v>
      </c>
      <c r="O26" s="30">
        <v>156.40000000000006</v>
      </c>
      <c r="P26" s="30">
        <v>156.40000000000006</v>
      </c>
      <c r="Q26" s="30">
        <v>156.40000000000006</v>
      </c>
      <c r="R26" s="30">
        <v>156.40000000000006</v>
      </c>
      <c r="S26" s="31">
        <v>156.40000000000006</v>
      </c>
      <c r="T26" s="32">
        <f>+((T25/T27)/7)*1000</f>
        <v>156.40000000000006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194</v>
      </c>
      <c r="E27" s="34">
        <v>750</v>
      </c>
      <c r="F27" s="34">
        <v>746</v>
      </c>
      <c r="G27" s="230">
        <v>742</v>
      </c>
      <c r="H27" s="34">
        <v>752</v>
      </c>
      <c r="I27" s="34">
        <v>753</v>
      </c>
      <c r="J27" s="34">
        <v>185</v>
      </c>
      <c r="K27" s="34">
        <v>755</v>
      </c>
      <c r="L27" s="34">
        <v>753</v>
      </c>
      <c r="M27" s="34">
        <v>752</v>
      </c>
      <c r="N27" s="33">
        <v>746</v>
      </c>
      <c r="O27" s="34">
        <v>760</v>
      </c>
      <c r="P27" s="34">
        <v>201</v>
      </c>
      <c r="Q27" s="34">
        <v>753</v>
      </c>
      <c r="R27" s="34">
        <v>750</v>
      </c>
      <c r="S27" s="35">
        <v>749</v>
      </c>
      <c r="T27" s="36">
        <f>SUM(B27:S27)</f>
        <v>11814</v>
      </c>
      <c r="U27" s="2">
        <f>((T25*1000)/T27)/7</f>
        <v>156.40000000000006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115.60933862891527</v>
      </c>
      <c r="C28" s="84">
        <f t="shared" si="4"/>
        <v>114.49499326187522</v>
      </c>
      <c r="D28" s="84">
        <f t="shared" si="4"/>
        <v>30.194099907379218</v>
      </c>
      <c r="E28" s="84">
        <f t="shared" si="4"/>
        <v>117.02497200824328</v>
      </c>
      <c r="F28" s="84">
        <f t="shared" si="4"/>
        <v>116.39772012748806</v>
      </c>
      <c r="G28" s="84">
        <f t="shared" si="4"/>
        <v>115.93231577968643</v>
      </c>
      <c r="H28" s="84">
        <f t="shared" si="4"/>
        <v>117.38331714754568</v>
      </c>
      <c r="I28" s="84">
        <f t="shared" si="4"/>
        <v>117.55404361400322</v>
      </c>
      <c r="J28" s="84">
        <f t="shared" si="4"/>
        <v>28.808183633408014</v>
      </c>
      <c r="K28" s="84">
        <f t="shared" si="4"/>
        <v>117.86810065408004</v>
      </c>
      <c r="L28" s="84">
        <f t="shared" si="4"/>
        <v>117.54541222092806</v>
      </c>
      <c r="M28" s="84">
        <f t="shared" si="4"/>
        <v>117.42319080396805</v>
      </c>
      <c r="N28" s="84">
        <f t="shared" si="4"/>
        <v>116.42696867430406</v>
      </c>
      <c r="O28" s="84">
        <f t="shared" si="4"/>
        <v>118.71247354675204</v>
      </c>
      <c r="P28" s="84">
        <f t="shared" si="4"/>
        <v>31.223054205952014</v>
      </c>
      <c r="Q28" s="84">
        <f t="shared" si="4"/>
        <v>117.64351960524803</v>
      </c>
      <c r="R28" s="84">
        <f t="shared" si="4"/>
        <v>117.17505209528326</v>
      </c>
      <c r="S28" s="231">
        <f t="shared" si="4"/>
        <v>116.94750980505606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810.15200000000038</v>
      </c>
      <c r="C29" s="42">
        <f t="shared" si="5"/>
        <v>802.4884000000003</v>
      </c>
      <c r="D29" s="42">
        <f t="shared" si="5"/>
        <v>212.39120000000011</v>
      </c>
      <c r="E29" s="42">
        <f>((E27*E26)*7)/1000</f>
        <v>821.10000000000036</v>
      </c>
      <c r="F29" s="42">
        <f>((F27*F26)*7)/1000</f>
        <v>816.72080000000039</v>
      </c>
      <c r="G29" s="232">
        <f>((G27*G26)*7)/1000</f>
        <v>812.34160000000031</v>
      </c>
      <c r="H29" s="42">
        <f t="shared" ref="H29" si="6">((H27*H26)*7)/1000</f>
        <v>823.28960000000029</v>
      </c>
      <c r="I29" s="42">
        <f>((I27*I26)*7)/1000</f>
        <v>824.38440000000026</v>
      </c>
      <c r="J29" s="42">
        <f t="shared" ref="J29:M29" si="7">((J27*J26)*7)/1000</f>
        <v>202.5380000000001</v>
      </c>
      <c r="K29" s="42">
        <f t="shared" si="7"/>
        <v>826.5740000000003</v>
      </c>
      <c r="L29" s="42">
        <f t="shared" si="7"/>
        <v>824.38440000000026</v>
      </c>
      <c r="M29" s="42">
        <f t="shared" si="7"/>
        <v>823.28960000000029</v>
      </c>
      <c r="N29" s="41">
        <f>((N27*N26)*7)/1000</f>
        <v>816.72080000000039</v>
      </c>
      <c r="O29" s="42">
        <f>((O27*O26)*7)/1000</f>
        <v>832.04800000000034</v>
      </c>
      <c r="P29" s="42">
        <f t="shared" ref="P29:S29" si="8">((P27*P26)*7)/1000</f>
        <v>220.05480000000009</v>
      </c>
      <c r="Q29" s="42">
        <f t="shared" si="8"/>
        <v>824.38440000000026</v>
      </c>
      <c r="R29" s="43">
        <f t="shared" si="8"/>
        <v>821.10000000000036</v>
      </c>
      <c r="S29" s="44">
        <f t="shared" si="8"/>
        <v>820.00520000000029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156.40000000000006</v>
      </c>
      <c r="C30" s="47">
        <f t="shared" si="9"/>
        <v>156.40000000000006</v>
      </c>
      <c r="D30" s="47">
        <f t="shared" si="9"/>
        <v>156.40000000000006</v>
      </c>
      <c r="E30" s="47">
        <f>+(E25/E27)/7*1000</f>
        <v>156.40000000000006</v>
      </c>
      <c r="F30" s="47">
        <f t="shared" ref="F30:H30" si="10">+(F25/F27)/7*1000</f>
        <v>156.40000000000006</v>
      </c>
      <c r="G30" s="233">
        <f t="shared" si="10"/>
        <v>156.40000000000003</v>
      </c>
      <c r="H30" s="47">
        <f t="shared" si="10"/>
        <v>156.40000000000006</v>
      </c>
      <c r="I30" s="47">
        <f>+(I25/I27)/7*1000</f>
        <v>156.40000000000006</v>
      </c>
      <c r="J30" s="47">
        <f t="shared" ref="J30:M30" si="11">+(J25/J27)/7*1000</f>
        <v>156.40000000000006</v>
      </c>
      <c r="K30" s="47">
        <f t="shared" si="11"/>
        <v>156.40000000000006</v>
      </c>
      <c r="L30" s="47">
        <f t="shared" si="11"/>
        <v>156.40000000000006</v>
      </c>
      <c r="M30" s="47">
        <f t="shared" si="11"/>
        <v>156.40000000000006</v>
      </c>
      <c r="N30" s="46">
        <f>+(N25/N27)/7*1000</f>
        <v>156.40000000000006</v>
      </c>
      <c r="O30" s="47">
        <f t="shared" ref="O30:S30" si="12">+(O25/O27)/7*1000</f>
        <v>156.40000000000003</v>
      </c>
      <c r="P30" s="47">
        <f t="shared" si="12"/>
        <v>156.40000000000006</v>
      </c>
      <c r="Q30" s="47">
        <f t="shared" si="12"/>
        <v>156.40000000000003</v>
      </c>
      <c r="R30" s="47">
        <f t="shared" si="12"/>
        <v>156.40000000000009</v>
      </c>
      <c r="S30" s="48">
        <f t="shared" si="12"/>
        <v>156.40000000000006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96.778800000000004</v>
      </c>
      <c r="C39" s="79">
        <v>96.308999999999997</v>
      </c>
      <c r="D39" s="79">
        <v>24.273</v>
      </c>
      <c r="E39" s="79">
        <v>94.586399999999998</v>
      </c>
      <c r="F39" s="79">
        <v>92.550600000000003</v>
      </c>
      <c r="G39" s="79">
        <v>95.525999999999996</v>
      </c>
      <c r="H39" s="79"/>
      <c r="I39" s="101">
        <f t="shared" ref="I39:I46" si="13">SUM(B39:H39)</f>
        <v>500.02379999999999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36.1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96.778800000000004</v>
      </c>
      <c r="C40" s="79">
        <v>96.308999999999997</v>
      </c>
      <c r="D40" s="79">
        <v>24.273</v>
      </c>
      <c r="E40" s="79">
        <v>94.586399999999998</v>
      </c>
      <c r="F40" s="79">
        <v>92.550600000000003</v>
      </c>
      <c r="G40" s="79">
        <v>95.525999999999996</v>
      </c>
      <c r="H40" s="79"/>
      <c r="I40" s="101">
        <f t="shared" si="13"/>
        <v>500.02379999999999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36.1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7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6.6</v>
      </c>
      <c r="N42" s="79">
        <v>1.6</v>
      </c>
      <c r="O42" s="79">
        <v>7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7.2</v>
      </c>
      <c r="M43" s="79">
        <v>6.6</v>
      </c>
      <c r="N43" s="79">
        <v>1.6</v>
      </c>
      <c r="O43" s="79">
        <v>7</v>
      </c>
      <c r="P43" s="79">
        <v>6.8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6.6</v>
      </c>
      <c r="N44" s="79">
        <v>1.6</v>
      </c>
      <c r="O44" s="79">
        <v>7</v>
      </c>
      <c r="P44" s="79">
        <v>6.8</v>
      </c>
      <c r="Q44" s="79">
        <v>6.7</v>
      </c>
      <c r="R44" s="101">
        <f t="shared" si="14"/>
        <v>35.9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6.6</v>
      </c>
      <c r="N45" s="79">
        <v>1.6</v>
      </c>
      <c r="O45" s="79">
        <v>7.1</v>
      </c>
      <c r="P45" s="79">
        <v>6.8</v>
      </c>
      <c r="Q45" s="79">
        <v>6.7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193.55760000000001</v>
      </c>
      <c r="C46" s="27">
        <f t="shared" si="15"/>
        <v>192.61799999999999</v>
      </c>
      <c r="D46" s="27">
        <f t="shared" si="15"/>
        <v>48.545999999999999</v>
      </c>
      <c r="E46" s="27">
        <f t="shared" si="15"/>
        <v>189.1728</v>
      </c>
      <c r="F46" s="27">
        <f t="shared" si="15"/>
        <v>185.10120000000001</v>
      </c>
      <c r="G46" s="27">
        <f t="shared" si="15"/>
        <v>191.05199999999999</v>
      </c>
      <c r="H46" s="27">
        <f t="shared" si="15"/>
        <v>0</v>
      </c>
      <c r="I46" s="101">
        <f t="shared" si="13"/>
        <v>1000.0476</v>
      </c>
      <c r="K46" s="77" t="s">
        <v>10</v>
      </c>
      <c r="L46" s="81">
        <f t="shared" ref="L46:Q46" si="16">SUM(L39:L45)</f>
        <v>50.000000000000007</v>
      </c>
      <c r="M46" s="27">
        <f t="shared" si="16"/>
        <v>46.6</v>
      </c>
      <c r="N46" s="27">
        <f t="shared" si="16"/>
        <v>11.6</v>
      </c>
      <c r="O46" s="27">
        <f t="shared" si="16"/>
        <v>49.1</v>
      </c>
      <c r="P46" s="27">
        <f t="shared" si="16"/>
        <v>47.399999999999991</v>
      </c>
      <c r="Q46" s="27">
        <f t="shared" si="16"/>
        <v>46.400000000000006</v>
      </c>
      <c r="R46" s="101">
        <f t="shared" si="14"/>
        <v>251.1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156.6</v>
      </c>
      <c r="C47" s="30">
        <v>156.6</v>
      </c>
      <c r="D47" s="30">
        <v>156.6</v>
      </c>
      <c r="E47" s="30">
        <v>156.6</v>
      </c>
      <c r="F47" s="30">
        <v>156.6</v>
      </c>
      <c r="G47" s="30">
        <v>156.6</v>
      </c>
      <c r="H47" s="30"/>
      <c r="I47" s="102">
        <f>+((I46/I48)/7)*1000</f>
        <v>44.74285714285714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135.87662337662337</v>
      </c>
      <c r="S47" s="63"/>
      <c r="T47" s="63"/>
    </row>
    <row r="48" spans="1:30" ht="33.75" customHeight="1" x14ac:dyDescent="0.25">
      <c r="A48" s="94" t="s">
        <v>20</v>
      </c>
      <c r="B48" s="83">
        <v>618</v>
      </c>
      <c r="C48" s="34">
        <v>615</v>
      </c>
      <c r="D48" s="34">
        <v>155</v>
      </c>
      <c r="E48" s="34">
        <v>604</v>
      </c>
      <c r="F48" s="34">
        <v>591</v>
      </c>
      <c r="G48" s="34">
        <v>610</v>
      </c>
      <c r="H48" s="34"/>
      <c r="I48" s="103">
        <f>SUM(B48:H48)</f>
        <v>3193</v>
      </c>
      <c r="J48" s="64"/>
      <c r="K48" s="94" t="s">
        <v>20</v>
      </c>
      <c r="L48" s="106">
        <v>52</v>
      </c>
      <c r="M48" s="65">
        <v>49</v>
      </c>
      <c r="N48" s="65">
        <v>12</v>
      </c>
      <c r="O48" s="65">
        <v>51</v>
      </c>
      <c r="P48" s="65">
        <v>50</v>
      </c>
      <c r="Q48" s="65">
        <v>50</v>
      </c>
      <c r="R48" s="112">
        <f>SUM(L48:Q48)</f>
        <v>264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96.778800000000004</v>
      </c>
      <c r="C49" s="38">
        <f t="shared" si="17"/>
        <v>96.308999999999997</v>
      </c>
      <c r="D49" s="38">
        <f t="shared" si="17"/>
        <v>24.273</v>
      </c>
      <c r="E49" s="38">
        <f t="shared" si="17"/>
        <v>94.586399999999998</v>
      </c>
      <c r="F49" s="38">
        <f t="shared" si="17"/>
        <v>92.550600000000003</v>
      </c>
      <c r="G49" s="38">
        <f t="shared" si="17"/>
        <v>95.525999999999996</v>
      </c>
      <c r="H49" s="38">
        <f t="shared" si="17"/>
        <v>0</v>
      </c>
      <c r="I49" s="104">
        <f>((I46*1000)/I48)/7</f>
        <v>44.74285714285714</v>
      </c>
      <c r="K49" s="95" t="s">
        <v>21</v>
      </c>
      <c r="L49" s="84">
        <f t="shared" ref="L49:Q49" si="18">((L48*L47)*7/1000-L39-L40)/5</f>
        <v>7.169999999999999</v>
      </c>
      <c r="M49" s="38">
        <f t="shared" si="18"/>
        <v>6.6096000000000021</v>
      </c>
      <c r="N49" s="38">
        <f t="shared" si="18"/>
        <v>1.59</v>
      </c>
      <c r="O49" s="38">
        <f t="shared" si="18"/>
        <v>7.0175000000000001</v>
      </c>
      <c r="P49" s="38">
        <f t="shared" si="18"/>
        <v>6.7650000000000006</v>
      </c>
      <c r="Q49" s="38">
        <f t="shared" si="18"/>
        <v>6.6349999999999998</v>
      </c>
      <c r="R49" s="113">
        <f>((R46*1000)/R48)/7</f>
        <v>135.87662337662337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677.45159999999998</v>
      </c>
      <c r="C50" s="42">
        <f t="shared" si="19"/>
        <v>674.16300000000001</v>
      </c>
      <c r="D50" s="42">
        <f t="shared" si="19"/>
        <v>169.911</v>
      </c>
      <c r="E50" s="42">
        <f t="shared" si="19"/>
        <v>662.10479999999995</v>
      </c>
      <c r="F50" s="42">
        <f t="shared" si="19"/>
        <v>647.85419999999999</v>
      </c>
      <c r="G50" s="42">
        <f t="shared" si="19"/>
        <v>668.68200000000002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50.05</v>
      </c>
      <c r="M50" s="42">
        <f t="shared" si="20"/>
        <v>46.648000000000003</v>
      </c>
      <c r="N50" s="42">
        <f t="shared" si="20"/>
        <v>11.55</v>
      </c>
      <c r="O50" s="42">
        <f t="shared" si="20"/>
        <v>49.087499999999999</v>
      </c>
      <c r="P50" s="42">
        <f t="shared" si="20"/>
        <v>47.424999999999997</v>
      </c>
      <c r="Q50" s="42">
        <f t="shared" si="20"/>
        <v>46.375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44.742857142857147</v>
      </c>
      <c r="C51" s="47">
        <f t="shared" si="21"/>
        <v>44.74285714285714</v>
      </c>
      <c r="D51" s="47">
        <f t="shared" si="21"/>
        <v>44.74285714285714</v>
      </c>
      <c r="E51" s="47">
        <f t="shared" si="21"/>
        <v>44.74285714285714</v>
      </c>
      <c r="F51" s="47">
        <f t="shared" si="21"/>
        <v>44.742857142857147</v>
      </c>
      <c r="G51" s="47">
        <f t="shared" si="21"/>
        <v>44.74285714285714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137.36263736263737</v>
      </c>
      <c r="M51" s="47">
        <f t="shared" si="22"/>
        <v>135.86005830903792</v>
      </c>
      <c r="N51" s="47">
        <f t="shared" si="22"/>
        <v>138.0952380952381</v>
      </c>
      <c r="O51" s="47">
        <f t="shared" si="22"/>
        <v>137.53501400560225</v>
      </c>
      <c r="P51" s="47">
        <f t="shared" si="22"/>
        <v>135.42857142857139</v>
      </c>
      <c r="Q51" s="47">
        <f t="shared" si="22"/>
        <v>132.57142857142858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8.4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8.1999999999999993</v>
      </c>
      <c r="N58" s="22">
        <v>8.5</v>
      </c>
      <c r="O58" s="79">
        <v>8.5</v>
      </c>
      <c r="P58" s="79">
        <v>2.4</v>
      </c>
      <c r="Q58" s="79">
        <v>8.3000000000000007</v>
      </c>
      <c r="R58" s="79">
        <v>8.1</v>
      </c>
      <c r="S58" s="221">
        <v>8.1999999999999993</v>
      </c>
      <c r="T58" s="101">
        <f t="shared" ref="T58:T65" si="23">SUM(B58:S58)</f>
        <v>131.6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8.4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8.1999999999999993</v>
      </c>
      <c r="N59" s="22">
        <v>8.5</v>
      </c>
      <c r="O59" s="79">
        <v>8.5</v>
      </c>
      <c r="P59" s="79">
        <v>2.4</v>
      </c>
      <c r="Q59" s="79">
        <v>8.3000000000000007</v>
      </c>
      <c r="R59" s="79">
        <v>8.1</v>
      </c>
      <c r="S59" s="221">
        <v>8.1999999999999993</v>
      </c>
      <c r="T59" s="101">
        <f t="shared" si="23"/>
        <v>131.6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2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131.19999999999999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8.4</v>
      </c>
      <c r="H61" s="22">
        <v>8.6</v>
      </c>
      <c r="I61" s="79">
        <v>8.5</v>
      </c>
      <c r="J61" s="79">
        <v>2.1</v>
      </c>
      <c r="K61" s="79">
        <v>8.1</v>
      </c>
      <c r="L61" s="79">
        <v>8.1999999999999993</v>
      </c>
      <c r="M61" s="221">
        <v>8.1999999999999993</v>
      </c>
      <c r="N61" s="22">
        <v>8.6</v>
      </c>
      <c r="O61" s="79">
        <v>8.6</v>
      </c>
      <c r="P61" s="79">
        <v>2.2999999999999998</v>
      </c>
      <c r="Q61" s="79">
        <v>8.4</v>
      </c>
      <c r="R61" s="79">
        <v>8.1999999999999993</v>
      </c>
      <c r="S61" s="221">
        <v>8.1999999999999993</v>
      </c>
      <c r="T61" s="101">
        <f t="shared" si="23"/>
        <v>131.9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8.4</v>
      </c>
      <c r="D62" s="79">
        <v>2.1</v>
      </c>
      <c r="E62" s="79">
        <v>8.5</v>
      </c>
      <c r="F62" s="79">
        <v>8.5</v>
      </c>
      <c r="G62" s="221">
        <v>8.4</v>
      </c>
      <c r="H62" s="22">
        <v>8.6</v>
      </c>
      <c r="I62" s="79">
        <v>8.5</v>
      </c>
      <c r="J62" s="79">
        <v>2.1</v>
      </c>
      <c r="K62" s="79">
        <v>8.1</v>
      </c>
      <c r="L62" s="79">
        <v>8.1999999999999993</v>
      </c>
      <c r="M62" s="221">
        <v>8.1999999999999993</v>
      </c>
      <c r="N62" s="22">
        <v>8.6</v>
      </c>
      <c r="O62" s="79">
        <v>8.6</v>
      </c>
      <c r="P62" s="79">
        <v>2.2999999999999998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132.30000000000001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8.4</v>
      </c>
      <c r="D63" s="79">
        <v>2.1</v>
      </c>
      <c r="E63" s="79">
        <v>8.5</v>
      </c>
      <c r="F63" s="79">
        <v>8.5</v>
      </c>
      <c r="G63" s="221">
        <v>8.4</v>
      </c>
      <c r="H63" s="22">
        <v>8.6</v>
      </c>
      <c r="I63" s="79">
        <v>8.6</v>
      </c>
      <c r="J63" s="79">
        <v>2.1</v>
      </c>
      <c r="K63" s="79">
        <v>8.1</v>
      </c>
      <c r="L63" s="79">
        <v>8.1999999999999993</v>
      </c>
      <c r="M63" s="221">
        <v>8.3000000000000007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8.3000000000000007</v>
      </c>
      <c r="T63" s="101">
        <f t="shared" si="23"/>
        <v>132.6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8.5</v>
      </c>
      <c r="F64" s="79">
        <v>8.5</v>
      </c>
      <c r="G64" s="221">
        <v>8.4</v>
      </c>
      <c r="H64" s="22">
        <v>8.6</v>
      </c>
      <c r="I64" s="79">
        <v>8.6</v>
      </c>
      <c r="J64" s="79">
        <v>2.1</v>
      </c>
      <c r="K64" s="79">
        <v>8.1</v>
      </c>
      <c r="L64" s="79">
        <v>8.1999999999999993</v>
      </c>
      <c r="M64" s="221">
        <v>8.3000000000000007</v>
      </c>
      <c r="N64" s="22">
        <v>8.6</v>
      </c>
      <c r="O64" s="79">
        <v>8.6</v>
      </c>
      <c r="P64" s="79">
        <v>2.4</v>
      </c>
      <c r="Q64" s="79">
        <v>8.4</v>
      </c>
      <c r="R64" s="79">
        <v>8.3000000000000007</v>
      </c>
      <c r="S64" s="221">
        <v>8.3000000000000007</v>
      </c>
      <c r="T64" s="101">
        <f t="shared" si="23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59.3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14.6</v>
      </c>
      <c r="K65" s="27">
        <f t="shared" si="24"/>
        <v>56.7</v>
      </c>
      <c r="L65" s="27">
        <f t="shared" si="24"/>
        <v>57.100000000000009</v>
      </c>
      <c r="M65" s="28">
        <f t="shared" si="24"/>
        <v>57.599999999999994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</v>
      </c>
      <c r="S65" s="28">
        <f t="shared" si="24"/>
        <v>57.599999999999994</v>
      </c>
      <c r="T65" s="101">
        <f t="shared" si="23"/>
        <v>924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137.35691987513007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8.3559999999999999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8.470600000000001</v>
      </c>
      <c r="F68" s="38">
        <f t="shared" si="25"/>
        <v>8.470600000000001</v>
      </c>
      <c r="G68" s="39">
        <f t="shared" si="25"/>
        <v>8.3797999999999995</v>
      </c>
      <c r="H68" s="37">
        <f t="shared" si="25"/>
        <v>8.5784000000000002</v>
      </c>
      <c r="I68" s="38">
        <f t="shared" si="25"/>
        <v>8.5350000000000001</v>
      </c>
      <c r="J68" s="38">
        <f t="shared" si="25"/>
        <v>2.0790000000000002</v>
      </c>
      <c r="K68" s="38">
        <f t="shared" si="25"/>
        <v>8.1419999999999995</v>
      </c>
      <c r="L68" s="38">
        <f t="shared" si="25"/>
        <v>8.1839999999999993</v>
      </c>
      <c r="M68" s="39">
        <f t="shared" si="25"/>
        <v>8.2490000000000006</v>
      </c>
      <c r="N68" s="37">
        <f t="shared" si="25"/>
        <v>8.5784000000000002</v>
      </c>
      <c r="O68" s="38">
        <f t="shared" si="25"/>
        <v>8.5784000000000002</v>
      </c>
      <c r="P68" s="38">
        <f t="shared" si="25"/>
        <v>2.3243999999999998</v>
      </c>
      <c r="Q68" s="38">
        <f t="shared" si="25"/>
        <v>8.3797999999999995</v>
      </c>
      <c r="R68" s="38">
        <f t="shared" si="25"/>
        <v>8.2259999999999991</v>
      </c>
      <c r="S68" s="39">
        <f t="shared" si="25"/>
        <v>8.2490000000000006</v>
      </c>
      <c r="T68" s="116">
        <f>((T65*1000)/T67)/7</f>
        <v>137.35691987513007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59.353000000000002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14.595000000000001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138.87587822014049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139.04761904761904</v>
      </c>
      <c r="K70" s="47">
        <f t="shared" si="27"/>
        <v>135</v>
      </c>
      <c r="L70" s="47">
        <f t="shared" si="27"/>
        <v>135.95238095238096</v>
      </c>
      <c r="M70" s="48">
        <f t="shared" si="27"/>
        <v>134.89461358313818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136.42857142857142</v>
      </c>
      <c r="S70" s="48">
        <f>+(S65/S67)/7*1000</f>
        <v>134.89461358313818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C34-F6CA-4A54-AE6D-5B994EF8282A}">
  <dimension ref="A1:AQ239"/>
  <sheetViews>
    <sheetView view="pageBreakPreview" topLeftCell="A48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2"/>
      <c r="Z3" s="2"/>
      <c r="AA3" s="2"/>
      <c r="AB3" s="2"/>
      <c r="AC3" s="2"/>
      <c r="AD3" s="4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0" t="s">
        <v>1</v>
      </c>
      <c r="B9" s="450"/>
      <c r="C9" s="450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0"/>
      <c r="B10" s="450"/>
      <c r="C10" s="4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0" t="s">
        <v>4</v>
      </c>
      <c r="B11" s="450"/>
      <c r="C11" s="450"/>
      <c r="D11" s="1"/>
      <c r="E11" s="448">
        <v>2</v>
      </c>
      <c r="F11" s="1"/>
      <c r="G11" s="1"/>
      <c r="H11" s="1"/>
      <c r="I11" s="1"/>
      <c r="J11" s="1"/>
      <c r="K11" s="492" t="s">
        <v>153</v>
      </c>
      <c r="L11" s="492"/>
      <c r="M11" s="449"/>
      <c r="N11" s="4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0"/>
      <c r="B12" s="450"/>
      <c r="C12" s="450"/>
      <c r="D12" s="1"/>
      <c r="E12" s="5"/>
      <c r="F12" s="1"/>
      <c r="G12" s="1"/>
      <c r="H12" s="1"/>
      <c r="I12" s="1"/>
      <c r="J12" s="1"/>
      <c r="K12" s="449"/>
      <c r="L12" s="449"/>
      <c r="M12" s="449"/>
      <c r="N12" s="4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0"/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1"/>
      <c r="X13" s="1"/>
      <c r="Y13" s="1"/>
    </row>
    <row r="14" spans="1:30" s="3" customFormat="1" ht="27" thickBot="1" x14ac:dyDescent="0.3">
      <c r="A14" s="4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115.60933862891527</v>
      </c>
      <c r="C18" s="23">
        <v>114.49499326187522</v>
      </c>
      <c r="D18" s="23">
        <v>30.194099907379218</v>
      </c>
      <c r="E18" s="23">
        <v>117.02497200824328</v>
      </c>
      <c r="F18" s="122">
        <v>116.39772012748806</v>
      </c>
      <c r="G18" s="24">
        <v>115.93231577968643</v>
      </c>
      <c r="H18" s="23">
        <v>117.38331714754568</v>
      </c>
      <c r="I18" s="23">
        <v>117.55404361400322</v>
      </c>
      <c r="J18" s="23">
        <v>28.808183633408014</v>
      </c>
      <c r="K18" s="23">
        <v>117.86810065408004</v>
      </c>
      <c r="L18" s="23">
        <v>117.54541222092806</v>
      </c>
      <c r="M18" s="23">
        <v>117.42319080396805</v>
      </c>
      <c r="N18" s="22">
        <v>116.42696867430406</v>
      </c>
      <c r="O18" s="23">
        <v>118.71247354675204</v>
      </c>
      <c r="P18" s="23">
        <v>31.223054205952014</v>
      </c>
      <c r="Q18" s="23">
        <v>117.64351960524803</v>
      </c>
      <c r="R18" s="23">
        <v>117.17505209528326</v>
      </c>
      <c r="S18" s="24">
        <v>116.94750980505606</v>
      </c>
      <c r="T18" s="25">
        <f t="shared" ref="T18:T25" si="0">SUM(B18:S18)</f>
        <v>1844.3642657201162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115.60933862891527</v>
      </c>
      <c r="C19" s="23">
        <v>114.49499326187522</v>
      </c>
      <c r="D19" s="23">
        <v>30.194099907379218</v>
      </c>
      <c r="E19" s="23">
        <v>117.02497200824328</v>
      </c>
      <c r="F19" s="122">
        <v>116.39772012748806</v>
      </c>
      <c r="G19" s="24">
        <v>115.93231577968643</v>
      </c>
      <c r="H19" s="23">
        <v>117.38331714754568</v>
      </c>
      <c r="I19" s="23">
        <v>117.55404361400322</v>
      </c>
      <c r="J19" s="23">
        <v>28.808183633408014</v>
      </c>
      <c r="K19" s="23">
        <v>117.86810065408004</v>
      </c>
      <c r="L19" s="23">
        <v>117.54541222092806</v>
      </c>
      <c r="M19" s="23">
        <v>117.42319080396805</v>
      </c>
      <c r="N19" s="22">
        <v>116.42696867430406</v>
      </c>
      <c r="O19" s="23">
        <v>118.71247354675204</v>
      </c>
      <c r="P19" s="23">
        <v>31.223054205952014</v>
      </c>
      <c r="Q19" s="23">
        <v>117.64351960524803</v>
      </c>
      <c r="R19" s="23">
        <v>117.17505209528326</v>
      </c>
      <c r="S19" s="24">
        <v>116.94750980505606</v>
      </c>
      <c r="T19" s="25">
        <f t="shared" si="0"/>
        <v>1844.3642657201162</v>
      </c>
      <c r="V19" s="2"/>
      <c r="W19" s="19"/>
    </row>
    <row r="20" spans="1:32" ht="39.75" customHeight="1" x14ac:dyDescent="0.25">
      <c r="A20" s="91" t="s">
        <v>14</v>
      </c>
      <c r="B20" s="76">
        <v>114.95786454843399</v>
      </c>
      <c r="C20" s="23">
        <v>113.44304269524994</v>
      </c>
      <c r="D20" s="23">
        <v>29.529800037048329</v>
      </c>
      <c r="E20" s="23">
        <v>116.35217119670276</v>
      </c>
      <c r="F20" s="122">
        <v>115.29603194900483</v>
      </c>
      <c r="G20" s="24">
        <v>115.2643536881255</v>
      </c>
      <c r="H20" s="23">
        <v>116.86235314098178</v>
      </c>
      <c r="I20" s="23">
        <v>117.01190255439874</v>
      </c>
      <c r="J20" s="23">
        <v>28.341446546636803</v>
      </c>
      <c r="K20" s="23">
        <v>117.32195973836804</v>
      </c>
      <c r="L20" s="23">
        <v>117.01535511162884</v>
      </c>
      <c r="M20" s="23">
        <v>116.62856367841282</v>
      </c>
      <c r="N20" s="22">
        <v>115.93785253027843</v>
      </c>
      <c r="O20" s="23">
        <v>118.07341058129927</v>
      </c>
      <c r="P20" s="23">
        <v>30.643098317619206</v>
      </c>
      <c r="Q20" s="23">
        <v>116.32259215790086</v>
      </c>
      <c r="R20" s="23">
        <v>116.07429916188673</v>
      </c>
      <c r="S20" s="24">
        <v>116.38315607797765</v>
      </c>
      <c r="T20" s="25">
        <f t="shared" si="0"/>
        <v>1831.4592537119543</v>
      </c>
      <c r="V20" s="2"/>
      <c r="W20" s="19"/>
    </row>
    <row r="21" spans="1:32" ht="39.950000000000003" customHeight="1" x14ac:dyDescent="0.25">
      <c r="A21" s="92" t="s">
        <v>15</v>
      </c>
      <c r="B21" s="76">
        <v>114.95786454843399</v>
      </c>
      <c r="C21" s="23">
        <v>113.44304269524994</v>
      </c>
      <c r="D21" s="23">
        <v>29.529800037048329</v>
      </c>
      <c r="E21" s="23">
        <v>116.35217119670276</v>
      </c>
      <c r="F21" s="122">
        <v>115.29603194900483</v>
      </c>
      <c r="G21" s="24">
        <v>115.2643536881255</v>
      </c>
      <c r="H21" s="23">
        <v>116.86235314098178</v>
      </c>
      <c r="I21" s="23">
        <v>117.01190255439874</v>
      </c>
      <c r="J21" s="23">
        <v>28.341446546636803</v>
      </c>
      <c r="K21" s="23">
        <v>117.32195973836804</v>
      </c>
      <c r="L21" s="23">
        <v>117.01535511162884</v>
      </c>
      <c r="M21" s="23">
        <v>116.62856367841282</v>
      </c>
      <c r="N21" s="22">
        <v>115.93785253027843</v>
      </c>
      <c r="O21" s="23">
        <v>118.07341058129927</v>
      </c>
      <c r="P21" s="23">
        <v>30.643098317619206</v>
      </c>
      <c r="Q21" s="23">
        <v>116.32259215790086</v>
      </c>
      <c r="R21" s="23">
        <v>116.07429916188673</v>
      </c>
      <c r="S21" s="24">
        <v>116.38315607797765</v>
      </c>
      <c r="T21" s="25">
        <f t="shared" si="0"/>
        <v>1831.4592537119543</v>
      </c>
      <c r="V21" s="2"/>
      <c r="W21" s="19"/>
    </row>
    <row r="22" spans="1:32" ht="39.950000000000003" customHeight="1" x14ac:dyDescent="0.25">
      <c r="A22" s="91" t="s">
        <v>16</v>
      </c>
      <c r="B22" s="76">
        <v>114.95786454843399</v>
      </c>
      <c r="C22" s="23">
        <v>113.44304269524994</v>
      </c>
      <c r="D22" s="23">
        <v>29.529800037048329</v>
      </c>
      <c r="E22" s="23">
        <v>116.35217119670276</v>
      </c>
      <c r="F22" s="122">
        <v>115.29603194900483</v>
      </c>
      <c r="G22" s="24">
        <v>115.2643536881255</v>
      </c>
      <c r="H22" s="23">
        <v>116.86235314098178</v>
      </c>
      <c r="I22" s="23">
        <v>117.01190255439874</v>
      </c>
      <c r="J22" s="23">
        <v>28.341446546636803</v>
      </c>
      <c r="K22" s="23">
        <v>117.32195973836804</v>
      </c>
      <c r="L22" s="23">
        <v>117.01535511162884</v>
      </c>
      <c r="M22" s="23">
        <v>116.62856367841282</v>
      </c>
      <c r="N22" s="22">
        <v>115.93785253027843</v>
      </c>
      <c r="O22" s="23">
        <v>118.07341058129927</v>
      </c>
      <c r="P22" s="23">
        <v>30.643098317619206</v>
      </c>
      <c r="Q22" s="23">
        <v>116.32259215790086</v>
      </c>
      <c r="R22" s="23">
        <v>116.07429916188673</v>
      </c>
      <c r="S22" s="24">
        <v>116.38315607797765</v>
      </c>
      <c r="T22" s="25">
        <f t="shared" si="0"/>
        <v>1831.4592537119543</v>
      </c>
      <c r="V22" s="2"/>
      <c r="W22" s="19"/>
    </row>
    <row r="23" spans="1:32" ht="39.950000000000003" customHeight="1" x14ac:dyDescent="0.25">
      <c r="A23" s="92" t="s">
        <v>17</v>
      </c>
      <c r="B23" s="76">
        <v>114.95786454843399</v>
      </c>
      <c r="C23" s="23">
        <v>113.44304269524994</v>
      </c>
      <c r="D23" s="23">
        <v>29.529800037048329</v>
      </c>
      <c r="E23" s="23">
        <v>116.35217119670276</v>
      </c>
      <c r="F23" s="122">
        <v>115.29603194900483</v>
      </c>
      <c r="G23" s="24">
        <v>115.2643536881255</v>
      </c>
      <c r="H23" s="23">
        <v>116.86235314098178</v>
      </c>
      <c r="I23" s="23">
        <v>117.01190255439874</v>
      </c>
      <c r="J23" s="23">
        <v>28.341446546636803</v>
      </c>
      <c r="K23" s="23">
        <v>117.32195973836804</v>
      </c>
      <c r="L23" s="23">
        <v>117.01535511162884</v>
      </c>
      <c r="M23" s="23">
        <v>116.62856367841282</v>
      </c>
      <c r="N23" s="22">
        <v>115.93785253027843</v>
      </c>
      <c r="O23" s="23">
        <v>118.07341058129927</v>
      </c>
      <c r="P23" s="23">
        <v>30.643098317619206</v>
      </c>
      <c r="Q23" s="23">
        <v>116.32259215790086</v>
      </c>
      <c r="R23" s="23">
        <v>116.07429916188673</v>
      </c>
      <c r="S23" s="24">
        <v>116.38315607797765</v>
      </c>
      <c r="T23" s="25">
        <f t="shared" si="0"/>
        <v>1831.4592537119543</v>
      </c>
      <c r="V23" s="2"/>
      <c r="W23" s="19"/>
    </row>
    <row r="24" spans="1:32" ht="39.950000000000003" customHeight="1" x14ac:dyDescent="0.25">
      <c r="A24" s="91" t="s">
        <v>18</v>
      </c>
      <c r="B24" s="76">
        <v>114.95786454843399</v>
      </c>
      <c r="C24" s="23">
        <v>113.44304269524994</v>
      </c>
      <c r="D24" s="23">
        <v>29.529800037048329</v>
      </c>
      <c r="E24" s="23">
        <v>116.35217119670276</v>
      </c>
      <c r="F24" s="122">
        <v>115.29603194900483</v>
      </c>
      <c r="G24" s="24">
        <v>115.2643536881255</v>
      </c>
      <c r="H24" s="23">
        <v>116.86235314098178</v>
      </c>
      <c r="I24" s="23">
        <v>117.01190255439874</v>
      </c>
      <c r="J24" s="23">
        <v>28.341446546636803</v>
      </c>
      <c r="K24" s="23">
        <v>117.32195973836804</v>
      </c>
      <c r="L24" s="23">
        <v>117.01535511162884</v>
      </c>
      <c r="M24" s="23">
        <v>116.62856367841282</v>
      </c>
      <c r="N24" s="22">
        <v>115.93785253027843</v>
      </c>
      <c r="O24" s="23">
        <v>118.07341058129927</v>
      </c>
      <c r="P24" s="23">
        <v>30.643098317619206</v>
      </c>
      <c r="Q24" s="23">
        <v>116.32259215790086</v>
      </c>
      <c r="R24" s="23">
        <v>116.07429916188673</v>
      </c>
      <c r="S24" s="24">
        <v>116.38315607797765</v>
      </c>
      <c r="T24" s="25">
        <f t="shared" si="0"/>
        <v>1831.4592537119543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806.00800000000061</v>
      </c>
      <c r="C25" s="27">
        <f t="shared" si="1"/>
        <v>796.2052000000001</v>
      </c>
      <c r="D25" s="27">
        <f t="shared" si="1"/>
        <v>208.03720000000007</v>
      </c>
      <c r="E25" s="27">
        <f t="shared" si="1"/>
        <v>815.81080000000043</v>
      </c>
      <c r="F25" s="27">
        <f t="shared" si="1"/>
        <v>809.27560000000028</v>
      </c>
      <c r="G25" s="228">
        <f t="shared" si="1"/>
        <v>808.18640000000039</v>
      </c>
      <c r="H25" s="27">
        <f t="shared" si="1"/>
        <v>819.07840000000033</v>
      </c>
      <c r="I25" s="27">
        <f t="shared" si="1"/>
        <v>820.16760000000011</v>
      </c>
      <c r="J25" s="27">
        <f t="shared" si="1"/>
        <v>199.32360000000006</v>
      </c>
      <c r="K25" s="27">
        <f t="shared" si="1"/>
        <v>822.34600000000023</v>
      </c>
      <c r="L25" s="27">
        <f t="shared" si="1"/>
        <v>820.16760000000033</v>
      </c>
      <c r="M25" s="27">
        <f t="shared" si="1"/>
        <v>817.9892000000001</v>
      </c>
      <c r="N25" s="26">
        <f>SUM(N18:N24)</f>
        <v>812.54320000000018</v>
      </c>
      <c r="O25" s="27">
        <f t="shared" ref="O25:Q25" si="2">SUM(O18:O24)</f>
        <v>827.79200000000048</v>
      </c>
      <c r="P25" s="27">
        <f t="shared" si="2"/>
        <v>215.66160000000005</v>
      </c>
      <c r="Q25" s="27">
        <f t="shared" si="2"/>
        <v>816.90000000000043</v>
      </c>
      <c r="R25" s="27">
        <f>SUM(R18:R24)</f>
        <v>814.72160000000031</v>
      </c>
      <c r="S25" s="28">
        <f t="shared" ref="S25" si="3">SUM(S18:S24)</f>
        <v>815.81080000000043</v>
      </c>
      <c r="T25" s="25">
        <f t="shared" si="0"/>
        <v>12846.024800000005</v>
      </c>
    </row>
    <row r="26" spans="1:32" s="2" customFormat="1" ht="36.75" customHeight="1" x14ac:dyDescent="0.25">
      <c r="A26" s="93" t="s">
        <v>19</v>
      </c>
      <c r="B26" s="208">
        <v>155.60000000000005</v>
      </c>
      <c r="C26" s="30">
        <v>155.60000000000005</v>
      </c>
      <c r="D26" s="30">
        <v>155.60000000000005</v>
      </c>
      <c r="E26" s="30">
        <v>155.60000000000005</v>
      </c>
      <c r="F26" s="30">
        <v>155.60000000000005</v>
      </c>
      <c r="G26" s="229">
        <v>155.60000000000005</v>
      </c>
      <c r="H26" s="30">
        <v>155.60000000000005</v>
      </c>
      <c r="I26" s="30">
        <v>155.60000000000005</v>
      </c>
      <c r="J26" s="30">
        <v>155.60000000000005</v>
      </c>
      <c r="K26" s="30">
        <v>155.60000000000005</v>
      </c>
      <c r="L26" s="30">
        <v>155.60000000000005</v>
      </c>
      <c r="M26" s="30">
        <v>155.60000000000005</v>
      </c>
      <c r="N26" s="29">
        <v>155.60000000000005</v>
      </c>
      <c r="O26" s="30">
        <v>155.60000000000005</v>
      </c>
      <c r="P26" s="30">
        <v>155.60000000000005</v>
      </c>
      <c r="Q26" s="30">
        <v>155.60000000000005</v>
      </c>
      <c r="R26" s="30">
        <v>155.60000000000005</v>
      </c>
      <c r="S26" s="31">
        <v>155.60000000000005</v>
      </c>
      <c r="T26" s="32">
        <f>+((T25/T27)/7)*1000</f>
        <v>155.60000000000005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191</v>
      </c>
      <c r="E27" s="34">
        <v>749</v>
      </c>
      <c r="F27" s="34">
        <v>743</v>
      </c>
      <c r="G27" s="230">
        <v>742</v>
      </c>
      <c r="H27" s="34">
        <v>752</v>
      </c>
      <c r="I27" s="34">
        <v>753</v>
      </c>
      <c r="J27" s="34">
        <v>183</v>
      </c>
      <c r="K27" s="34">
        <v>755</v>
      </c>
      <c r="L27" s="34">
        <v>753</v>
      </c>
      <c r="M27" s="34">
        <v>751</v>
      </c>
      <c r="N27" s="33">
        <v>746</v>
      </c>
      <c r="O27" s="34">
        <v>760</v>
      </c>
      <c r="P27" s="34">
        <v>198</v>
      </c>
      <c r="Q27" s="34">
        <v>750</v>
      </c>
      <c r="R27" s="34">
        <v>748</v>
      </c>
      <c r="S27" s="35">
        <v>749</v>
      </c>
      <c r="T27" s="36">
        <f>SUM(B27:S27)</f>
        <v>11794</v>
      </c>
      <c r="U27" s="2">
        <f>((T25*1000)/T27)/7</f>
        <v>155.60000000000005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114.95786454843399</v>
      </c>
      <c r="C28" s="84">
        <f t="shared" si="4"/>
        <v>113.44304269524994</v>
      </c>
      <c r="D28" s="84">
        <f t="shared" si="4"/>
        <v>29.529800037048329</v>
      </c>
      <c r="E28" s="84">
        <f t="shared" si="4"/>
        <v>116.35217119670276</v>
      </c>
      <c r="F28" s="84">
        <f t="shared" si="4"/>
        <v>115.29603194900483</v>
      </c>
      <c r="G28" s="84">
        <f t="shared" si="4"/>
        <v>115.2643536881255</v>
      </c>
      <c r="H28" s="84">
        <f t="shared" si="4"/>
        <v>116.86235314098178</v>
      </c>
      <c r="I28" s="84">
        <f t="shared" si="4"/>
        <v>117.01190255439874</v>
      </c>
      <c r="J28" s="84">
        <f t="shared" si="4"/>
        <v>28.341446546636803</v>
      </c>
      <c r="K28" s="84">
        <f t="shared" si="4"/>
        <v>117.32195973836804</v>
      </c>
      <c r="L28" s="84">
        <f t="shared" si="4"/>
        <v>117.01535511162884</v>
      </c>
      <c r="M28" s="84">
        <f t="shared" si="4"/>
        <v>116.62856367841282</v>
      </c>
      <c r="N28" s="84">
        <f t="shared" si="4"/>
        <v>115.93785253027843</v>
      </c>
      <c r="O28" s="84">
        <f t="shared" si="4"/>
        <v>118.07341058129927</v>
      </c>
      <c r="P28" s="84">
        <f t="shared" si="4"/>
        <v>30.643098317619206</v>
      </c>
      <c r="Q28" s="84">
        <f t="shared" si="4"/>
        <v>116.32259215790086</v>
      </c>
      <c r="R28" s="84">
        <f t="shared" si="4"/>
        <v>116.07429916188673</v>
      </c>
      <c r="S28" s="231">
        <f t="shared" si="4"/>
        <v>116.38315607797765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806.00800000000038</v>
      </c>
      <c r="C29" s="42">
        <f t="shared" si="5"/>
        <v>796.20520000000022</v>
      </c>
      <c r="D29" s="42">
        <f t="shared" si="5"/>
        <v>208.03720000000007</v>
      </c>
      <c r="E29" s="42">
        <f>((E27*E26)*7)/1000</f>
        <v>815.81080000000031</v>
      </c>
      <c r="F29" s="42">
        <f>((F27*F26)*7)/1000</f>
        <v>809.27560000000017</v>
      </c>
      <c r="G29" s="232">
        <f>((G27*G26)*7)/1000</f>
        <v>808.18640000000028</v>
      </c>
      <c r="H29" s="42">
        <f t="shared" ref="H29" si="6">((H27*H26)*7)/1000</f>
        <v>819.07840000000022</v>
      </c>
      <c r="I29" s="42">
        <f>((I27*I26)*7)/1000</f>
        <v>820.16760000000022</v>
      </c>
      <c r="J29" s="42">
        <f t="shared" ref="J29:M29" si="7">((J27*J26)*7)/1000</f>
        <v>199.32360000000006</v>
      </c>
      <c r="K29" s="42">
        <f t="shared" si="7"/>
        <v>822.34600000000034</v>
      </c>
      <c r="L29" s="42">
        <f t="shared" si="7"/>
        <v>820.16760000000022</v>
      </c>
      <c r="M29" s="42">
        <f t="shared" si="7"/>
        <v>817.98920000000021</v>
      </c>
      <c r="N29" s="41">
        <f>((N27*N26)*7)/1000</f>
        <v>812.54320000000018</v>
      </c>
      <c r="O29" s="42">
        <f>((O27*O26)*7)/1000</f>
        <v>827.79200000000037</v>
      </c>
      <c r="P29" s="42">
        <f t="shared" ref="P29:S29" si="8">((P27*P26)*7)/1000</f>
        <v>215.66160000000008</v>
      </c>
      <c r="Q29" s="42">
        <f t="shared" si="8"/>
        <v>816.90000000000032</v>
      </c>
      <c r="R29" s="43">
        <f t="shared" si="8"/>
        <v>814.72160000000019</v>
      </c>
      <c r="S29" s="44">
        <f t="shared" si="8"/>
        <v>815.81080000000031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155.60000000000014</v>
      </c>
      <c r="C30" s="47">
        <f t="shared" si="9"/>
        <v>155.60000000000002</v>
      </c>
      <c r="D30" s="47">
        <f t="shared" si="9"/>
        <v>155.60000000000005</v>
      </c>
      <c r="E30" s="47">
        <f>+(E25/E27)/7*1000</f>
        <v>155.60000000000011</v>
      </c>
      <c r="F30" s="47">
        <f t="shared" ref="F30:H30" si="10">+(F25/F27)/7*1000</f>
        <v>155.60000000000005</v>
      </c>
      <c r="G30" s="233">
        <f t="shared" si="10"/>
        <v>155.60000000000011</v>
      </c>
      <c r="H30" s="47">
        <f t="shared" si="10"/>
        <v>155.60000000000005</v>
      </c>
      <c r="I30" s="47">
        <f>+(I25/I27)/7*1000</f>
        <v>155.60000000000002</v>
      </c>
      <c r="J30" s="47">
        <f t="shared" ref="J30:M30" si="11">+(J25/J27)/7*1000</f>
        <v>155.60000000000005</v>
      </c>
      <c r="K30" s="47">
        <f t="shared" si="11"/>
        <v>155.60000000000005</v>
      </c>
      <c r="L30" s="47">
        <f t="shared" si="11"/>
        <v>155.60000000000005</v>
      </c>
      <c r="M30" s="47">
        <f t="shared" si="11"/>
        <v>155.60000000000002</v>
      </c>
      <c r="N30" s="46">
        <f>+(N25/N27)/7*1000</f>
        <v>155.60000000000002</v>
      </c>
      <c r="O30" s="47">
        <f t="shared" ref="O30:S30" si="12">+(O25/O27)/7*1000</f>
        <v>155.60000000000011</v>
      </c>
      <c r="P30" s="47">
        <f t="shared" si="12"/>
        <v>155.60000000000002</v>
      </c>
      <c r="Q30" s="47">
        <f t="shared" si="12"/>
        <v>155.60000000000011</v>
      </c>
      <c r="R30" s="47">
        <f t="shared" si="12"/>
        <v>155.60000000000005</v>
      </c>
      <c r="S30" s="48">
        <f t="shared" si="12"/>
        <v>155.60000000000011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96.342400000000012</v>
      </c>
      <c r="C39" s="79">
        <v>96.186000000000007</v>
      </c>
      <c r="D39" s="79">
        <v>23.616400000000002</v>
      </c>
      <c r="E39" s="79">
        <v>93.996400000000008</v>
      </c>
      <c r="F39" s="79">
        <v>91.963200000000001</v>
      </c>
      <c r="G39" s="79">
        <v>94.778400000000005</v>
      </c>
      <c r="H39" s="79"/>
      <c r="I39" s="101">
        <f t="shared" ref="I39:I46" si="13">SUM(B39:H39)</f>
        <v>496.88280000000009</v>
      </c>
      <c r="J39" s="138"/>
      <c r="K39" s="91" t="s">
        <v>12</v>
      </c>
      <c r="L39" s="79">
        <v>7.2</v>
      </c>
      <c r="M39" s="79">
        <v>6.6</v>
      </c>
      <c r="N39" s="79">
        <v>1.6</v>
      </c>
      <c r="O39" s="79">
        <v>7.1</v>
      </c>
      <c r="P39" s="79">
        <v>6.8</v>
      </c>
      <c r="Q39" s="79">
        <v>6.7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96.342400000000012</v>
      </c>
      <c r="C40" s="79">
        <v>96.186000000000007</v>
      </c>
      <c r="D40" s="79">
        <v>23.616400000000002</v>
      </c>
      <c r="E40" s="79">
        <v>93.996400000000008</v>
      </c>
      <c r="F40" s="79">
        <v>91.963200000000001</v>
      </c>
      <c r="G40" s="79">
        <v>94.778400000000005</v>
      </c>
      <c r="H40" s="79"/>
      <c r="I40" s="101">
        <f t="shared" si="13"/>
        <v>496.88280000000009</v>
      </c>
      <c r="J40" s="2"/>
      <c r="K40" s="92" t="s">
        <v>13</v>
      </c>
      <c r="L40" s="79">
        <v>7.2</v>
      </c>
      <c r="M40" s="79">
        <v>6.6</v>
      </c>
      <c r="N40" s="79">
        <v>1.6</v>
      </c>
      <c r="O40" s="79">
        <v>7.1</v>
      </c>
      <c r="P40" s="79">
        <v>6.8</v>
      </c>
      <c r="Q40" s="79">
        <v>6.7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6.9</v>
      </c>
      <c r="P41" s="79">
        <v>6.7</v>
      </c>
      <c r="Q41" s="79">
        <v>6.6</v>
      </c>
      <c r="R41" s="101">
        <f t="shared" si="14"/>
        <v>35.5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7.4</v>
      </c>
      <c r="N42" s="79">
        <v>1.7</v>
      </c>
      <c r="O42" s="79">
        <v>7</v>
      </c>
      <c r="P42" s="79">
        <v>6</v>
      </c>
      <c r="Q42" s="79">
        <v>6.2</v>
      </c>
      <c r="R42" s="101">
        <f t="shared" si="14"/>
        <v>35.800000000000004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7.6</v>
      </c>
      <c r="M43" s="79">
        <v>7.4</v>
      </c>
      <c r="N43" s="79">
        <v>1.7</v>
      </c>
      <c r="O43" s="79">
        <v>7</v>
      </c>
      <c r="P43" s="79">
        <v>6</v>
      </c>
      <c r="Q43" s="79">
        <v>6.2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7.6</v>
      </c>
      <c r="M44" s="79">
        <v>7.4</v>
      </c>
      <c r="N44" s="79">
        <v>1.7</v>
      </c>
      <c r="O44" s="79">
        <v>7</v>
      </c>
      <c r="P44" s="79">
        <v>6</v>
      </c>
      <c r="Q44" s="79">
        <v>6.2</v>
      </c>
      <c r="R44" s="101">
        <f t="shared" si="14"/>
        <v>35.9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7.6</v>
      </c>
      <c r="M45" s="79">
        <v>7.5</v>
      </c>
      <c r="N45" s="79">
        <v>1.7</v>
      </c>
      <c r="O45" s="79">
        <v>7</v>
      </c>
      <c r="P45" s="79">
        <v>6</v>
      </c>
      <c r="Q45" s="79">
        <v>6.2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192.68480000000002</v>
      </c>
      <c r="C46" s="27">
        <f t="shared" si="15"/>
        <v>192.37200000000001</v>
      </c>
      <c r="D46" s="27">
        <f t="shared" si="15"/>
        <v>47.232800000000005</v>
      </c>
      <c r="E46" s="27">
        <f t="shared" si="15"/>
        <v>187.99280000000002</v>
      </c>
      <c r="F46" s="27">
        <f t="shared" si="15"/>
        <v>183.9264</v>
      </c>
      <c r="G46" s="27">
        <f t="shared" si="15"/>
        <v>189.55680000000001</v>
      </c>
      <c r="H46" s="27">
        <f t="shared" si="15"/>
        <v>0</v>
      </c>
      <c r="I46" s="101">
        <f t="shared" si="13"/>
        <v>993.76560000000018</v>
      </c>
      <c r="K46" s="77" t="s">
        <v>10</v>
      </c>
      <c r="L46" s="81">
        <f t="shared" ref="L46:Q46" si="16">SUM(L39:L45)</f>
        <v>51.800000000000004</v>
      </c>
      <c r="M46" s="27">
        <f t="shared" si="16"/>
        <v>49.499999999999993</v>
      </c>
      <c r="N46" s="27">
        <f t="shared" si="16"/>
        <v>11.6</v>
      </c>
      <c r="O46" s="27">
        <f t="shared" si="16"/>
        <v>49.1</v>
      </c>
      <c r="P46" s="27">
        <f t="shared" si="16"/>
        <v>44.3</v>
      </c>
      <c r="Q46" s="27">
        <f t="shared" si="16"/>
        <v>44.800000000000004</v>
      </c>
      <c r="R46" s="101">
        <f t="shared" si="14"/>
        <v>251.10000000000002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156.4</v>
      </c>
      <c r="C47" s="30">
        <v>156.4</v>
      </c>
      <c r="D47" s="30">
        <v>156.4</v>
      </c>
      <c r="E47" s="30">
        <v>156.4</v>
      </c>
      <c r="F47" s="30">
        <v>156.4</v>
      </c>
      <c r="G47" s="30">
        <v>156.4</v>
      </c>
      <c r="H47" s="30"/>
      <c r="I47" s="102">
        <f>+((I46/I48)/7)*1000</f>
        <v>44.68571428571429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136.39326453014669</v>
      </c>
      <c r="S47" s="63"/>
      <c r="T47" s="63"/>
    </row>
    <row r="48" spans="1:30" ht="33.75" customHeight="1" x14ac:dyDescent="0.25">
      <c r="A48" s="94" t="s">
        <v>20</v>
      </c>
      <c r="B48" s="83">
        <v>616</v>
      </c>
      <c r="C48" s="34">
        <v>615</v>
      </c>
      <c r="D48" s="34">
        <v>151</v>
      </c>
      <c r="E48" s="34">
        <v>601</v>
      </c>
      <c r="F48" s="34">
        <v>588</v>
      </c>
      <c r="G48" s="34">
        <v>606</v>
      </c>
      <c r="H48" s="34"/>
      <c r="I48" s="103">
        <f>SUM(B48:H48)</f>
        <v>3177</v>
      </c>
      <c r="J48" s="64"/>
      <c r="K48" s="94" t="s">
        <v>20</v>
      </c>
      <c r="L48" s="106">
        <v>54</v>
      </c>
      <c r="M48" s="65">
        <v>54</v>
      </c>
      <c r="N48" s="65">
        <v>12</v>
      </c>
      <c r="O48" s="65">
        <v>53</v>
      </c>
      <c r="P48" s="65">
        <v>44</v>
      </c>
      <c r="Q48" s="65">
        <v>46</v>
      </c>
      <c r="R48" s="112">
        <f>SUM(L48:Q48)</f>
        <v>263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96.342400000000012</v>
      </c>
      <c r="C49" s="38">
        <f t="shared" si="17"/>
        <v>96.186000000000007</v>
      </c>
      <c r="D49" s="38">
        <f t="shared" si="17"/>
        <v>23.616400000000002</v>
      </c>
      <c r="E49" s="38">
        <f t="shared" si="17"/>
        <v>93.996400000000008</v>
      </c>
      <c r="F49" s="38">
        <f t="shared" si="17"/>
        <v>91.963200000000001</v>
      </c>
      <c r="G49" s="38">
        <f t="shared" si="17"/>
        <v>94.778400000000005</v>
      </c>
      <c r="H49" s="38">
        <f t="shared" si="17"/>
        <v>0</v>
      </c>
      <c r="I49" s="104">
        <f>((I46*1000)/I48)/7</f>
        <v>44.685714285714297</v>
      </c>
      <c r="K49" s="95" t="s">
        <v>21</v>
      </c>
      <c r="L49" s="84">
        <f t="shared" ref="L49:Q49" si="18">((L48*L47)*7/1000-L39-L40)/5</f>
        <v>7.5149999999999988</v>
      </c>
      <c r="M49" s="38">
        <f t="shared" si="18"/>
        <v>7.6415999999999995</v>
      </c>
      <c r="N49" s="38">
        <f t="shared" si="18"/>
        <v>1.6700000000000004</v>
      </c>
      <c r="O49" s="38">
        <f t="shared" si="18"/>
        <v>7.3624999999999998</v>
      </c>
      <c r="P49" s="38">
        <f t="shared" si="18"/>
        <v>5.6268000000000011</v>
      </c>
      <c r="Q49" s="38">
        <f t="shared" si="18"/>
        <v>5.8529999999999998</v>
      </c>
      <c r="R49" s="113">
        <f>((R46*1000)/R48)/7</f>
        <v>136.39326453014669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674.3968000000001</v>
      </c>
      <c r="C50" s="42">
        <f t="shared" si="19"/>
        <v>673.30200000000002</v>
      </c>
      <c r="D50" s="42">
        <f t="shared" si="19"/>
        <v>165.31480000000002</v>
      </c>
      <c r="E50" s="42">
        <f t="shared" si="19"/>
        <v>657.97480000000007</v>
      </c>
      <c r="F50" s="42">
        <f t="shared" si="19"/>
        <v>643.74239999999998</v>
      </c>
      <c r="G50" s="42">
        <f t="shared" si="19"/>
        <v>663.44880000000001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51.975000000000001</v>
      </c>
      <c r="M50" s="42">
        <f t="shared" si="20"/>
        <v>51.408000000000001</v>
      </c>
      <c r="N50" s="42">
        <f t="shared" si="20"/>
        <v>11.55</v>
      </c>
      <c r="O50" s="42">
        <f t="shared" si="20"/>
        <v>51.012500000000003</v>
      </c>
      <c r="P50" s="42">
        <f t="shared" si="20"/>
        <v>41.734000000000002</v>
      </c>
      <c r="Q50" s="42">
        <f t="shared" si="20"/>
        <v>42.664999999999999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44.68571428571429</v>
      </c>
      <c r="C51" s="47">
        <f t="shared" si="21"/>
        <v>44.68571428571429</v>
      </c>
      <c r="D51" s="47">
        <f t="shared" si="21"/>
        <v>44.68571428571429</v>
      </c>
      <c r="E51" s="47">
        <f t="shared" si="21"/>
        <v>44.68571428571429</v>
      </c>
      <c r="F51" s="47">
        <f t="shared" si="21"/>
        <v>44.68571428571429</v>
      </c>
      <c r="G51" s="47">
        <f t="shared" si="21"/>
        <v>44.68571428571429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137.03703703703704</v>
      </c>
      <c r="M51" s="47">
        <f t="shared" si="22"/>
        <v>130.95238095238093</v>
      </c>
      <c r="N51" s="47">
        <f t="shared" si="22"/>
        <v>138.0952380952381</v>
      </c>
      <c r="O51" s="47">
        <f t="shared" si="22"/>
        <v>132.34501347708897</v>
      </c>
      <c r="P51" s="47">
        <f t="shared" si="22"/>
        <v>143.83116883116884</v>
      </c>
      <c r="Q51" s="47">
        <f t="shared" si="22"/>
        <v>139.13043478260869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2.1</v>
      </c>
      <c r="E58" s="79">
        <v>8.5</v>
      </c>
      <c r="F58" s="79">
        <v>8.5</v>
      </c>
      <c r="G58" s="221">
        <v>8.4</v>
      </c>
      <c r="H58" s="22">
        <v>8.6</v>
      </c>
      <c r="I58" s="79">
        <v>8.6</v>
      </c>
      <c r="J58" s="79">
        <v>2.1</v>
      </c>
      <c r="K58" s="79">
        <v>8.1</v>
      </c>
      <c r="L58" s="79">
        <v>8.1999999999999993</v>
      </c>
      <c r="M58" s="221">
        <v>8.3000000000000007</v>
      </c>
      <c r="N58" s="22">
        <v>8.6</v>
      </c>
      <c r="O58" s="79">
        <v>8.6</v>
      </c>
      <c r="P58" s="79">
        <v>2.4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2.1</v>
      </c>
      <c r="E59" s="79">
        <v>8.5</v>
      </c>
      <c r="F59" s="79">
        <v>8.5</v>
      </c>
      <c r="G59" s="221">
        <v>8.4</v>
      </c>
      <c r="H59" s="22">
        <v>8.6</v>
      </c>
      <c r="I59" s="79">
        <v>8.6</v>
      </c>
      <c r="J59" s="79">
        <v>2.1</v>
      </c>
      <c r="K59" s="79">
        <v>8.1</v>
      </c>
      <c r="L59" s="79">
        <v>8.1999999999999993</v>
      </c>
      <c r="M59" s="221">
        <v>8.3000000000000007</v>
      </c>
      <c r="N59" s="22">
        <v>8.6</v>
      </c>
      <c r="O59" s="79">
        <v>8.6</v>
      </c>
      <c r="P59" s="79">
        <v>2.4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8.1999999999999993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1.8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8.3000000000000007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1.9</v>
      </c>
      <c r="K61" s="79">
        <v>8.1</v>
      </c>
      <c r="L61" s="79">
        <v>8.1</v>
      </c>
      <c r="M61" s="221">
        <v>8.1999999999999993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130.89999999999998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8.3000000000000007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1.9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8.3000000000000007</v>
      </c>
      <c r="F63" s="79">
        <v>8.5</v>
      </c>
      <c r="G63" s="221">
        <v>8.4</v>
      </c>
      <c r="H63" s="22">
        <v>8.6</v>
      </c>
      <c r="I63" s="79">
        <v>8.5</v>
      </c>
      <c r="J63" s="79">
        <v>1.9</v>
      </c>
      <c r="K63" s="79">
        <v>8.1999999999999993</v>
      </c>
      <c r="L63" s="79">
        <v>8.1999999999999993</v>
      </c>
      <c r="M63" s="221">
        <v>8.1999999999999993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8.1999999999999993</v>
      </c>
      <c r="T63" s="101">
        <f t="shared" si="23"/>
        <v>131.9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8.3000000000000007</v>
      </c>
      <c r="F64" s="79">
        <v>8.5</v>
      </c>
      <c r="G64" s="221">
        <v>8.4</v>
      </c>
      <c r="H64" s="22">
        <v>8.6</v>
      </c>
      <c r="I64" s="79">
        <v>8.5</v>
      </c>
      <c r="J64" s="79">
        <v>1.9</v>
      </c>
      <c r="K64" s="79">
        <v>8.1999999999999993</v>
      </c>
      <c r="L64" s="79">
        <v>8.1999999999999993</v>
      </c>
      <c r="M64" s="221">
        <v>8.1999999999999993</v>
      </c>
      <c r="N64" s="22">
        <v>8.6</v>
      </c>
      <c r="O64" s="79">
        <v>8.6</v>
      </c>
      <c r="P64" s="79">
        <v>2.4</v>
      </c>
      <c r="Q64" s="79">
        <v>8.4</v>
      </c>
      <c r="R64" s="79">
        <v>8.1999999999999993</v>
      </c>
      <c r="S64" s="221">
        <v>8.1999999999999993</v>
      </c>
      <c r="T64" s="101">
        <f t="shared" si="23"/>
        <v>132.1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58.399999999999991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13.600000000000001</v>
      </c>
      <c r="K65" s="27">
        <f t="shared" si="24"/>
        <v>56.900000000000006</v>
      </c>
      <c r="L65" s="27">
        <f t="shared" si="24"/>
        <v>57.100000000000009</v>
      </c>
      <c r="M65" s="28">
        <f t="shared" si="24"/>
        <v>57.600000000000009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57.300000000000011</v>
      </c>
      <c r="S65" s="28">
        <f t="shared" si="24"/>
        <v>57.600000000000009</v>
      </c>
      <c r="T65" s="101">
        <f t="shared" si="23"/>
        <v>922.30000000000007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137.39013853716671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60</v>
      </c>
      <c r="F67" s="65">
        <v>61</v>
      </c>
      <c r="G67" s="223">
        <v>61</v>
      </c>
      <c r="H67" s="222">
        <v>62</v>
      </c>
      <c r="I67" s="65">
        <v>62</v>
      </c>
      <c r="J67" s="65">
        <v>14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959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8.3160000000000007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8.2759999999999998</v>
      </c>
      <c r="F68" s="38">
        <f t="shared" si="25"/>
        <v>8.470600000000001</v>
      </c>
      <c r="G68" s="39">
        <f t="shared" si="25"/>
        <v>8.3398000000000003</v>
      </c>
      <c r="H68" s="37">
        <f t="shared" si="25"/>
        <v>8.5383999999999993</v>
      </c>
      <c r="I68" s="38">
        <f t="shared" si="25"/>
        <v>8.4949999999999992</v>
      </c>
      <c r="J68" s="38">
        <f t="shared" si="25"/>
        <v>1.8844000000000001</v>
      </c>
      <c r="K68" s="38">
        <f t="shared" si="25"/>
        <v>8.1419999999999995</v>
      </c>
      <c r="L68" s="38">
        <f t="shared" si="25"/>
        <v>8.1440000000000001</v>
      </c>
      <c r="M68" s="39">
        <f t="shared" si="25"/>
        <v>8.2089999999999996</v>
      </c>
      <c r="N68" s="37">
        <f t="shared" si="25"/>
        <v>8.5383999999999993</v>
      </c>
      <c r="O68" s="38">
        <f t="shared" si="25"/>
        <v>8.5383999999999993</v>
      </c>
      <c r="P68" s="38">
        <f t="shared" si="25"/>
        <v>2.3243999999999998</v>
      </c>
      <c r="Q68" s="38">
        <f t="shared" si="25"/>
        <v>8.3398000000000003</v>
      </c>
      <c r="R68" s="38">
        <f t="shared" si="25"/>
        <v>8.1460000000000008</v>
      </c>
      <c r="S68" s="39">
        <f t="shared" si="25"/>
        <v>8.2089999999999996</v>
      </c>
      <c r="T68" s="116">
        <f>((T65*1000)/T67)/7</f>
        <v>137.39013853716671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58.38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13.622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139.04761904761904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138.77551020408166</v>
      </c>
      <c r="K70" s="47">
        <f t="shared" si="27"/>
        <v>135.47619047619051</v>
      </c>
      <c r="L70" s="47">
        <f t="shared" si="27"/>
        <v>135.95238095238096</v>
      </c>
      <c r="M70" s="48">
        <f t="shared" si="27"/>
        <v>134.89461358313821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136.42857142857144</v>
      </c>
      <c r="S70" s="48">
        <f>+(S65/S67)/7*1000</f>
        <v>134.89461358313821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31D2-C8DF-4B53-AEF1-F8FD754BB60C}">
  <dimension ref="A1:AQ239"/>
  <sheetViews>
    <sheetView view="pageBreakPreview" topLeftCell="A40" zoomScale="30" zoomScaleNormal="30" zoomScaleSheetLayoutView="30" workbookViewId="0">
      <selection activeCell="T66" sqref="T6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2"/>
      <c r="Z3" s="2"/>
      <c r="AA3" s="2"/>
      <c r="AB3" s="2"/>
      <c r="AC3" s="2"/>
      <c r="AD3" s="4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2" t="s">
        <v>1</v>
      </c>
      <c r="B9" s="452"/>
      <c r="C9" s="452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2"/>
      <c r="B10" s="452"/>
      <c r="C10" s="4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2" t="s">
        <v>4</v>
      </c>
      <c r="B11" s="452"/>
      <c r="C11" s="452"/>
      <c r="D11" s="1"/>
      <c r="E11" s="453">
        <v>2</v>
      </c>
      <c r="F11" s="1"/>
      <c r="G11" s="1"/>
      <c r="H11" s="1"/>
      <c r="I11" s="1"/>
      <c r="J11" s="1"/>
      <c r="K11" s="492" t="s">
        <v>154</v>
      </c>
      <c r="L11" s="492"/>
      <c r="M11" s="454"/>
      <c r="N11" s="4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2"/>
      <c r="B12" s="452"/>
      <c r="C12" s="452"/>
      <c r="D12" s="1"/>
      <c r="E12" s="5"/>
      <c r="F12" s="1"/>
      <c r="G12" s="1"/>
      <c r="H12" s="1"/>
      <c r="I12" s="1"/>
      <c r="J12" s="1"/>
      <c r="K12" s="454"/>
      <c r="L12" s="454"/>
      <c r="M12" s="454"/>
      <c r="N12" s="4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2"/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1"/>
      <c r="X13" s="1"/>
      <c r="Y13" s="1"/>
    </row>
    <row r="14" spans="1:30" s="3" customFormat="1" ht="27" thickBot="1" x14ac:dyDescent="0.3">
      <c r="A14" s="4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114.95786454843399</v>
      </c>
      <c r="C18" s="23">
        <v>113.44304269524994</v>
      </c>
      <c r="D18" s="23">
        <v>29.529800037048329</v>
      </c>
      <c r="E18" s="23">
        <v>116.35217119670276</v>
      </c>
      <c r="F18" s="122">
        <v>115.29603194900483</v>
      </c>
      <c r="G18" s="24">
        <v>115.2643536881255</v>
      </c>
      <c r="H18" s="23">
        <v>116.86235314098178</v>
      </c>
      <c r="I18" s="23">
        <v>117.01190255439874</v>
      </c>
      <c r="J18" s="23">
        <v>28.341446546636803</v>
      </c>
      <c r="K18" s="23">
        <v>117.32195973836804</v>
      </c>
      <c r="L18" s="23">
        <v>117.01535511162884</v>
      </c>
      <c r="M18" s="23">
        <v>116.62856367841282</v>
      </c>
      <c r="N18" s="22">
        <v>115.93785253027843</v>
      </c>
      <c r="O18" s="23">
        <v>118.07341058129927</v>
      </c>
      <c r="P18" s="23">
        <v>30.643098317619206</v>
      </c>
      <c r="Q18" s="23">
        <v>116.32259215790086</v>
      </c>
      <c r="R18" s="23">
        <v>116.07429916188673</v>
      </c>
      <c r="S18" s="24">
        <v>116.38315607797765</v>
      </c>
      <c r="T18" s="25">
        <f t="shared" ref="T18:T25" si="0">SUM(B18:S18)</f>
        <v>1831.4592537119543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114.95786454843399</v>
      </c>
      <c r="C19" s="23">
        <v>113.44304269524994</v>
      </c>
      <c r="D19" s="23">
        <v>29.529800037048329</v>
      </c>
      <c r="E19" s="23">
        <v>116.35217119670276</v>
      </c>
      <c r="F19" s="122">
        <v>115.29603194900483</v>
      </c>
      <c r="G19" s="24">
        <v>115.2643536881255</v>
      </c>
      <c r="H19" s="23">
        <v>116.86235314098178</v>
      </c>
      <c r="I19" s="23">
        <v>117.01190255439874</v>
      </c>
      <c r="J19" s="23">
        <v>28.341446546636803</v>
      </c>
      <c r="K19" s="23">
        <v>117.32195973836804</v>
      </c>
      <c r="L19" s="23">
        <v>117.01535511162884</v>
      </c>
      <c r="M19" s="23">
        <v>116.62856367841282</v>
      </c>
      <c r="N19" s="22">
        <v>115.93785253027843</v>
      </c>
      <c r="O19" s="23">
        <v>118.07341058129927</v>
      </c>
      <c r="P19" s="23">
        <v>30.643098317619206</v>
      </c>
      <c r="Q19" s="23">
        <v>116.32259215790086</v>
      </c>
      <c r="R19" s="23">
        <v>116.07429916188673</v>
      </c>
      <c r="S19" s="24">
        <v>116.38315607797765</v>
      </c>
      <c r="T19" s="25">
        <f t="shared" si="0"/>
        <v>1831.4592537119543</v>
      </c>
      <c r="V19" s="2"/>
      <c r="W19" s="19"/>
    </row>
    <row r="20" spans="1:32" ht="39.75" customHeight="1" x14ac:dyDescent="0.25">
      <c r="A20" s="91" t="s">
        <v>14</v>
      </c>
      <c r="B20" s="76">
        <v>114.28605418062637</v>
      </c>
      <c r="C20" s="23">
        <v>112.94276292190004</v>
      </c>
      <c r="D20" s="23">
        <v>28.905119985180669</v>
      </c>
      <c r="E20" s="23">
        <v>115.46097152131888</v>
      </c>
      <c r="F20" s="122">
        <v>114.58394722039804</v>
      </c>
      <c r="G20" s="24">
        <v>114.59661852474976</v>
      </c>
      <c r="H20" s="23">
        <v>115.47347874360726</v>
      </c>
      <c r="I20" s="23">
        <v>115.84681897824052</v>
      </c>
      <c r="J20" s="23">
        <v>28.080981381345275</v>
      </c>
      <c r="K20" s="23">
        <v>116.37253610465275</v>
      </c>
      <c r="L20" s="23">
        <v>116.27859795534843</v>
      </c>
      <c r="M20" s="23">
        <v>115.78357452863486</v>
      </c>
      <c r="N20" s="22">
        <v>114.76037898788861</v>
      </c>
      <c r="O20" s="23">
        <v>117.15485576748026</v>
      </c>
      <c r="P20" s="23">
        <v>30.625600672952316</v>
      </c>
      <c r="Q20" s="23">
        <v>115.90596313683962</v>
      </c>
      <c r="R20" s="23">
        <v>115.13896033524529</v>
      </c>
      <c r="S20" s="24">
        <v>115.44857756880893</v>
      </c>
      <c r="T20" s="25">
        <f t="shared" si="0"/>
        <v>1817.6457985152178</v>
      </c>
      <c r="V20" s="2"/>
      <c r="W20" s="19"/>
    </row>
    <row r="21" spans="1:32" ht="39.950000000000003" customHeight="1" x14ac:dyDescent="0.25">
      <c r="A21" s="92" t="s">
        <v>15</v>
      </c>
      <c r="B21" s="76">
        <v>114.28605418062637</v>
      </c>
      <c r="C21" s="23">
        <v>112.94276292190004</v>
      </c>
      <c r="D21" s="23">
        <v>28.905119985180669</v>
      </c>
      <c r="E21" s="23">
        <v>115.46097152131888</v>
      </c>
      <c r="F21" s="122">
        <v>114.58394722039804</v>
      </c>
      <c r="G21" s="24">
        <v>114.59661852474976</v>
      </c>
      <c r="H21" s="23">
        <v>115.47347874360726</v>
      </c>
      <c r="I21" s="23">
        <v>115.84681897824052</v>
      </c>
      <c r="J21" s="23">
        <v>28.080981381345275</v>
      </c>
      <c r="K21" s="23">
        <v>116.37253610465275</v>
      </c>
      <c r="L21" s="23">
        <v>116.27859795534843</v>
      </c>
      <c r="M21" s="23">
        <v>115.78357452863486</v>
      </c>
      <c r="N21" s="22">
        <v>114.76037898788861</v>
      </c>
      <c r="O21" s="23">
        <v>117.15485576748026</v>
      </c>
      <c r="P21" s="23">
        <v>30.625600672952316</v>
      </c>
      <c r="Q21" s="23">
        <v>115.90596313683962</v>
      </c>
      <c r="R21" s="23">
        <v>115.13896033524529</v>
      </c>
      <c r="S21" s="24">
        <v>115.44857756880893</v>
      </c>
      <c r="T21" s="25">
        <f t="shared" si="0"/>
        <v>1817.6457985152178</v>
      </c>
      <c r="V21" s="2"/>
      <c r="W21" s="19"/>
    </row>
    <row r="22" spans="1:32" ht="39.950000000000003" customHeight="1" x14ac:dyDescent="0.25">
      <c r="A22" s="91" t="s">
        <v>16</v>
      </c>
      <c r="B22" s="76">
        <v>114.28605418062637</v>
      </c>
      <c r="C22" s="23">
        <v>112.94276292190004</v>
      </c>
      <c r="D22" s="23">
        <v>28.905119985180669</v>
      </c>
      <c r="E22" s="23">
        <v>115.46097152131888</v>
      </c>
      <c r="F22" s="122">
        <v>114.58394722039804</v>
      </c>
      <c r="G22" s="24">
        <v>114.59661852474976</v>
      </c>
      <c r="H22" s="23">
        <v>115.47347874360726</v>
      </c>
      <c r="I22" s="23">
        <v>115.84681897824052</v>
      </c>
      <c r="J22" s="23">
        <v>28.080981381345275</v>
      </c>
      <c r="K22" s="23">
        <v>116.37253610465275</v>
      </c>
      <c r="L22" s="23">
        <v>116.27859795534843</v>
      </c>
      <c r="M22" s="23">
        <v>115.78357452863486</v>
      </c>
      <c r="N22" s="22">
        <v>114.76037898788861</v>
      </c>
      <c r="O22" s="23">
        <v>117.15485576748026</v>
      </c>
      <c r="P22" s="23">
        <v>30.625600672952316</v>
      </c>
      <c r="Q22" s="23">
        <v>115.90596313683962</v>
      </c>
      <c r="R22" s="23">
        <v>115.13896033524529</v>
      </c>
      <c r="S22" s="24">
        <v>115.44857756880893</v>
      </c>
      <c r="T22" s="25">
        <f t="shared" si="0"/>
        <v>1817.6457985152178</v>
      </c>
      <c r="V22" s="2"/>
      <c r="W22" s="19"/>
    </row>
    <row r="23" spans="1:32" ht="39.950000000000003" customHeight="1" x14ac:dyDescent="0.25">
      <c r="A23" s="92" t="s">
        <v>17</v>
      </c>
      <c r="B23" s="76">
        <v>114.28605418062637</v>
      </c>
      <c r="C23" s="23">
        <v>112.94276292190004</v>
      </c>
      <c r="D23" s="23">
        <v>28.905119985180669</v>
      </c>
      <c r="E23" s="23">
        <v>115.46097152131888</v>
      </c>
      <c r="F23" s="122">
        <v>114.58394722039804</v>
      </c>
      <c r="G23" s="24">
        <v>114.59661852474976</v>
      </c>
      <c r="H23" s="23">
        <v>115.47347874360726</v>
      </c>
      <c r="I23" s="23">
        <v>115.84681897824052</v>
      </c>
      <c r="J23" s="23">
        <v>28.080981381345275</v>
      </c>
      <c r="K23" s="23">
        <v>116.37253610465275</v>
      </c>
      <c r="L23" s="23">
        <v>116.27859795534843</v>
      </c>
      <c r="M23" s="23">
        <v>115.78357452863486</v>
      </c>
      <c r="N23" s="22">
        <v>114.76037898788861</v>
      </c>
      <c r="O23" s="23">
        <v>117.15485576748026</v>
      </c>
      <c r="P23" s="23">
        <v>30.625600672952316</v>
      </c>
      <c r="Q23" s="23">
        <v>115.90596313683962</v>
      </c>
      <c r="R23" s="23">
        <v>115.13896033524529</v>
      </c>
      <c r="S23" s="24">
        <v>115.44857756880893</v>
      </c>
      <c r="T23" s="25">
        <f t="shared" si="0"/>
        <v>1817.6457985152178</v>
      </c>
      <c r="V23" s="2"/>
      <c r="W23" s="19"/>
    </row>
    <row r="24" spans="1:32" ht="39.950000000000003" customHeight="1" x14ac:dyDescent="0.25">
      <c r="A24" s="91" t="s">
        <v>18</v>
      </c>
      <c r="B24" s="76">
        <v>114.28605418062637</v>
      </c>
      <c r="C24" s="23">
        <v>112.94276292190004</v>
      </c>
      <c r="D24" s="23">
        <v>28.905119985180669</v>
      </c>
      <c r="E24" s="23">
        <v>115.46097152131888</v>
      </c>
      <c r="F24" s="122">
        <v>114.58394722039804</v>
      </c>
      <c r="G24" s="24">
        <v>114.59661852474976</v>
      </c>
      <c r="H24" s="23">
        <v>115.47347874360726</v>
      </c>
      <c r="I24" s="23">
        <v>115.84681897824052</v>
      </c>
      <c r="J24" s="23">
        <v>28.080981381345275</v>
      </c>
      <c r="K24" s="23">
        <v>116.37253610465275</v>
      </c>
      <c r="L24" s="23">
        <v>116.27859795534843</v>
      </c>
      <c r="M24" s="23">
        <v>115.78357452863486</v>
      </c>
      <c r="N24" s="22">
        <v>114.76037898788861</v>
      </c>
      <c r="O24" s="23">
        <v>117.15485576748026</v>
      </c>
      <c r="P24" s="23">
        <v>30.625600672952316</v>
      </c>
      <c r="Q24" s="23">
        <v>115.90596313683962</v>
      </c>
      <c r="R24" s="23">
        <v>115.13896033524529</v>
      </c>
      <c r="S24" s="24">
        <v>115.44857756880893</v>
      </c>
      <c r="T24" s="25">
        <f t="shared" si="0"/>
        <v>1817.6457985152178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801.34599999999978</v>
      </c>
      <c r="C25" s="27">
        <f t="shared" si="1"/>
        <v>791.59990000000005</v>
      </c>
      <c r="D25" s="27">
        <f t="shared" si="1"/>
        <v>203.58520000000001</v>
      </c>
      <c r="E25" s="27">
        <f t="shared" si="1"/>
        <v>810.00919999999996</v>
      </c>
      <c r="F25" s="27">
        <f t="shared" si="1"/>
        <v>803.51179999999988</v>
      </c>
      <c r="G25" s="228">
        <f t="shared" si="1"/>
        <v>803.51179999999965</v>
      </c>
      <c r="H25" s="27">
        <f t="shared" si="1"/>
        <v>811.09209999999996</v>
      </c>
      <c r="I25" s="27">
        <f t="shared" si="1"/>
        <v>813.25790000000018</v>
      </c>
      <c r="J25" s="27">
        <f t="shared" si="1"/>
        <v>197.08780000000002</v>
      </c>
      <c r="K25" s="27">
        <f t="shared" si="1"/>
        <v>816.50659999999993</v>
      </c>
      <c r="L25" s="27">
        <f t="shared" si="1"/>
        <v>815.42369999999994</v>
      </c>
      <c r="M25" s="27">
        <f t="shared" si="1"/>
        <v>812.17499999999995</v>
      </c>
      <c r="N25" s="26">
        <f>SUM(N18:N24)</f>
        <v>805.67759999999998</v>
      </c>
      <c r="O25" s="27">
        <f t="shared" ref="O25:Q25" si="2">SUM(O18:O24)</f>
        <v>821.92109999999991</v>
      </c>
      <c r="P25" s="27">
        <f t="shared" si="2"/>
        <v>214.41419999999999</v>
      </c>
      <c r="Q25" s="27">
        <f t="shared" si="2"/>
        <v>812.17499999999984</v>
      </c>
      <c r="R25" s="27">
        <f>SUM(R18:R24)</f>
        <v>807.84339999999997</v>
      </c>
      <c r="S25" s="28">
        <f t="shared" ref="S25" si="3">SUM(S18:S24)</f>
        <v>810.00919999999985</v>
      </c>
      <c r="T25" s="25">
        <f t="shared" si="0"/>
        <v>12751.147499999997</v>
      </c>
    </row>
    <row r="26" spans="1:32" s="2" customFormat="1" ht="36.75" customHeight="1" x14ac:dyDescent="0.25">
      <c r="A26" s="93" t="s">
        <v>19</v>
      </c>
      <c r="B26" s="208">
        <v>154.69999999999999</v>
      </c>
      <c r="C26" s="30">
        <v>154.69999999999999</v>
      </c>
      <c r="D26" s="30">
        <v>154.69999999999999</v>
      </c>
      <c r="E26" s="30">
        <v>154.69999999999999</v>
      </c>
      <c r="F26" s="30">
        <v>154.69999999999999</v>
      </c>
      <c r="G26" s="229">
        <v>154.69999999999999</v>
      </c>
      <c r="H26" s="30">
        <v>154.69999999999999</v>
      </c>
      <c r="I26" s="30">
        <v>154.69999999999999</v>
      </c>
      <c r="J26" s="30">
        <v>154.69999999999999</v>
      </c>
      <c r="K26" s="30">
        <v>154.69999999999999</v>
      </c>
      <c r="L26" s="30">
        <v>154.69999999999999</v>
      </c>
      <c r="M26" s="30">
        <v>154.69999999999999</v>
      </c>
      <c r="N26" s="29">
        <v>154.69999999999999</v>
      </c>
      <c r="O26" s="30">
        <v>154.69999999999999</v>
      </c>
      <c r="P26" s="30">
        <v>154.69999999999999</v>
      </c>
      <c r="Q26" s="30">
        <v>154.69999999999999</v>
      </c>
      <c r="R26" s="30">
        <v>154.69999999999999</v>
      </c>
      <c r="S26" s="31">
        <v>154.69999999999999</v>
      </c>
      <c r="T26" s="32">
        <f>+((T25/T27)/7)*1000</f>
        <v>154.69999999999999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188</v>
      </c>
      <c r="E27" s="34">
        <v>748</v>
      </c>
      <c r="F27" s="34">
        <v>742</v>
      </c>
      <c r="G27" s="230">
        <v>742</v>
      </c>
      <c r="H27" s="34">
        <v>749</v>
      </c>
      <c r="I27" s="34">
        <v>751</v>
      </c>
      <c r="J27" s="34">
        <v>182</v>
      </c>
      <c r="K27" s="34">
        <v>754</v>
      </c>
      <c r="L27" s="34">
        <v>753</v>
      </c>
      <c r="M27" s="34">
        <v>750</v>
      </c>
      <c r="N27" s="33">
        <v>744</v>
      </c>
      <c r="O27" s="34">
        <v>759</v>
      </c>
      <c r="P27" s="34">
        <v>198</v>
      </c>
      <c r="Q27" s="34">
        <v>750</v>
      </c>
      <c r="R27" s="34">
        <v>746</v>
      </c>
      <c r="S27" s="35">
        <v>748</v>
      </c>
      <c r="T27" s="36">
        <f>SUM(B27:S27)</f>
        <v>11775</v>
      </c>
      <c r="U27" s="2">
        <f>((T25*1000)/T27)/7</f>
        <v>154.69999999999999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114.28605418062637</v>
      </c>
      <c r="C28" s="84">
        <f t="shared" si="4"/>
        <v>112.94276292190004</v>
      </c>
      <c r="D28" s="84">
        <f t="shared" si="4"/>
        <v>28.905119985180669</v>
      </c>
      <c r="E28" s="84">
        <f t="shared" si="4"/>
        <v>115.46097152131888</v>
      </c>
      <c r="F28" s="84">
        <f t="shared" si="4"/>
        <v>114.58394722039804</v>
      </c>
      <c r="G28" s="84">
        <f t="shared" si="4"/>
        <v>114.59661852474976</v>
      </c>
      <c r="H28" s="84">
        <f t="shared" si="4"/>
        <v>115.47347874360726</v>
      </c>
      <c r="I28" s="84">
        <f t="shared" si="4"/>
        <v>115.84681897824052</v>
      </c>
      <c r="J28" s="84">
        <f t="shared" si="4"/>
        <v>28.080981381345275</v>
      </c>
      <c r="K28" s="84">
        <f t="shared" si="4"/>
        <v>116.37253610465275</v>
      </c>
      <c r="L28" s="84">
        <f t="shared" si="4"/>
        <v>116.27859795534843</v>
      </c>
      <c r="M28" s="84">
        <f t="shared" si="4"/>
        <v>115.78357452863486</v>
      </c>
      <c r="N28" s="84">
        <f t="shared" si="4"/>
        <v>114.76037898788861</v>
      </c>
      <c r="O28" s="84">
        <f t="shared" si="4"/>
        <v>117.15485576748026</v>
      </c>
      <c r="P28" s="84">
        <f t="shared" si="4"/>
        <v>30.625600672952316</v>
      </c>
      <c r="Q28" s="84">
        <f t="shared" si="4"/>
        <v>115.90596313683962</v>
      </c>
      <c r="R28" s="84">
        <f t="shared" si="4"/>
        <v>115.13896033524529</v>
      </c>
      <c r="S28" s="231">
        <f t="shared" si="4"/>
        <v>115.44857756880893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801.34599999999989</v>
      </c>
      <c r="C29" s="42">
        <f t="shared" si="5"/>
        <v>791.59990000000005</v>
      </c>
      <c r="D29" s="42">
        <f t="shared" si="5"/>
        <v>203.58519999999999</v>
      </c>
      <c r="E29" s="42">
        <f>((E27*E26)*7)/1000</f>
        <v>810.00919999999996</v>
      </c>
      <c r="F29" s="42">
        <f>((F27*F26)*7)/1000</f>
        <v>803.51179999999988</v>
      </c>
      <c r="G29" s="232">
        <f>((G27*G26)*7)/1000</f>
        <v>803.51179999999988</v>
      </c>
      <c r="H29" s="42">
        <f t="shared" ref="H29" si="6">((H27*H26)*7)/1000</f>
        <v>811.09209999999985</v>
      </c>
      <c r="I29" s="42">
        <f>((I27*I26)*7)/1000</f>
        <v>813.25790000000006</v>
      </c>
      <c r="J29" s="42">
        <f t="shared" ref="J29:M29" si="7">((J27*J26)*7)/1000</f>
        <v>197.08779999999999</v>
      </c>
      <c r="K29" s="42">
        <f t="shared" si="7"/>
        <v>816.50659999999982</v>
      </c>
      <c r="L29" s="42">
        <f t="shared" si="7"/>
        <v>815.42369999999994</v>
      </c>
      <c r="M29" s="42">
        <f t="shared" si="7"/>
        <v>812.17499999999984</v>
      </c>
      <c r="N29" s="41">
        <f>((N27*N26)*7)/1000</f>
        <v>805.67759999999987</v>
      </c>
      <c r="O29" s="42">
        <f>((O27*O26)*7)/1000</f>
        <v>821.92109999999991</v>
      </c>
      <c r="P29" s="42">
        <f t="shared" ref="P29:S29" si="8">((P27*P26)*7)/1000</f>
        <v>214.41419999999999</v>
      </c>
      <c r="Q29" s="42">
        <f t="shared" si="8"/>
        <v>812.17499999999984</v>
      </c>
      <c r="R29" s="43">
        <f t="shared" si="8"/>
        <v>807.84339999999997</v>
      </c>
      <c r="S29" s="44">
        <f t="shared" si="8"/>
        <v>810.00919999999996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154.69999999999999</v>
      </c>
      <c r="C30" s="47">
        <f t="shared" si="9"/>
        <v>154.70000000000002</v>
      </c>
      <c r="D30" s="47">
        <f t="shared" si="9"/>
        <v>154.70000000000002</v>
      </c>
      <c r="E30" s="47">
        <f>+(E25/E27)/7*1000</f>
        <v>154.70000000000002</v>
      </c>
      <c r="F30" s="47">
        <f t="shared" ref="F30:H30" si="10">+(F25/F27)/7*1000</f>
        <v>154.69999999999999</v>
      </c>
      <c r="G30" s="233">
        <f t="shared" si="10"/>
        <v>154.69999999999993</v>
      </c>
      <c r="H30" s="47">
        <f t="shared" si="10"/>
        <v>154.70000000000002</v>
      </c>
      <c r="I30" s="47">
        <f>+(I25/I27)/7*1000</f>
        <v>154.70000000000005</v>
      </c>
      <c r="J30" s="47">
        <f t="shared" ref="J30:M30" si="11">+(J25/J27)/7*1000</f>
        <v>154.70000000000005</v>
      </c>
      <c r="K30" s="47">
        <f t="shared" si="11"/>
        <v>154.70000000000002</v>
      </c>
      <c r="L30" s="47">
        <f t="shared" si="11"/>
        <v>154.70000000000002</v>
      </c>
      <c r="M30" s="47">
        <f t="shared" si="11"/>
        <v>154.70000000000002</v>
      </c>
      <c r="N30" s="46">
        <f>+(N25/N27)/7*1000</f>
        <v>154.70000000000002</v>
      </c>
      <c r="O30" s="47">
        <f t="shared" ref="O30:S30" si="12">+(O25/O27)/7*1000</f>
        <v>154.70000000000002</v>
      </c>
      <c r="P30" s="47">
        <f t="shared" si="12"/>
        <v>154.70000000000002</v>
      </c>
      <c r="Q30" s="47">
        <f t="shared" si="12"/>
        <v>154.69999999999999</v>
      </c>
      <c r="R30" s="47">
        <f t="shared" si="12"/>
        <v>154.70000000000002</v>
      </c>
      <c r="S30" s="48">
        <f t="shared" si="12"/>
        <v>154.69999999999999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95.533199999999994</v>
      </c>
      <c r="C39" s="79">
        <v>95.377099999999999</v>
      </c>
      <c r="D39" s="79">
        <v>22.9467</v>
      </c>
      <c r="E39" s="79">
        <v>93.503900000000002</v>
      </c>
      <c r="F39" s="79">
        <v>91.786799999999999</v>
      </c>
      <c r="G39" s="79">
        <v>94.128299999999996</v>
      </c>
      <c r="H39" s="79"/>
      <c r="I39" s="101">
        <f t="shared" ref="I39:I46" si="13">SUM(B39:H39)</f>
        <v>493.27599999999995</v>
      </c>
      <c r="J39" s="138"/>
      <c r="K39" s="91" t="s">
        <v>12</v>
      </c>
      <c r="L39" s="79">
        <v>7.6</v>
      </c>
      <c r="M39" s="79">
        <v>7.4</v>
      </c>
      <c r="N39" s="79">
        <v>1.7</v>
      </c>
      <c r="O39" s="79">
        <v>7</v>
      </c>
      <c r="P39" s="79">
        <v>6</v>
      </c>
      <c r="Q39" s="79">
        <v>6.2</v>
      </c>
      <c r="R39" s="101">
        <f t="shared" ref="R39:R46" si="14">SUM(L39:Q39)</f>
        <v>35.9</v>
      </c>
      <c r="S39" s="2"/>
      <c r="T39" s="61"/>
      <c r="U39" s="62">
        <v>36</v>
      </c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95.533199999999994</v>
      </c>
      <c r="C40" s="79">
        <v>95.377099999999999</v>
      </c>
      <c r="D40" s="79">
        <v>22.9467</v>
      </c>
      <c r="E40" s="79">
        <v>93.503900000000002</v>
      </c>
      <c r="F40" s="79">
        <v>91.786799999999999</v>
      </c>
      <c r="G40" s="79">
        <v>94.128299999999996</v>
      </c>
      <c r="H40" s="79"/>
      <c r="I40" s="101">
        <f t="shared" si="13"/>
        <v>493.27599999999995</v>
      </c>
      <c r="J40" s="2"/>
      <c r="K40" s="92" t="s">
        <v>13</v>
      </c>
      <c r="L40" s="79">
        <v>7.6</v>
      </c>
      <c r="M40" s="79">
        <v>7.5</v>
      </c>
      <c r="N40" s="79">
        <v>1.7</v>
      </c>
      <c r="O40" s="79">
        <v>7</v>
      </c>
      <c r="P40" s="79">
        <v>6</v>
      </c>
      <c r="Q40" s="79">
        <v>6.2</v>
      </c>
      <c r="R40" s="101">
        <f t="shared" si="14"/>
        <v>36</v>
      </c>
      <c r="S40" s="2"/>
      <c r="T40" s="61"/>
      <c r="U40" s="59">
        <v>36</v>
      </c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7.3</v>
      </c>
      <c r="M41" s="79">
        <v>7.3</v>
      </c>
      <c r="N41" s="79">
        <v>1.6</v>
      </c>
      <c r="O41" s="79">
        <v>7.3</v>
      </c>
      <c r="P41" s="79">
        <v>5.9</v>
      </c>
      <c r="Q41" s="79">
        <v>6.1</v>
      </c>
      <c r="R41" s="101">
        <f t="shared" si="14"/>
        <v>35.5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7.3</v>
      </c>
      <c r="M42" s="79">
        <v>7.3</v>
      </c>
      <c r="N42" s="79">
        <v>1.6</v>
      </c>
      <c r="O42" s="79">
        <v>7.3</v>
      </c>
      <c r="P42" s="79">
        <v>5.9</v>
      </c>
      <c r="Q42" s="79">
        <v>6.1</v>
      </c>
      <c r="R42" s="101">
        <f t="shared" si="14"/>
        <v>35.5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7.4</v>
      </c>
      <c r="M43" s="79">
        <v>7.3</v>
      </c>
      <c r="N43" s="79">
        <v>1.6</v>
      </c>
      <c r="O43" s="79">
        <v>7.3</v>
      </c>
      <c r="P43" s="79">
        <v>5.9</v>
      </c>
      <c r="Q43" s="79">
        <v>6.1</v>
      </c>
      <c r="R43" s="101">
        <f t="shared" si="14"/>
        <v>35.6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7.4</v>
      </c>
      <c r="M44" s="79">
        <v>7.4</v>
      </c>
      <c r="N44" s="79">
        <v>1.6</v>
      </c>
      <c r="O44" s="79">
        <v>7.3</v>
      </c>
      <c r="P44" s="79">
        <v>5.9</v>
      </c>
      <c r="Q44" s="79">
        <v>6.1</v>
      </c>
      <c r="R44" s="101">
        <f t="shared" si="14"/>
        <v>35.700000000000003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7.4</v>
      </c>
      <c r="M45" s="79">
        <v>7.4</v>
      </c>
      <c r="N45" s="79">
        <v>1.7</v>
      </c>
      <c r="O45" s="79">
        <v>7.4</v>
      </c>
      <c r="P45" s="79">
        <v>6</v>
      </c>
      <c r="Q45" s="79">
        <v>6.2</v>
      </c>
      <c r="R45" s="101">
        <f t="shared" si="14"/>
        <v>36.1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191.06639999999999</v>
      </c>
      <c r="C46" s="27">
        <f t="shared" si="15"/>
        <v>190.7542</v>
      </c>
      <c r="D46" s="27">
        <f t="shared" si="15"/>
        <v>45.8934</v>
      </c>
      <c r="E46" s="27">
        <f t="shared" si="15"/>
        <v>187.0078</v>
      </c>
      <c r="F46" s="27">
        <f t="shared" si="15"/>
        <v>183.5736</v>
      </c>
      <c r="G46" s="27">
        <f t="shared" si="15"/>
        <v>188.25659999999999</v>
      </c>
      <c r="H46" s="27">
        <f t="shared" si="15"/>
        <v>0</v>
      </c>
      <c r="I46" s="101">
        <f t="shared" si="13"/>
        <v>986.55199999999991</v>
      </c>
      <c r="K46" s="77" t="s">
        <v>10</v>
      </c>
      <c r="L46" s="81">
        <f t="shared" ref="L46:Q46" si="16">SUM(L39:L45)</f>
        <v>52</v>
      </c>
      <c r="M46" s="27">
        <f t="shared" si="16"/>
        <v>51.599999999999994</v>
      </c>
      <c r="N46" s="27">
        <f t="shared" si="16"/>
        <v>11.499999999999998</v>
      </c>
      <c r="O46" s="27">
        <f t="shared" si="16"/>
        <v>50.599999999999994</v>
      </c>
      <c r="P46" s="27">
        <f t="shared" si="16"/>
        <v>41.599999999999994</v>
      </c>
      <c r="Q46" s="27">
        <f t="shared" si="16"/>
        <v>43.000000000000007</v>
      </c>
      <c r="R46" s="101">
        <f t="shared" si="14"/>
        <v>250.29999999999998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156.1</v>
      </c>
      <c r="C47" s="30">
        <v>156.1</v>
      </c>
      <c r="D47" s="30">
        <v>156.1</v>
      </c>
      <c r="E47" s="30">
        <v>156.1</v>
      </c>
      <c r="F47" s="30">
        <v>156.1</v>
      </c>
      <c r="G47" s="30">
        <v>156.1</v>
      </c>
      <c r="H47" s="30"/>
      <c r="I47" s="102">
        <f>+((I46/I48)/7)*1000</f>
        <v>44.599999999999994</v>
      </c>
      <c r="K47" s="110" t="s">
        <v>19</v>
      </c>
      <c r="L47" s="82">
        <v>137.5</v>
      </c>
      <c r="M47" s="30">
        <v>136.5</v>
      </c>
      <c r="N47" s="30">
        <v>137.5</v>
      </c>
      <c r="O47" s="30">
        <v>136.5</v>
      </c>
      <c r="P47" s="30">
        <v>135</v>
      </c>
      <c r="Q47" s="30">
        <v>133.5</v>
      </c>
      <c r="R47" s="102">
        <f>+((R46/R48)/7)*1000</f>
        <v>135.95871808799563</v>
      </c>
      <c r="S47" s="63"/>
      <c r="T47" s="63"/>
    </row>
    <row r="48" spans="1:30" ht="33.75" customHeight="1" x14ac:dyDescent="0.25">
      <c r="A48" s="94" t="s">
        <v>20</v>
      </c>
      <c r="B48" s="83">
        <v>612</v>
      </c>
      <c r="C48" s="34">
        <v>611</v>
      </c>
      <c r="D48" s="34">
        <v>147</v>
      </c>
      <c r="E48" s="34">
        <v>599</v>
      </c>
      <c r="F48" s="34">
        <v>588</v>
      </c>
      <c r="G48" s="34">
        <v>603</v>
      </c>
      <c r="H48" s="34"/>
      <c r="I48" s="103">
        <f>SUM(B48:H48)</f>
        <v>3160</v>
      </c>
      <c r="J48" s="64"/>
      <c r="K48" s="94" t="s">
        <v>20</v>
      </c>
      <c r="L48" s="106">
        <v>54</v>
      </c>
      <c r="M48" s="65">
        <v>54</v>
      </c>
      <c r="N48" s="65">
        <v>12</v>
      </c>
      <c r="O48" s="65">
        <v>53</v>
      </c>
      <c r="P48" s="65">
        <v>44</v>
      </c>
      <c r="Q48" s="65">
        <v>46</v>
      </c>
      <c r="R48" s="112">
        <f>SUM(L48:Q48)</f>
        <v>263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95.533199999999994</v>
      </c>
      <c r="C49" s="38">
        <f t="shared" si="17"/>
        <v>95.377099999999999</v>
      </c>
      <c r="D49" s="38">
        <f t="shared" si="17"/>
        <v>22.9467</v>
      </c>
      <c r="E49" s="38">
        <f t="shared" si="17"/>
        <v>93.503900000000002</v>
      </c>
      <c r="F49" s="38">
        <f t="shared" si="17"/>
        <v>91.786799999999999</v>
      </c>
      <c r="G49" s="38">
        <f t="shared" si="17"/>
        <v>94.128299999999996</v>
      </c>
      <c r="H49" s="38">
        <f t="shared" si="17"/>
        <v>0</v>
      </c>
      <c r="I49" s="104">
        <f>((I46*1000)/I48)/7</f>
        <v>44.6</v>
      </c>
      <c r="K49" s="95" t="s">
        <v>21</v>
      </c>
      <c r="L49" s="84">
        <f t="shared" ref="L49:Q49" si="18">((L48*L47)*7/1000-L39-L40)/5</f>
        <v>7.3549999999999995</v>
      </c>
      <c r="M49" s="38">
        <f t="shared" si="18"/>
        <v>7.3394000000000004</v>
      </c>
      <c r="N49" s="38">
        <f t="shared" si="18"/>
        <v>1.6300000000000003</v>
      </c>
      <c r="O49" s="38">
        <f t="shared" si="18"/>
        <v>7.3283000000000005</v>
      </c>
      <c r="P49" s="38">
        <f t="shared" si="18"/>
        <v>5.9159999999999995</v>
      </c>
      <c r="Q49" s="38">
        <f t="shared" si="18"/>
        <v>6.1173999999999999</v>
      </c>
      <c r="R49" s="113">
        <f>((R46*1000)/R48)/7</f>
        <v>135.95871808799563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668.73239999999998</v>
      </c>
      <c r="C50" s="42">
        <f t="shared" si="19"/>
        <v>667.63969999999995</v>
      </c>
      <c r="D50" s="42">
        <f t="shared" si="19"/>
        <v>160.62690000000001</v>
      </c>
      <c r="E50" s="42">
        <f t="shared" si="19"/>
        <v>654.52729999999997</v>
      </c>
      <c r="F50" s="42">
        <f t="shared" si="19"/>
        <v>642.50760000000002</v>
      </c>
      <c r="G50" s="42">
        <f t="shared" si="19"/>
        <v>658.8981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51.975000000000001</v>
      </c>
      <c r="M50" s="42">
        <f t="shared" si="20"/>
        <v>51.597000000000001</v>
      </c>
      <c r="N50" s="42">
        <f t="shared" si="20"/>
        <v>11.55</v>
      </c>
      <c r="O50" s="42">
        <f t="shared" si="20"/>
        <v>50.641500000000001</v>
      </c>
      <c r="P50" s="42">
        <f t="shared" si="20"/>
        <v>41.58</v>
      </c>
      <c r="Q50" s="42">
        <f t="shared" si="20"/>
        <v>42.987000000000002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44.599999999999994</v>
      </c>
      <c r="C51" s="47">
        <f t="shared" si="21"/>
        <v>44.599999999999994</v>
      </c>
      <c r="D51" s="47">
        <f t="shared" si="21"/>
        <v>44.599999999999994</v>
      </c>
      <c r="E51" s="47">
        <f t="shared" si="21"/>
        <v>44.599999999999994</v>
      </c>
      <c r="F51" s="47">
        <f t="shared" si="21"/>
        <v>44.599999999999994</v>
      </c>
      <c r="G51" s="47">
        <f t="shared" si="21"/>
        <v>44.599999999999994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137.56613756613757</v>
      </c>
      <c r="M51" s="47">
        <f t="shared" si="22"/>
        <v>136.50793650793651</v>
      </c>
      <c r="N51" s="47">
        <f t="shared" si="22"/>
        <v>136.9047619047619</v>
      </c>
      <c r="O51" s="47">
        <f t="shared" si="22"/>
        <v>136.38814016172503</v>
      </c>
      <c r="P51" s="47">
        <f t="shared" si="22"/>
        <v>135.06493506493504</v>
      </c>
      <c r="Q51" s="47">
        <f t="shared" si="22"/>
        <v>133.54037267080747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2.1</v>
      </c>
      <c r="E58" s="79">
        <v>8.3000000000000007</v>
      </c>
      <c r="F58" s="79">
        <v>8.5</v>
      </c>
      <c r="G58" s="221">
        <v>8.4</v>
      </c>
      <c r="H58" s="22">
        <v>8.6</v>
      </c>
      <c r="I58" s="79">
        <v>8.5</v>
      </c>
      <c r="J58" s="79">
        <v>1.9</v>
      </c>
      <c r="K58" s="79">
        <v>8.1999999999999993</v>
      </c>
      <c r="L58" s="79">
        <v>8.1999999999999993</v>
      </c>
      <c r="M58" s="221">
        <v>8.1999999999999993</v>
      </c>
      <c r="N58" s="22">
        <v>8.6</v>
      </c>
      <c r="O58" s="79">
        <v>8.6</v>
      </c>
      <c r="P58" s="79">
        <v>2.4</v>
      </c>
      <c r="Q58" s="79">
        <v>8.4</v>
      </c>
      <c r="R58" s="79">
        <v>8.1999999999999993</v>
      </c>
      <c r="S58" s="221">
        <v>8.1999999999999993</v>
      </c>
      <c r="T58" s="101">
        <f t="shared" ref="T58:T65" si="23">SUM(B58:S58)</f>
        <v>132.1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2.1</v>
      </c>
      <c r="E59" s="79">
        <v>8.3000000000000007</v>
      </c>
      <c r="F59" s="79">
        <v>8.5</v>
      </c>
      <c r="G59" s="221">
        <v>8.4</v>
      </c>
      <c r="H59" s="22">
        <v>8.6</v>
      </c>
      <c r="I59" s="79">
        <v>8.5</v>
      </c>
      <c r="J59" s="79">
        <v>1.9</v>
      </c>
      <c r="K59" s="79">
        <v>8.1999999999999993</v>
      </c>
      <c r="L59" s="79">
        <v>8.1999999999999993</v>
      </c>
      <c r="M59" s="221">
        <v>8.1999999999999993</v>
      </c>
      <c r="N59" s="22">
        <v>8.6</v>
      </c>
      <c r="O59" s="79">
        <v>8.6</v>
      </c>
      <c r="P59" s="79">
        <v>2.4</v>
      </c>
      <c r="Q59" s="79">
        <v>8.4</v>
      </c>
      <c r="R59" s="79">
        <v>8.1999999999999993</v>
      </c>
      <c r="S59" s="221">
        <v>8.1999999999999993</v>
      </c>
      <c r="T59" s="101">
        <f t="shared" si="23"/>
        <v>132.1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2</v>
      </c>
      <c r="E60" s="79">
        <v>8.3000000000000007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1.9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8.1</v>
      </c>
      <c r="R60" s="79">
        <v>8</v>
      </c>
      <c r="S60" s="221">
        <v>8.1999999999999993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2</v>
      </c>
      <c r="E61" s="79">
        <v>8.3000000000000007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1.9</v>
      </c>
      <c r="K61" s="79">
        <v>8.1</v>
      </c>
      <c r="L61" s="79">
        <v>8.1</v>
      </c>
      <c r="M61" s="221">
        <v>8.1999999999999993</v>
      </c>
      <c r="N61" s="22">
        <v>8.5</v>
      </c>
      <c r="O61" s="79">
        <v>8.5</v>
      </c>
      <c r="P61" s="79">
        <v>2.2999999999999998</v>
      </c>
      <c r="Q61" s="79">
        <v>8.1</v>
      </c>
      <c r="R61" s="79">
        <v>8</v>
      </c>
      <c r="S61" s="221">
        <v>8.1999999999999993</v>
      </c>
      <c r="T61" s="101">
        <f t="shared" si="23"/>
        <v>130.39999999999998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2.1</v>
      </c>
      <c r="E62" s="79">
        <v>8.4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8.1</v>
      </c>
      <c r="R62" s="79">
        <v>8</v>
      </c>
      <c r="S62" s="221">
        <v>8.1999999999999993</v>
      </c>
      <c r="T62" s="101">
        <f t="shared" si="23"/>
        <v>130.79999999999998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2.1</v>
      </c>
      <c r="E63" s="79">
        <v>8.4</v>
      </c>
      <c r="F63" s="79">
        <v>8.5</v>
      </c>
      <c r="G63" s="221">
        <v>8.4</v>
      </c>
      <c r="H63" s="22">
        <v>8.6</v>
      </c>
      <c r="I63" s="79">
        <v>8.6</v>
      </c>
      <c r="J63" s="79">
        <v>2</v>
      </c>
      <c r="K63" s="79">
        <v>8.1</v>
      </c>
      <c r="L63" s="79">
        <v>8.1999999999999993</v>
      </c>
      <c r="M63" s="221">
        <v>8.3000000000000007</v>
      </c>
      <c r="N63" s="22">
        <v>8.6</v>
      </c>
      <c r="O63" s="79">
        <v>8.6</v>
      </c>
      <c r="P63" s="79">
        <v>2.2999999999999998</v>
      </c>
      <c r="Q63" s="79">
        <v>8.1999999999999993</v>
      </c>
      <c r="R63" s="79">
        <v>8</v>
      </c>
      <c r="S63" s="221">
        <v>8.3000000000000007</v>
      </c>
      <c r="T63" s="101">
        <f t="shared" si="23"/>
        <v>131.69999999999999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8.1999999999999993</v>
      </c>
      <c r="D64" s="79">
        <v>2.1</v>
      </c>
      <c r="E64" s="79">
        <v>8.4</v>
      </c>
      <c r="F64" s="79">
        <v>8.5</v>
      </c>
      <c r="G64" s="221">
        <v>8.4</v>
      </c>
      <c r="H64" s="22">
        <v>8.6</v>
      </c>
      <c r="I64" s="79">
        <v>8.6</v>
      </c>
      <c r="J64" s="79">
        <v>2</v>
      </c>
      <c r="K64" s="79">
        <v>8.1</v>
      </c>
      <c r="L64" s="79">
        <v>8.1999999999999993</v>
      </c>
      <c r="M64" s="221">
        <v>8.3000000000000007</v>
      </c>
      <c r="N64" s="22">
        <v>8.6</v>
      </c>
      <c r="O64" s="79">
        <v>8.6</v>
      </c>
      <c r="P64" s="79">
        <v>2.4</v>
      </c>
      <c r="Q64" s="79">
        <v>8.1999999999999993</v>
      </c>
      <c r="R64" s="79">
        <v>8</v>
      </c>
      <c r="S64" s="221">
        <v>8.3000000000000007</v>
      </c>
      <c r="T64" s="101">
        <f t="shared" si="23"/>
        <v>131.9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57.800000000000011</v>
      </c>
      <c r="D65" s="27">
        <f t="shared" si="24"/>
        <v>14.499999999999998</v>
      </c>
      <c r="E65" s="27">
        <f t="shared" si="24"/>
        <v>58.4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13.6</v>
      </c>
      <c r="K65" s="27">
        <f t="shared" si="24"/>
        <v>56.900000000000006</v>
      </c>
      <c r="L65" s="27">
        <f t="shared" si="24"/>
        <v>57.100000000000009</v>
      </c>
      <c r="M65" s="28">
        <f t="shared" si="24"/>
        <v>57.599999999999994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57.5</v>
      </c>
      <c r="R65" s="27">
        <f t="shared" si="24"/>
        <v>56.4</v>
      </c>
      <c r="S65" s="28">
        <f t="shared" si="24"/>
        <v>57.599999999999994</v>
      </c>
      <c r="T65" s="101">
        <f t="shared" si="23"/>
        <v>919.40000000000009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137.38792588164975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59</v>
      </c>
      <c r="D67" s="65">
        <v>15</v>
      </c>
      <c r="E67" s="65">
        <v>60</v>
      </c>
      <c r="F67" s="65">
        <v>61</v>
      </c>
      <c r="G67" s="223">
        <v>61</v>
      </c>
      <c r="H67" s="222">
        <v>62</v>
      </c>
      <c r="I67" s="65">
        <v>62</v>
      </c>
      <c r="J67" s="65">
        <v>14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60</v>
      </c>
      <c r="R67" s="65">
        <v>59</v>
      </c>
      <c r="S67" s="223">
        <v>61</v>
      </c>
      <c r="T67" s="112">
        <f>SUM(B67:S67)</f>
        <v>956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8.3160000000000007</v>
      </c>
      <c r="C68" s="38">
        <f t="shared" ref="C68:S68" si="25">((C67*C66)*7/1000-C58-C59)/5</f>
        <v>8.2040000000000006</v>
      </c>
      <c r="D68" s="38">
        <f t="shared" si="25"/>
        <v>2.0580000000000003</v>
      </c>
      <c r="E68" s="38">
        <f t="shared" si="25"/>
        <v>8.3559999999999999</v>
      </c>
      <c r="F68" s="38">
        <f t="shared" si="25"/>
        <v>8.470600000000001</v>
      </c>
      <c r="G68" s="39">
        <f t="shared" si="25"/>
        <v>8.3398000000000003</v>
      </c>
      <c r="H68" s="37">
        <f t="shared" si="25"/>
        <v>8.5383999999999993</v>
      </c>
      <c r="I68" s="38">
        <f t="shared" si="25"/>
        <v>8.5350000000000001</v>
      </c>
      <c r="J68" s="38">
        <f t="shared" si="25"/>
        <v>1.9643999999999999</v>
      </c>
      <c r="K68" s="38">
        <f t="shared" si="25"/>
        <v>8.1019999999999985</v>
      </c>
      <c r="L68" s="38">
        <f t="shared" si="25"/>
        <v>8.1440000000000001</v>
      </c>
      <c r="M68" s="39">
        <f t="shared" si="25"/>
        <v>8.2490000000000006</v>
      </c>
      <c r="N68" s="37">
        <f t="shared" si="25"/>
        <v>8.5383999999999993</v>
      </c>
      <c r="O68" s="38">
        <f t="shared" si="25"/>
        <v>8.5383999999999993</v>
      </c>
      <c r="P68" s="38">
        <f t="shared" si="25"/>
        <v>2.3243999999999998</v>
      </c>
      <c r="Q68" s="38">
        <f t="shared" si="25"/>
        <v>8.1479999999999997</v>
      </c>
      <c r="R68" s="38">
        <f t="shared" si="25"/>
        <v>7.9948999999999986</v>
      </c>
      <c r="S68" s="39">
        <f t="shared" si="25"/>
        <v>8.2490000000000006</v>
      </c>
      <c r="T68" s="116">
        <f>((T65*1000)/T67)/7</f>
        <v>137.38792588164975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57.82</v>
      </c>
      <c r="D69" s="42">
        <f>((D67*D66)*7)/1000</f>
        <v>14.49</v>
      </c>
      <c r="E69" s="42">
        <f t="shared" ref="E69:R69" si="26">((E67*E66)*7)/1000</f>
        <v>58.38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13.622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57.54</v>
      </c>
      <c r="R69" s="42">
        <f t="shared" si="26"/>
        <v>56.374499999999998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139.95157384987897</v>
      </c>
      <c r="D70" s="47">
        <f>+(D65/D67)/7*1000</f>
        <v>138.09523809523807</v>
      </c>
      <c r="E70" s="47">
        <f t="shared" ref="E70:R70" si="27">+(E65/E67)/7*1000</f>
        <v>139.04761904761904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138.77551020408163</v>
      </c>
      <c r="K70" s="47">
        <f t="shared" si="27"/>
        <v>135.47619047619051</v>
      </c>
      <c r="L70" s="47">
        <f t="shared" si="27"/>
        <v>135.95238095238096</v>
      </c>
      <c r="M70" s="48">
        <f t="shared" si="27"/>
        <v>134.89461358313818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136.90476190476193</v>
      </c>
      <c r="R70" s="47">
        <f t="shared" si="27"/>
        <v>136.56174334140437</v>
      </c>
      <c r="S70" s="48">
        <f>+(S65/S67)/7*1000</f>
        <v>134.89461358313818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90ED-F993-4DD1-A09A-851F0B8FBC11}">
  <dimension ref="A1:AQ239"/>
  <sheetViews>
    <sheetView view="pageBreakPreview" topLeftCell="A13" zoomScale="30" zoomScaleNormal="30" zoomScaleSheetLayoutView="30" workbookViewId="0">
      <selection activeCell="R41" sqref="R41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2"/>
      <c r="Z3" s="2"/>
      <c r="AA3" s="2"/>
      <c r="AB3" s="2"/>
      <c r="AC3" s="2"/>
      <c r="AD3" s="4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9" t="s">
        <v>1</v>
      </c>
      <c r="B9" s="459"/>
      <c r="C9" s="459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9"/>
      <c r="B10" s="459"/>
      <c r="C10" s="4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9" t="s">
        <v>4</v>
      </c>
      <c r="B11" s="459"/>
      <c r="C11" s="459"/>
      <c r="D11" s="1"/>
      <c r="E11" s="457">
        <v>2</v>
      </c>
      <c r="F11" s="1"/>
      <c r="G11" s="1"/>
      <c r="H11" s="1"/>
      <c r="I11" s="1"/>
      <c r="J11" s="1"/>
      <c r="K11" s="492" t="s">
        <v>161</v>
      </c>
      <c r="L11" s="492"/>
      <c r="M11" s="458"/>
      <c r="N11" s="45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9"/>
      <c r="B12" s="459"/>
      <c r="C12" s="459"/>
      <c r="D12" s="1"/>
      <c r="E12" s="5"/>
      <c r="F12" s="1"/>
      <c r="G12" s="1"/>
      <c r="H12" s="1"/>
      <c r="I12" s="1"/>
      <c r="J12" s="1"/>
      <c r="K12" s="458"/>
      <c r="L12" s="458"/>
      <c r="M12" s="458"/>
      <c r="N12" s="45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9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8"/>
      <c r="M13" s="458"/>
      <c r="N13" s="458"/>
      <c r="O13" s="458"/>
      <c r="P13" s="458"/>
      <c r="Q13" s="458"/>
      <c r="R13" s="458"/>
      <c r="S13" s="458"/>
      <c r="T13" s="458"/>
      <c r="U13" s="458"/>
      <c r="V13" s="458"/>
      <c r="W13" s="1"/>
      <c r="X13" s="1"/>
      <c r="Y13" s="1"/>
    </row>
    <row r="14" spans="1:30" s="3" customFormat="1" ht="27" thickBot="1" x14ac:dyDescent="0.3">
      <c r="A14" s="4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114.28605418062637</v>
      </c>
      <c r="C18" s="23">
        <v>112.94276292190004</v>
      </c>
      <c r="D18" s="23">
        <v>28.905119985180669</v>
      </c>
      <c r="E18" s="23">
        <v>115.46097152131888</v>
      </c>
      <c r="F18" s="122">
        <v>114.58394722039804</v>
      </c>
      <c r="G18" s="24">
        <v>114.59661852474976</v>
      </c>
      <c r="H18" s="23">
        <v>115.47347874360726</v>
      </c>
      <c r="I18" s="23">
        <v>115.84681897824052</v>
      </c>
      <c r="J18" s="23">
        <v>28.080981381345275</v>
      </c>
      <c r="K18" s="23">
        <v>116.37253610465275</v>
      </c>
      <c r="L18" s="23">
        <v>116.27859795534843</v>
      </c>
      <c r="M18" s="23">
        <v>115.78357452863486</v>
      </c>
      <c r="N18" s="22">
        <v>114.76037898788861</v>
      </c>
      <c r="O18" s="23">
        <v>117.15485576748026</v>
      </c>
      <c r="P18" s="23">
        <v>30.625600672952316</v>
      </c>
      <c r="Q18" s="23">
        <v>115.90596313683962</v>
      </c>
      <c r="R18" s="23">
        <v>115.13896033524529</v>
      </c>
      <c r="S18" s="24">
        <v>115.44857756880893</v>
      </c>
      <c r="T18" s="25">
        <f t="shared" ref="T18:T25" si="0">SUM(B18:S18)</f>
        <v>1817.6457985152178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114.28605418062637</v>
      </c>
      <c r="C19" s="23">
        <v>112.94276292190004</v>
      </c>
      <c r="D19" s="23">
        <v>28.905119985180669</v>
      </c>
      <c r="E19" s="23">
        <v>115.46097152131888</v>
      </c>
      <c r="F19" s="122">
        <v>114.58394722039804</v>
      </c>
      <c r="G19" s="24">
        <v>114.59661852474976</v>
      </c>
      <c r="H19" s="23">
        <v>115.47347874360726</v>
      </c>
      <c r="I19" s="23">
        <v>115.84681897824052</v>
      </c>
      <c r="J19" s="23">
        <v>28.080981381345275</v>
      </c>
      <c r="K19" s="23">
        <v>116.37253610465275</v>
      </c>
      <c r="L19" s="23">
        <v>116.27859795534843</v>
      </c>
      <c r="M19" s="23">
        <v>115.78357452863486</v>
      </c>
      <c r="N19" s="22">
        <v>114.76037898788861</v>
      </c>
      <c r="O19" s="23">
        <v>117.15485576748026</v>
      </c>
      <c r="P19" s="23">
        <v>30.625600672952316</v>
      </c>
      <c r="Q19" s="23">
        <v>115.90596313683962</v>
      </c>
      <c r="R19" s="23">
        <v>115.13896033524529</v>
      </c>
      <c r="S19" s="24">
        <v>115.44857756880893</v>
      </c>
      <c r="T19" s="25">
        <f t="shared" si="0"/>
        <v>1817.6457985152178</v>
      </c>
      <c r="V19" s="2"/>
      <c r="W19" s="19"/>
    </row>
    <row r="20" spans="1:32" ht="39.75" customHeight="1" x14ac:dyDescent="0.25">
      <c r="A20" s="91" t="s">
        <v>14</v>
      </c>
      <c r="B20" s="76">
        <v>113.82957832774949</v>
      </c>
      <c r="C20" s="23">
        <v>112.42649483124003</v>
      </c>
      <c r="D20" s="23">
        <v>28.970752005927732</v>
      </c>
      <c r="E20" s="23">
        <v>114.86881139147245</v>
      </c>
      <c r="F20" s="122">
        <v>113.71042111184082</v>
      </c>
      <c r="G20" s="24">
        <v>113.27415259010013</v>
      </c>
      <c r="H20" s="23">
        <v>115.29500850255711</v>
      </c>
      <c r="I20" s="23">
        <v>115.1456724087038</v>
      </c>
      <c r="J20" s="23">
        <v>27.575607447461891</v>
      </c>
      <c r="K20" s="23">
        <v>115.79778555813891</v>
      </c>
      <c r="L20" s="23">
        <v>115.83536081786065</v>
      </c>
      <c r="M20" s="23">
        <v>115.38657018854607</v>
      </c>
      <c r="N20" s="22">
        <v>114.50224840484456</v>
      </c>
      <c r="O20" s="23">
        <v>116.77845769300791</v>
      </c>
      <c r="P20" s="23">
        <v>30.222959730819088</v>
      </c>
      <c r="Q20" s="23">
        <v>115.33761474526416</v>
      </c>
      <c r="R20" s="23">
        <v>114.5664158659019</v>
      </c>
      <c r="S20" s="24">
        <v>115.08936897247648</v>
      </c>
      <c r="T20" s="25">
        <f t="shared" si="0"/>
        <v>1808.6132805939135</v>
      </c>
      <c r="V20" s="2"/>
      <c r="W20" s="19"/>
    </row>
    <row r="21" spans="1:32" ht="39.950000000000003" customHeight="1" x14ac:dyDescent="0.25">
      <c r="A21" s="92" t="s">
        <v>15</v>
      </c>
      <c r="B21" s="76">
        <v>113.82957832774949</v>
      </c>
      <c r="C21" s="23">
        <v>112.42649483124003</v>
      </c>
      <c r="D21" s="23">
        <v>28.970752005927732</v>
      </c>
      <c r="E21" s="23">
        <v>114.86881139147245</v>
      </c>
      <c r="F21" s="122">
        <v>113.71042111184082</v>
      </c>
      <c r="G21" s="24">
        <v>113.27415259010013</v>
      </c>
      <c r="H21" s="23">
        <v>115.29500850255711</v>
      </c>
      <c r="I21" s="23">
        <v>115.1456724087038</v>
      </c>
      <c r="J21" s="23">
        <v>27.575607447461891</v>
      </c>
      <c r="K21" s="23">
        <v>115.79778555813891</v>
      </c>
      <c r="L21" s="23">
        <v>115.83536081786065</v>
      </c>
      <c r="M21" s="23">
        <v>115.38657018854607</v>
      </c>
      <c r="N21" s="22">
        <v>114.50224840484456</v>
      </c>
      <c r="O21" s="23">
        <v>116.77845769300791</v>
      </c>
      <c r="P21" s="23">
        <v>30.222959730819088</v>
      </c>
      <c r="Q21" s="23">
        <v>115.33761474526416</v>
      </c>
      <c r="R21" s="23">
        <v>114.5664158659019</v>
      </c>
      <c r="S21" s="24">
        <v>115.08936897247648</v>
      </c>
      <c r="T21" s="25">
        <f t="shared" si="0"/>
        <v>1808.6132805939135</v>
      </c>
      <c r="V21" s="2"/>
      <c r="W21" s="19"/>
    </row>
    <row r="22" spans="1:32" ht="39.950000000000003" customHeight="1" x14ac:dyDescent="0.25">
      <c r="A22" s="91" t="s">
        <v>16</v>
      </c>
      <c r="B22" s="76">
        <v>113.82957832774949</v>
      </c>
      <c r="C22" s="23">
        <v>112.42649483124003</v>
      </c>
      <c r="D22" s="23">
        <v>28.970752005927732</v>
      </c>
      <c r="E22" s="23">
        <v>114.86881139147245</v>
      </c>
      <c r="F22" s="122">
        <v>113.71042111184082</v>
      </c>
      <c r="G22" s="24">
        <v>113.27415259010013</v>
      </c>
      <c r="H22" s="23">
        <v>115.29500850255711</v>
      </c>
      <c r="I22" s="23">
        <v>115.1456724087038</v>
      </c>
      <c r="J22" s="23">
        <v>27.575607447461891</v>
      </c>
      <c r="K22" s="23">
        <v>115.79778555813891</v>
      </c>
      <c r="L22" s="23">
        <v>115.83536081786065</v>
      </c>
      <c r="M22" s="23">
        <v>115.38657018854607</v>
      </c>
      <c r="N22" s="22">
        <v>114.50224840484456</v>
      </c>
      <c r="O22" s="23">
        <v>116.77845769300791</v>
      </c>
      <c r="P22" s="23">
        <v>30.222959730819088</v>
      </c>
      <c r="Q22" s="23">
        <v>115.33761474526416</v>
      </c>
      <c r="R22" s="23">
        <v>114.5664158659019</v>
      </c>
      <c r="S22" s="24">
        <v>115.08936897247648</v>
      </c>
      <c r="T22" s="25">
        <f t="shared" si="0"/>
        <v>1808.6132805939135</v>
      </c>
      <c r="V22" s="2"/>
      <c r="W22" s="19"/>
    </row>
    <row r="23" spans="1:32" ht="39.950000000000003" customHeight="1" x14ac:dyDescent="0.25">
      <c r="A23" s="92" t="s">
        <v>17</v>
      </c>
      <c r="B23" s="76">
        <v>113.82957832774949</v>
      </c>
      <c r="C23" s="23">
        <v>112.42649483124003</v>
      </c>
      <c r="D23" s="23">
        <v>28.970752005927732</v>
      </c>
      <c r="E23" s="23">
        <v>114.86881139147245</v>
      </c>
      <c r="F23" s="122">
        <v>113.71042111184082</v>
      </c>
      <c r="G23" s="24">
        <v>113.27415259010013</v>
      </c>
      <c r="H23" s="23">
        <v>115.29500850255711</v>
      </c>
      <c r="I23" s="23">
        <v>115.1456724087038</v>
      </c>
      <c r="J23" s="23">
        <v>27.575607447461891</v>
      </c>
      <c r="K23" s="23">
        <v>115.79778555813891</v>
      </c>
      <c r="L23" s="23">
        <v>115.83536081786065</v>
      </c>
      <c r="M23" s="23">
        <v>115.38657018854607</v>
      </c>
      <c r="N23" s="22">
        <v>114.50224840484456</v>
      </c>
      <c r="O23" s="23">
        <v>116.77845769300791</v>
      </c>
      <c r="P23" s="23">
        <v>30.222959730819088</v>
      </c>
      <c r="Q23" s="23">
        <v>115.33761474526416</v>
      </c>
      <c r="R23" s="23">
        <v>114.5664158659019</v>
      </c>
      <c r="S23" s="24">
        <v>115.08936897247648</v>
      </c>
      <c r="T23" s="25">
        <f t="shared" si="0"/>
        <v>1808.6132805939135</v>
      </c>
      <c r="V23" s="2"/>
      <c r="W23" s="19"/>
    </row>
    <row r="24" spans="1:32" ht="39.950000000000003" customHeight="1" x14ac:dyDescent="0.25">
      <c r="A24" s="91" t="s">
        <v>18</v>
      </c>
      <c r="B24" s="76">
        <v>113.82957832774949</v>
      </c>
      <c r="C24" s="23">
        <v>112.42649483124003</v>
      </c>
      <c r="D24" s="23">
        <v>28.970752005927732</v>
      </c>
      <c r="E24" s="23">
        <v>114.86881139147245</v>
      </c>
      <c r="F24" s="122">
        <v>113.71042111184082</v>
      </c>
      <c r="G24" s="24">
        <v>113.27415259010013</v>
      </c>
      <c r="H24" s="23">
        <v>115.29500850255711</v>
      </c>
      <c r="I24" s="23">
        <v>115.1456724087038</v>
      </c>
      <c r="J24" s="23">
        <v>27.575607447461891</v>
      </c>
      <c r="K24" s="23">
        <v>115.79778555813891</v>
      </c>
      <c r="L24" s="23">
        <v>115.83536081786065</v>
      </c>
      <c r="M24" s="23">
        <v>115.38657018854607</v>
      </c>
      <c r="N24" s="22">
        <v>114.50224840484456</v>
      </c>
      <c r="O24" s="23">
        <v>116.77845769300791</v>
      </c>
      <c r="P24" s="23">
        <v>30.222959730819088</v>
      </c>
      <c r="Q24" s="23">
        <v>115.33761474526416</v>
      </c>
      <c r="R24" s="23">
        <v>114.5664158659019</v>
      </c>
      <c r="S24" s="24">
        <v>115.08936897247648</v>
      </c>
      <c r="T24" s="25">
        <f t="shared" si="0"/>
        <v>1808.6132805939135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797.72</v>
      </c>
      <c r="C25" s="27">
        <f t="shared" si="1"/>
        <v>788.01800000000014</v>
      </c>
      <c r="D25" s="27">
        <f t="shared" si="1"/>
        <v>202.66399999999999</v>
      </c>
      <c r="E25" s="27">
        <f t="shared" si="1"/>
        <v>805.26600000000008</v>
      </c>
      <c r="F25" s="27">
        <f t="shared" si="1"/>
        <v>797.72</v>
      </c>
      <c r="G25" s="228">
        <f t="shared" si="1"/>
        <v>795.56400000000019</v>
      </c>
      <c r="H25" s="27">
        <f t="shared" si="1"/>
        <v>807.42200000000014</v>
      </c>
      <c r="I25" s="27">
        <f t="shared" si="1"/>
        <v>807.42200000000014</v>
      </c>
      <c r="J25" s="27">
        <f t="shared" si="1"/>
        <v>194.04000000000002</v>
      </c>
      <c r="K25" s="27">
        <f t="shared" si="1"/>
        <v>811.73400000000004</v>
      </c>
      <c r="L25" s="27">
        <f t="shared" si="1"/>
        <v>811.73400000000015</v>
      </c>
      <c r="M25" s="27">
        <f t="shared" si="1"/>
        <v>808.50000000000023</v>
      </c>
      <c r="N25" s="26">
        <f>SUM(N18:N24)</f>
        <v>802.03199999999993</v>
      </c>
      <c r="O25" s="27">
        <f t="shared" ref="O25:Q25" si="2">SUM(O18:O24)</f>
        <v>818.202</v>
      </c>
      <c r="P25" s="27">
        <f t="shared" si="2"/>
        <v>212.3660000000001</v>
      </c>
      <c r="Q25" s="27">
        <f t="shared" si="2"/>
        <v>808.50000000000011</v>
      </c>
      <c r="R25" s="27">
        <f>SUM(R18:R24)</f>
        <v>803.11000000000013</v>
      </c>
      <c r="S25" s="28">
        <f t="shared" ref="S25" si="3">SUM(S18:S24)</f>
        <v>806.34400000000016</v>
      </c>
      <c r="T25" s="25">
        <f t="shared" si="0"/>
        <v>12678.358000000004</v>
      </c>
    </row>
    <row r="26" spans="1:32" s="2" customFormat="1" ht="36.75" customHeight="1" x14ac:dyDescent="0.25">
      <c r="A26" s="93" t="s">
        <v>19</v>
      </c>
      <c r="B26" s="208">
        <v>154.00000000000003</v>
      </c>
      <c r="C26" s="30">
        <v>154.00000000000003</v>
      </c>
      <c r="D26" s="30">
        <v>154.00000000000003</v>
      </c>
      <c r="E26" s="30">
        <v>154.00000000000003</v>
      </c>
      <c r="F26" s="30">
        <v>154.00000000000003</v>
      </c>
      <c r="G26" s="229">
        <v>154.00000000000003</v>
      </c>
      <c r="H26" s="30">
        <v>154.00000000000003</v>
      </c>
      <c r="I26" s="30">
        <v>154.00000000000003</v>
      </c>
      <c r="J26" s="30">
        <v>154.00000000000003</v>
      </c>
      <c r="K26" s="30">
        <v>154.00000000000003</v>
      </c>
      <c r="L26" s="30">
        <v>154.00000000000003</v>
      </c>
      <c r="M26" s="30">
        <v>154.00000000000003</v>
      </c>
      <c r="N26" s="29">
        <v>154.00000000000003</v>
      </c>
      <c r="O26" s="30">
        <v>154.00000000000003</v>
      </c>
      <c r="P26" s="30">
        <v>154.00000000000003</v>
      </c>
      <c r="Q26" s="30">
        <v>154.00000000000003</v>
      </c>
      <c r="R26" s="30">
        <v>154.00000000000003</v>
      </c>
      <c r="S26" s="31">
        <v>154.00000000000003</v>
      </c>
      <c r="T26" s="32">
        <f>+((T25/T27)/7)*1000</f>
        <v>154.00000000000006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188</v>
      </c>
      <c r="E27" s="34">
        <v>747</v>
      </c>
      <c r="F27" s="34">
        <v>740</v>
      </c>
      <c r="G27" s="230">
        <v>738</v>
      </c>
      <c r="H27" s="34">
        <v>749</v>
      </c>
      <c r="I27" s="34">
        <v>749</v>
      </c>
      <c r="J27" s="34">
        <v>180</v>
      </c>
      <c r="K27" s="34">
        <v>753</v>
      </c>
      <c r="L27" s="34">
        <v>753</v>
      </c>
      <c r="M27" s="34">
        <v>750</v>
      </c>
      <c r="N27" s="33">
        <v>744</v>
      </c>
      <c r="O27" s="34">
        <v>759</v>
      </c>
      <c r="P27" s="34">
        <v>197</v>
      </c>
      <c r="Q27" s="34">
        <v>750</v>
      </c>
      <c r="R27" s="34">
        <v>745</v>
      </c>
      <c r="S27" s="35">
        <v>748</v>
      </c>
      <c r="T27" s="36">
        <f>SUM(B27:S27)</f>
        <v>11761</v>
      </c>
      <c r="U27" s="2">
        <f>((T25*1000)/T27)/7</f>
        <v>154.00000000000003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113.82957832774949</v>
      </c>
      <c r="C28" s="84">
        <f t="shared" si="4"/>
        <v>112.42649483124003</v>
      </c>
      <c r="D28" s="84">
        <f t="shared" si="4"/>
        <v>28.970752005927732</v>
      </c>
      <c r="E28" s="84">
        <f t="shared" si="4"/>
        <v>114.86881139147245</v>
      </c>
      <c r="F28" s="84">
        <f t="shared" si="4"/>
        <v>113.71042111184082</v>
      </c>
      <c r="G28" s="84">
        <f t="shared" si="4"/>
        <v>113.27415259010013</v>
      </c>
      <c r="H28" s="84">
        <f t="shared" si="4"/>
        <v>115.29500850255711</v>
      </c>
      <c r="I28" s="84">
        <f t="shared" si="4"/>
        <v>115.1456724087038</v>
      </c>
      <c r="J28" s="84">
        <f t="shared" si="4"/>
        <v>27.575607447461891</v>
      </c>
      <c r="K28" s="84">
        <f t="shared" si="4"/>
        <v>115.79778555813891</v>
      </c>
      <c r="L28" s="84">
        <f t="shared" si="4"/>
        <v>115.83536081786065</v>
      </c>
      <c r="M28" s="84">
        <f t="shared" si="4"/>
        <v>115.38657018854607</v>
      </c>
      <c r="N28" s="84">
        <f t="shared" si="4"/>
        <v>114.50224840484456</v>
      </c>
      <c r="O28" s="84">
        <f t="shared" si="4"/>
        <v>116.77845769300791</v>
      </c>
      <c r="P28" s="84">
        <f t="shared" si="4"/>
        <v>30.222959730819088</v>
      </c>
      <c r="Q28" s="84">
        <f t="shared" si="4"/>
        <v>115.33761474526416</v>
      </c>
      <c r="R28" s="84">
        <f t="shared" si="4"/>
        <v>114.5664158659019</v>
      </c>
      <c r="S28" s="231">
        <f t="shared" si="4"/>
        <v>115.08936897247648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797.72000000000014</v>
      </c>
      <c r="C29" s="42">
        <f t="shared" si="5"/>
        <v>788.01800000000014</v>
      </c>
      <c r="D29" s="42">
        <f t="shared" si="5"/>
        <v>202.66400000000002</v>
      </c>
      <c r="E29" s="42">
        <f>((E27*E26)*7)/1000</f>
        <v>805.26600000000008</v>
      </c>
      <c r="F29" s="42">
        <f>((F27*F26)*7)/1000</f>
        <v>797.72000000000014</v>
      </c>
      <c r="G29" s="232">
        <f>((G27*G26)*7)/1000</f>
        <v>795.56400000000008</v>
      </c>
      <c r="H29" s="42">
        <f t="shared" ref="H29" si="6">((H27*H26)*7)/1000</f>
        <v>807.42200000000014</v>
      </c>
      <c r="I29" s="42">
        <f>((I27*I26)*7)/1000</f>
        <v>807.42200000000014</v>
      </c>
      <c r="J29" s="42">
        <f t="shared" ref="J29:M29" si="7">((J27*J26)*7)/1000</f>
        <v>194.04000000000002</v>
      </c>
      <c r="K29" s="42">
        <f t="shared" si="7"/>
        <v>811.73400000000015</v>
      </c>
      <c r="L29" s="42">
        <f t="shared" si="7"/>
        <v>811.73400000000015</v>
      </c>
      <c r="M29" s="42">
        <f t="shared" si="7"/>
        <v>808.50000000000011</v>
      </c>
      <c r="N29" s="41">
        <f>((N27*N26)*7)/1000</f>
        <v>802.03200000000015</v>
      </c>
      <c r="O29" s="42">
        <f>((O27*O26)*7)/1000</f>
        <v>818.20200000000011</v>
      </c>
      <c r="P29" s="42">
        <f t="shared" ref="P29:S29" si="8">((P27*P26)*7)/1000</f>
        <v>212.36600000000007</v>
      </c>
      <c r="Q29" s="42">
        <f t="shared" si="8"/>
        <v>808.50000000000011</v>
      </c>
      <c r="R29" s="43">
        <f t="shared" si="8"/>
        <v>803.11000000000013</v>
      </c>
      <c r="S29" s="44">
        <f t="shared" si="8"/>
        <v>806.34400000000016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154</v>
      </c>
      <c r="C30" s="47">
        <f t="shared" si="9"/>
        <v>154.00000000000006</v>
      </c>
      <c r="D30" s="47">
        <f t="shared" si="9"/>
        <v>153.99999999999997</v>
      </c>
      <c r="E30" s="47">
        <f>+(E25/E27)/7*1000</f>
        <v>154</v>
      </c>
      <c r="F30" s="47">
        <f t="shared" ref="F30:H30" si="10">+(F25/F27)/7*1000</f>
        <v>154</v>
      </c>
      <c r="G30" s="233">
        <f t="shared" si="10"/>
        <v>154.00000000000006</v>
      </c>
      <c r="H30" s="47">
        <f t="shared" si="10"/>
        <v>154.00000000000006</v>
      </c>
      <c r="I30" s="47">
        <f>+(I25/I27)/7*1000</f>
        <v>154.00000000000006</v>
      </c>
      <c r="J30" s="47">
        <f t="shared" ref="J30:M30" si="11">+(J25/J27)/7*1000</f>
        <v>154</v>
      </c>
      <c r="K30" s="47">
        <f t="shared" si="11"/>
        <v>154</v>
      </c>
      <c r="L30" s="47">
        <f t="shared" si="11"/>
        <v>154.00000000000006</v>
      </c>
      <c r="M30" s="47">
        <f t="shared" si="11"/>
        <v>154.00000000000006</v>
      </c>
      <c r="N30" s="46">
        <f>+(N25/N27)/7*1000</f>
        <v>153.99999999999997</v>
      </c>
      <c r="O30" s="47">
        <f t="shared" ref="O30:S30" si="12">+(O25/O27)/7*1000</f>
        <v>154</v>
      </c>
      <c r="P30" s="47">
        <f t="shared" si="12"/>
        <v>154.00000000000009</v>
      </c>
      <c r="Q30" s="47">
        <f t="shared" si="12"/>
        <v>154</v>
      </c>
      <c r="R30" s="47">
        <f t="shared" si="12"/>
        <v>154</v>
      </c>
      <c r="S30" s="48">
        <f t="shared" si="12"/>
        <v>154.00000000000006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95.254900000000006</v>
      </c>
      <c r="C39" s="79">
        <v>94.943100000000001</v>
      </c>
      <c r="D39" s="79">
        <v>22.293700000000001</v>
      </c>
      <c r="E39" s="79">
        <v>93.228200000000001</v>
      </c>
      <c r="F39" s="79">
        <v>91.201499999999996</v>
      </c>
      <c r="G39" s="79">
        <v>93.695900000000009</v>
      </c>
      <c r="H39" s="79"/>
      <c r="I39" s="101">
        <f t="shared" ref="I39:I46" si="13">SUM(B39:H39)</f>
        <v>490.6173</v>
      </c>
      <c r="J39" s="138"/>
      <c r="K39" s="91" t="s">
        <v>12</v>
      </c>
      <c r="L39" s="79">
        <v>6.3</v>
      </c>
      <c r="M39" s="79">
        <v>6.2</v>
      </c>
      <c r="N39" s="79">
        <v>1.6</v>
      </c>
      <c r="O39" s="79">
        <v>6.2</v>
      </c>
      <c r="P39" s="79">
        <v>5.9</v>
      </c>
      <c r="Q39" s="79">
        <v>6.3</v>
      </c>
      <c r="R39" s="101">
        <f t="shared" ref="R39:R46" si="14">SUM(L39:Q39)</f>
        <v>32.5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95.254900000000006</v>
      </c>
      <c r="C40" s="79">
        <v>94.943100000000001</v>
      </c>
      <c r="D40" s="79">
        <v>22.293700000000001</v>
      </c>
      <c r="E40" s="79">
        <v>93.228200000000001</v>
      </c>
      <c r="F40" s="79">
        <v>91.201499999999996</v>
      </c>
      <c r="G40" s="79">
        <v>93.695900000000009</v>
      </c>
      <c r="H40" s="79"/>
      <c r="I40" s="101">
        <f t="shared" si="13"/>
        <v>490.6173</v>
      </c>
      <c r="J40" s="2"/>
      <c r="K40" s="92" t="s">
        <v>13</v>
      </c>
      <c r="L40" s="79">
        <v>6.3</v>
      </c>
      <c r="M40" s="79">
        <v>6.2</v>
      </c>
      <c r="N40" s="79">
        <v>1.6</v>
      </c>
      <c r="O40" s="79">
        <v>6.2</v>
      </c>
      <c r="P40" s="79">
        <v>5.9</v>
      </c>
      <c r="Q40" s="79">
        <v>6.3</v>
      </c>
      <c r="R40" s="101">
        <f t="shared" si="14"/>
        <v>32.5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6.1</v>
      </c>
      <c r="N41" s="79">
        <v>1.6</v>
      </c>
      <c r="O41" s="79">
        <v>6.1</v>
      </c>
      <c r="P41" s="79">
        <v>5.8</v>
      </c>
      <c r="Q41" s="79">
        <v>6.1</v>
      </c>
      <c r="R41" s="101">
        <f t="shared" si="14"/>
        <v>32.1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6.2</v>
      </c>
      <c r="N42" s="79">
        <v>1.7</v>
      </c>
      <c r="O42" s="79">
        <v>6.2</v>
      </c>
      <c r="P42" s="79">
        <v>5.8</v>
      </c>
      <c r="Q42" s="79">
        <v>6.1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1.7</v>
      </c>
      <c r="O43" s="79">
        <v>6.2</v>
      </c>
      <c r="P43" s="79">
        <v>5.8</v>
      </c>
      <c r="Q43" s="79">
        <v>6.1</v>
      </c>
      <c r="R43" s="101">
        <f t="shared" si="14"/>
        <v>32.4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6.2</v>
      </c>
      <c r="N44" s="79">
        <v>1.7</v>
      </c>
      <c r="O44" s="79">
        <v>6.2</v>
      </c>
      <c r="P44" s="79">
        <v>5.9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6.2</v>
      </c>
      <c r="N45" s="79">
        <v>1.7</v>
      </c>
      <c r="O45" s="79">
        <v>6.2</v>
      </c>
      <c r="P45" s="79">
        <v>5.8</v>
      </c>
      <c r="Q45" s="79">
        <v>6.2</v>
      </c>
      <c r="R45" s="101">
        <f t="shared" si="14"/>
        <v>32.5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190.50980000000001</v>
      </c>
      <c r="C46" s="27">
        <f t="shared" si="15"/>
        <v>189.8862</v>
      </c>
      <c r="D46" s="27">
        <f t="shared" si="15"/>
        <v>44.587400000000002</v>
      </c>
      <c r="E46" s="27">
        <f t="shared" si="15"/>
        <v>186.4564</v>
      </c>
      <c r="F46" s="27">
        <f t="shared" si="15"/>
        <v>182.40299999999999</v>
      </c>
      <c r="G46" s="27">
        <f t="shared" si="15"/>
        <v>187.39180000000002</v>
      </c>
      <c r="H46" s="27">
        <f t="shared" si="15"/>
        <v>0</v>
      </c>
      <c r="I46" s="101">
        <f t="shared" si="13"/>
        <v>981.2346</v>
      </c>
      <c r="K46" s="77" t="s">
        <v>10</v>
      </c>
      <c r="L46" s="81">
        <f t="shared" ref="L46:Q46" si="16">SUM(L39:L45)</f>
        <v>44.599999999999994</v>
      </c>
      <c r="M46" s="27">
        <f t="shared" si="16"/>
        <v>43.300000000000004</v>
      </c>
      <c r="N46" s="27">
        <f t="shared" si="16"/>
        <v>11.6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227.00000000000003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155.9</v>
      </c>
      <c r="C47" s="30">
        <v>155.9</v>
      </c>
      <c r="D47" s="30">
        <v>155.9</v>
      </c>
      <c r="E47" s="30">
        <v>155.9</v>
      </c>
      <c r="F47" s="30">
        <v>155.9</v>
      </c>
      <c r="G47" s="30">
        <v>155.9</v>
      </c>
      <c r="H47" s="30"/>
      <c r="I47" s="102">
        <f>+((I46/I48)/7)*1000</f>
        <v>44.542857142857144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136.82941531042798</v>
      </c>
      <c r="S47" s="63"/>
      <c r="T47" s="63"/>
    </row>
    <row r="48" spans="1:30" ht="33.75" customHeight="1" x14ac:dyDescent="0.25">
      <c r="A48" s="94" t="s">
        <v>20</v>
      </c>
      <c r="B48" s="83">
        <v>611</v>
      </c>
      <c r="C48" s="34">
        <v>609</v>
      </c>
      <c r="D48" s="34">
        <v>143</v>
      </c>
      <c r="E48" s="34">
        <v>598</v>
      </c>
      <c r="F48" s="34">
        <v>585</v>
      </c>
      <c r="G48" s="34">
        <v>601</v>
      </c>
      <c r="H48" s="34"/>
      <c r="I48" s="103">
        <f>SUM(B48:H48)</f>
        <v>3147</v>
      </c>
      <c r="J48" s="64"/>
      <c r="K48" s="94" t="s">
        <v>20</v>
      </c>
      <c r="L48" s="106">
        <v>46</v>
      </c>
      <c r="M48" s="65">
        <v>45</v>
      </c>
      <c r="N48" s="65">
        <v>12</v>
      </c>
      <c r="O48" s="65">
        <v>45</v>
      </c>
      <c r="P48" s="65">
        <v>43</v>
      </c>
      <c r="Q48" s="65">
        <v>46</v>
      </c>
      <c r="R48" s="112">
        <f>SUM(L48:Q48)</f>
        <v>237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95.254900000000006</v>
      </c>
      <c r="C49" s="38">
        <f t="shared" si="17"/>
        <v>94.943100000000001</v>
      </c>
      <c r="D49" s="38">
        <f t="shared" si="17"/>
        <v>22.293700000000001</v>
      </c>
      <c r="E49" s="38">
        <f t="shared" si="17"/>
        <v>93.228200000000001</v>
      </c>
      <c r="F49" s="38">
        <f t="shared" si="17"/>
        <v>91.201499999999996</v>
      </c>
      <c r="G49" s="38">
        <f t="shared" si="17"/>
        <v>93.695900000000009</v>
      </c>
      <c r="H49" s="38">
        <f t="shared" si="17"/>
        <v>0</v>
      </c>
      <c r="I49" s="104">
        <f>((I46*1000)/I48)/7</f>
        <v>44.542857142857144</v>
      </c>
      <c r="K49" s="95" t="s">
        <v>21</v>
      </c>
      <c r="L49" s="84">
        <f t="shared" ref="L49:Q49" si="18">((L48*L47)*7/1000-L39-L40)/5</f>
        <v>6.3994000000000009</v>
      </c>
      <c r="M49" s="38">
        <f t="shared" si="18"/>
        <v>6.1824999999999992</v>
      </c>
      <c r="N49" s="38">
        <f t="shared" si="18"/>
        <v>1.6868000000000003</v>
      </c>
      <c r="O49" s="38">
        <f t="shared" si="18"/>
        <v>6.1824999999999992</v>
      </c>
      <c r="P49" s="38">
        <f t="shared" si="18"/>
        <v>5.8272000000000004</v>
      </c>
      <c r="Q49" s="38">
        <f t="shared" si="18"/>
        <v>6.1417999999999999</v>
      </c>
      <c r="R49" s="113">
        <f>((R46*1000)/R48)/7</f>
        <v>136.829415310428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666.78430000000003</v>
      </c>
      <c r="C50" s="42">
        <f t="shared" si="19"/>
        <v>664.60170000000005</v>
      </c>
      <c r="D50" s="42">
        <f t="shared" si="19"/>
        <v>156.05590000000001</v>
      </c>
      <c r="E50" s="42">
        <f t="shared" si="19"/>
        <v>652.59739999999999</v>
      </c>
      <c r="F50" s="42">
        <f t="shared" si="19"/>
        <v>638.41049999999996</v>
      </c>
      <c r="G50" s="42">
        <f t="shared" si="19"/>
        <v>655.87130000000002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11.634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44.542857142857144</v>
      </c>
      <c r="C51" s="47">
        <f t="shared" si="21"/>
        <v>44.542857142857144</v>
      </c>
      <c r="D51" s="47">
        <f t="shared" si="21"/>
        <v>44.542857142857144</v>
      </c>
      <c r="E51" s="47">
        <f t="shared" si="21"/>
        <v>44.542857142857144</v>
      </c>
      <c r="F51" s="47">
        <f t="shared" si="21"/>
        <v>44.542857142857144</v>
      </c>
      <c r="G51" s="47">
        <f t="shared" si="21"/>
        <v>44.542857142857144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138.50931677018633</v>
      </c>
      <c r="M51" s="47">
        <f t="shared" si="22"/>
        <v>137.46031746031747</v>
      </c>
      <c r="N51" s="47">
        <f t="shared" si="22"/>
        <v>138.0952380952381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</v>
      </c>
      <c r="D58" s="79">
        <v>1.9</v>
      </c>
      <c r="E58" s="79">
        <v>8.1</v>
      </c>
      <c r="F58" s="79">
        <v>8</v>
      </c>
      <c r="G58" s="221">
        <v>8.1</v>
      </c>
      <c r="H58" s="22">
        <v>8.5</v>
      </c>
      <c r="I58" s="79">
        <v>8.4</v>
      </c>
      <c r="J58" s="79">
        <v>1.8</v>
      </c>
      <c r="K58" s="79">
        <v>8.1</v>
      </c>
      <c r="L58" s="79">
        <v>8</v>
      </c>
      <c r="M58" s="221">
        <v>8.1</v>
      </c>
      <c r="N58" s="22">
        <v>8.3000000000000007</v>
      </c>
      <c r="O58" s="79">
        <v>8.4</v>
      </c>
      <c r="P58" s="79">
        <v>2.2000000000000002</v>
      </c>
      <c r="Q58" s="79">
        <v>8</v>
      </c>
      <c r="R58" s="79">
        <v>8</v>
      </c>
      <c r="S58" s="221">
        <v>8.1</v>
      </c>
      <c r="T58" s="101">
        <f t="shared" ref="T58:T65" si="23">SUM(B58:S58)</f>
        <v>128.4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</v>
      </c>
      <c r="D59" s="79">
        <v>1.9</v>
      </c>
      <c r="E59" s="79">
        <v>8.1</v>
      </c>
      <c r="F59" s="79">
        <v>8</v>
      </c>
      <c r="G59" s="221">
        <v>8.1</v>
      </c>
      <c r="H59" s="22">
        <v>8.5</v>
      </c>
      <c r="I59" s="79">
        <v>8.4</v>
      </c>
      <c r="J59" s="79">
        <v>1.8</v>
      </c>
      <c r="K59" s="79">
        <v>8.1</v>
      </c>
      <c r="L59" s="79">
        <v>8</v>
      </c>
      <c r="M59" s="221">
        <v>8.1</v>
      </c>
      <c r="N59" s="22">
        <v>8.3000000000000007</v>
      </c>
      <c r="O59" s="79">
        <v>8.4</v>
      </c>
      <c r="P59" s="79">
        <v>2.2000000000000002</v>
      </c>
      <c r="Q59" s="79">
        <v>8</v>
      </c>
      <c r="R59" s="79">
        <v>8</v>
      </c>
      <c r="S59" s="221">
        <v>8.1</v>
      </c>
      <c r="T59" s="101">
        <f t="shared" si="23"/>
        <v>128.4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8.3000000000000007</v>
      </c>
      <c r="F60" s="79">
        <v>8.1</v>
      </c>
      <c r="G60" s="221">
        <v>8.1</v>
      </c>
      <c r="H60" s="22">
        <v>8.4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7.9</v>
      </c>
      <c r="S60" s="221">
        <v>7.9</v>
      </c>
      <c r="T60" s="101">
        <f t="shared" si="23"/>
        <v>128.1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8.4</v>
      </c>
      <c r="I61" s="79">
        <v>8.4</v>
      </c>
      <c r="J61" s="79">
        <v>1.8</v>
      </c>
      <c r="K61" s="79">
        <v>8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7.9</v>
      </c>
      <c r="S61" s="221">
        <v>7.9</v>
      </c>
      <c r="T61" s="101">
        <f t="shared" si="23"/>
        <v>128.1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2</v>
      </c>
      <c r="E62" s="79">
        <v>8.3000000000000007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</v>
      </c>
      <c r="L62" s="79">
        <v>7.9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7.9</v>
      </c>
      <c r="T62" s="101">
        <f t="shared" si="23"/>
        <v>128.80000000000001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</v>
      </c>
      <c r="E63" s="79">
        <v>8.3000000000000007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1.8</v>
      </c>
      <c r="K63" s="79">
        <v>8.1</v>
      </c>
      <c r="L63" s="79">
        <v>7.9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129.19999999999999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8.4</v>
      </c>
      <c r="F64" s="79">
        <v>8.1999999999999993</v>
      </c>
      <c r="G64" s="221">
        <v>8.1999999999999993</v>
      </c>
      <c r="H64" s="22">
        <v>8.5</v>
      </c>
      <c r="I64" s="79">
        <v>8.5</v>
      </c>
      <c r="J64" s="79">
        <v>1.9</v>
      </c>
      <c r="K64" s="79">
        <v>8.1</v>
      </c>
      <c r="L64" s="79">
        <v>8</v>
      </c>
      <c r="M64" s="221">
        <v>8.1</v>
      </c>
      <c r="N64" s="22">
        <v>8.4</v>
      </c>
      <c r="O64" s="79">
        <v>8.5</v>
      </c>
      <c r="P64" s="79">
        <v>2.2999999999999998</v>
      </c>
      <c r="Q64" s="79">
        <v>8</v>
      </c>
      <c r="R64" s="79">
        <v>8</v>
      </c>
      <c r="S64" s="221">
        <v>8</v>
      </c>
      <c r="T64" s="101">
        <f t="shared" si="23"/>
        <v>129.6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4">SUM(C58:C64)</f>
        <v>57.2</v>
      </c>
      <c r="D65" s="27">
        <f t="shared" si="24"/>
        <v>13.6</v>
      </c>
      <c r="E65" s="27">
        <f t="shared" si="24"/>
        <v>57.79999999999999</v>
      </c>
      <c r="F65" s="27">
        <f t="shared" si="24"/>
        <v>56.800000000000011</v>
      </c>
      <c r="G65" s="28">
        <f t="shared" si="24"/>
        <v>57</v>
      </c>
      <c r="H65" s="26">
        <f t="shared" si="24"/>
        <v>59.3</v>
      </c>
      <c r="I65" s="27">
        <f t="shared" si="24"/>
        <v>59.1</v>
      </c>
      <c r="J65" s="27">
        <f t="shared" si="24"/>
        <v>12.700000000000001</v>
      </c>
      <c r="K65" s="27">
        <f t="shared" si="24"/>
        <v>56.400000000000006</v>
      </c>
      <c r="L65" s="27">
        <f t="shared" si="24"/>
        <v>55.599999999999994</v>
      </c>
      <c r="M65" s="28">
        <f t="shared" si="24"/>
        <v>56.400000000000006</v>
      </c>
      <c r="N65" s="26">
        <f t="shared" si="24"/>
        <v>58.4</v>
      </c>
      <c r="O65" s="27">
        <f t="shared" si="24"/>
        <v>59.3</v>
      </c>
      <c r="P65" s="27">
        <f t="shared" si="24"/>
        <v>15.5</v>
      </c>
      <c r="Q65" s="27">
        <f t="shared" si="24"/>
        <v>56</v>
      </c>
      <c r="R65" s="27">
        <f t="shared" si="24"/>
        <v>55.8</v>
      </c>
      <c r="S65" s="28">
        <f t="shared" si="24"/>
        <v>55.9</v>
      </c>
      <c r="T65" s="101">
        <f t="shared" si="23"/>
        <v>900.59999999999991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138.34101382488478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8.2091999999999992</v>
      </c>
      <c r="D68" s="38">
        <f t="shared" si="25"/>
        <v>1.9643999999999999</v>
      </c>
      <c r="E68" s="38">
        <f t="shared" si="25"/>
        <v>8.3239999999999998</v>
      </c>
      <c r="F68" s="38">
        <f t="shared" si="25"/>
        <v>8.168000000000001</v>
      </c>
      <c r="G68" s="39">
        <f t="shared" si="25"/>
        <v>8.1587999999999994</v>
      </c>
      <c r="H68" s="37">
        <f t="shared" si="25"/>
        <v>8.470600000000001</v>
      </c>
      <c r="I68" s="38">
        <f t="shared" si="25"/>
        <v>8.4679000000000002</v>
      </c>
      <c r="J68" s="38">
        <f t="shared" si="25"/>
        <v>1.8279999999999998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7.9522999999999993</v>
      </c>
      <c r="N68" s="37">
        <f t="shared" si="25"/>
        <v>8.3559999999999999</v>
      </c>
      <c r="O68" s="38">
        <f t="shared" si="25"/>
        <v>8.5106000000000002</v>
      </c>
      <c r="P68" s="38">
        <f t="shared" si="25"/>
        <v>2.2336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7.9522999999999993</v>
      </c>
      <c r="T68" s="116">
        <f>((T65*1000)/T67)/7</f>
        <v>138.34101382488478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139.95157384987894</v>
      </c>
      <c r="C70" s="47">
        <f>+(C65/C67)/7*1000</f>
        <v>140.88669950738915</v>
      </c>
      <c r="D70" s="47">
        <f>+(D65/D67)/7*1000</f>
        <v>138.77551020408163</v>
      </c>
      <c r="E70" s="47">
        <f t="shared" ref="E70:R70" si="27">+(E65/E67)/7*1000</f>
        <v>139.95157384987891</v>
      </c>
      <c r="F70" s="47">
        <f t="shared" si="27"/>
        <v>139.90147783251234</v>
      </c>
      <c r="G70" s="48">
        <f t="shared" si="27"/>
        <v>138.01452784503633</v>
      </c>
      <c r="H70" s="46">
        <f t="shared" si="27"/>
        <v>138.87587822014049</v>
      </c>
      <c r="I70" s="47">
        <f t="shared" si="27"/>
        <v>138.40749414519908</v>
      </c>
      <c r="J70" s="47">
        <f t="shared" si="27"/>
        <v>139.56043956043956</v>
      </c>
      <c r="K70" s="47">
        <f t="shared" si="27"/>
        <v>136.56174334140439</v>
      </c>
      <c r="L70" s="47">
        <f t="shared" si="27"/>
        <v>136.94581280788177</v>
      </c>
      <c r="M70" s="48">
        <f t="shared" si="27"/>
        <v>136.56174334140439</v>
      </c>
      <c r="N70" s="46">
        <f t="shared" si="27"/>
        <v>139.04761904761904</v>
      </c>
      <c r="O70" s="47">
        <f t="shared" si="27"/>
        <v>138.87587822014049</v>
      </c>
      <c r="P70" s="47">
        <f t="shared" si="27"/>
        <v>138.39285714285714</v>
      </c>
      <c r="Q70" s="47">
        <f t="shared" si="27"/>
        <v>137.93103448275861</v>
      </c>
      <c r="R70" s="47">
        <f t="shared" si="27"/>
        <v>137.4384236453202</v>
      </c>
      <c r="S70" s="48">
        <f>+(S65/S67)/7*1000</f>
        <v>135.3510895883777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272E-6242-4751-A657-1CFC2B183CD0}">
  <dimension ref="A1:AQ239"/>
  <sheetViews>
    <sheetView view="pageBreakPreview" topLeftCell="A19" zoomScale="30" zoomScaleNormal="30" zoomScaleSheetLayoutView="30" workbookViewId="0">
      <selection activeCell="T27" sqref="T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2"/>
      <c r="Z3" s="2"/>
      <c r="AA3" s="2"/>
      <c r="AB3" s="2"/>
      <c r="AC3" s="2"/>
      <c r="AD3" s="4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2" t="s">
        <v>1</v>
      </c>
      <c r="B9" s="472"/>
      <c r="C9" s="472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2"/>
      <c r="B10" s="472"/>
      <c r="C10" s="4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2" t="s">
        <v>4</v>
      </c>
      <c r="B11" s="472"/>
      <c r="C11" s="472"/>
      <c r="D11" s="1"/>
      <c r="E11" s="473">
        <v>2</v>
      </c>
      <c r="F11" s="1"/>
      <c r="G11" s="1"/>
      <c r="H11" s="1"/>
      <c r="I11" s="1"/>
      <c r="J11" s="1"/>
      <c r="K11" s="492" t="s">
        <v>162</v>
      </c>
      <c r="L11" s="492"/>
      <c r="M11" s="474"/>
      <c r="N11" s="4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2"/>
      <c r="B12" s="472"/>
      <c r="C12" s="472"/>
      <c r="D12" s="1"/>
      <c r="E12" s="5"/>
      <c r="F12" s="1"/>
      <c r="G12" s="1"/>
      <c r="H12" s="1"/>
      <c r="I12" s="1"/>
      <c r="J12" s="1"/>
      <c r="K12" s="474"/>
      <c r="L12" s="474"/>
      <c r="M12" s="474"/>
      <c r="N12" s="4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2"/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4"/>
      <c r="M13" s="474"/>
      <c r="N13" s="474"/>
      <c r="O13" s="474"/>
      <c r="P13" s="474"/>
      <c r="Q13" s="474"/>
      <c r="R13" s="474"/>
      <c r="S13" s="474"/>
      <c r="T13" s="474"/>
      <c r="U13" s="474"/>
      <c r="V13" s="474"/>
      <c r="W13" s="1"/>
      <c r="X13" s="1"/>
      <c r="Y13" s="1"/>
    </row>
    <row r="14" spans="1:30" s="3" customFormat="1" ht="27" thickBot="1" x14ac:dyDescent="0.3">
      <c r="A14" s="4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113.82957832774949</v>
      </c>
      <c r="C18" s="23">
        <v>112.42649483124003</v>
      </c>
      <c r="D18" s="23">
        <v>28.970752005927732</v>
      </c>
      <c r="E18" s="23">
        <v>114.86881139147245</v>
      </c>
      <c r="F18" s="122">
        <v>113.71042111184082</v>
      </c>
      <c r="G18" s="24">
        <v>113.27415259010013</v>
      </c>
      <c r="H18" s="23">
        <v>115.29500850255711</v>
      </c>
      <c r="I18" s="23">
        <v>115.1456724087038</v>
      </c>
      <c r="J18" s="23">
        <v>27.575607447461891</v>
      </c>
      <c r="K18" s="23">
        <v>115.79778555813891</v>
      </c>
      <c r="L18" s="23">
        <v>115.83536081786065</v>
      </c>
      <c r="M18" s="23">
        <v>115.38657018854607</v>
      </c>
      <c r="N18" s="22">
        <v>114.50224840484456</v>
      </c>
      <c r="O18" s="23">
        <v>116.77845769300791</v>
      </c>
      <c r="P18" s="23">
        <v>30.222959730819088</v>
      </c>
      <c r="Q18" s="23">
        <v>115.33761474526416</v>
      </c>
      <c r="R18" s="23">
        <v>114.5664158659019</v>
      </c>
      <c r="S18" s="24">
        <v>115.08936897247648</v>
      </c>
      <c r="T18" s="25">
        <f t="shared" ref="T18:T25" si="0">SUM(B18:S18)</f>
        <v>1808.6132805939135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113.82957832774949</v>
      </c>
      <c r="C19" s="23">
        <v>112.42649483124003</v>
      </c>
      <c r="D19" s="23">
        <v>28.970752005927732</v>
      </c>
      <c r="E19" s="23">
        <v>114.86881139147245</v>
      </c>
      <c r="F19" s="122">
        <v>113.71042111184082</v>
      </c>
      <c r="G19" s="24">
        <v>113.27415259010013</v>
      </c>
      <c r="H19" s="23">
        <v>115.29500850255711</v>
      </c>
      <c r="I19" s="23">
        <v>115.1456724087038</v>
      </c>
      <c r="J19" s="23">
        <v>27.575607447461891</v>
      </c>
      <c r="K19" s="23">
        <v>115.79778555813891</v>
      </c>
      <c r="L19" s="23">
        <v>115.83536081786065</v>
      </c>
      <c r="M19" s="23">
        <v>115.38657018854607</v>
      </c>
      <c r="N19" s="22">
        <v>114.50224840484456</v>
      </c>
      <c r="O19" s="23">
        <v>116.77845769300791</v>
      </c>
      <c r="P19" s="23">
        <v>30.222959730819088</v>
      </c>
      <c r="Q19" s="23">
        <v>115.33761474526416</v>
      </c>
      <c r="R19" s="23">
        <v>114.5664158659019</v>
      </c>
      <c r="S19" s="24">
        <v>115.08936897247648</v>
      </c>
      <c r="T19" s="25">
        <f t="shared" si="0"/>
        <v>1808.6132805939135</v>
      </c>
      <c r="V19" s="2"/>
      <c r="W19" s="19"/>
    </row>
    <row r="20" spans="1:32" ht="39.75" customHeight="1" x14ac:dyDescent="0.25">
      <c r="A20" s="91" t="s">
        <v>14</v>
      </c>
      <c r="B20" s="76">
        <v>112.96888866890023</v>
      </c>
      <c r="C20" s="23">
        <v>111.17084206750401</v>
      </c>
      <c r="D20" s="23">
        <v>28.519459197628912</v>
      </c>
      <c r="E20" s="23">
        <v>114.05455544341103</v>
      </c>
      <c r="F20" s="122">
        <v>113.0165515552637</v>
      </c>
      <c r="G20" s="24">
        <v>112.54761896395999</v>
      </c>
      <c r="H20" s="23">
        <v>114.09855659897714</v>
      </c>
      <c r="I20" s="23">
        <v>114.58725103651848</v>
      </c>
      <c r="J20" s="23">
        <v>27.576157021015252</v>
      </c>
      <c r="K20" s="23">
        <v>114.96984577674445</v>
      </c>
      <c r="L20" s="23">
        <v>115.16929567285577</v>
      </c>
      <c r="M20" s="23">
        <v>114.27641192458157</v>
      </c>
      <c r="N20" s="22">
        <v>113.77222063806221</v>
      </c>
      <c r="O20" s="23">
        <v>115.86445692279685</v>
      </c>
      <c r="P20" s="23">
        <v>30.16337610767237</v>
      </c>
      <c r="Q20" s="23">
        <v>114.29599410189432</v>
      </c>
      <c r="R20" s="23">
        <v>113.96103365363925</v>
      </c>
      <c r="S20" s="24">
        <v>114.39529241100942</v>
      </c>
      <c r="T20" s="25">
        <f t="shared" si="0"/>
        <v>1795.4078077624349</v>
      </c>
      <c r="V20" s="2"/>
      <c r="W20" s="19"/>
    </row>
    <row r="21" spans="1:32" ht="39.950000000000003" customHeight="1" x14ac:dyDescent="0.25">
      <c r="A21" s="92" t="s">
        <v>15</v>
      </c>
      <c r="B21" s="76">
        <v>112.96888866890023</v>
      </c>
      <c r="C21" s="23">
        <v>111.17084206750401</v>
      </c>
      <c r="D21" s="23">
        <v>28.519459197628912</v>
      </c>
      <c r="E21" s="23">
        <v>114.05455544341103</v>
      </c>
      <c r="F21" s="122">
        <v>113.0165515552637</v>
      </c>
      <c r="G21" s="24">
        <v>112.54761896395999</v>
      </c>
      <c r="H21" s="23">
        <v>114.09855659897714</v>
      </c>
      <c r="I21" s="23">
        <v>114.58725103651848</v>
      </c>
      <c r="J21" s="23">
        <v>27.576157021015252</v>
      </c>
      <c r="K21" s="23">
        <v>114.96984577674445</v>
      </c>
      <c r="L21" s="23">
        <v>115.16929567285577</v>
      </c>
      <c r="M21" s="23">
        <v>114.27641192458157</v>
      </c>
      <c r="N21" s="22">
        <v>113.77222063806221</v>
      </c>
      <c r="O21" s="23">
        <v>115.86445692279685</v>
      </c>
      <c r="P21" s="23">
        <v>30.16337610767237</v>
      </c>
      <c r="Q21" s="23">
        <v>114.29599410189432</v>
      </c>
      <c r="R21" s="23">
        <v>113.96103365363925</v>
      </c>
      <c r="S21" s="24">
        <v>114.39529241100942</v>
      </c>
      <c r="T21" s="25">
        <f t="shared" si="0"/>
        <v>1795.4078077624349</v>
      </c>
      <c r="V21" s="2"/>
      <c r="W21" s="19"/>
    </row>
    <row r="22" spans="1:32" ht="39.950000000000003" customHeight="1" x14ac:dyDescent="0.25">
      <c r="A22" s="91" t="s">
        <v>16</v>
      </c>
      <c r="B22" s="76">
        <v>112.96888866890023</v>
      </c>
      <c r="C22" s="23">
        <v>111.17084206750401</v>
      </c>
      <c r="D22" s="23">
        <v>28.519459197628912</v>
      </c>
      <c r="E22" s="23">
        <v>114.05455544341103</v>
      </c>
      <c r="F22" s="122">
        <v>113.0165515552637</v>
      </c>
      <c r="G22" s="24">
        <v>112.54761896395999</v>
      </c>
      <c r="H22" s="23">
        <v>114.09855659897714</v>
      </c>
      <c r="I22" s="23">
        <v>114.58725103651848</v>
      </c>
      <c r="J22" s="23">
        <v>27.576157021015252</v>
      </c>
      <c r="K22" s="23">
        <v>114.96984577674445</v>
      </c>
      <c r="L22" s="23">
        <v>115.16929567285577</v>
      </c>
      <c r="M22" s="23">
        <v>114.27641192458157</v>
      </c>
      <c r="N22" s="22">
        <v>113.77222063806221</v>
      </c>
      <c r="O22" s="23">
        <v>115.86445692279685</v>
      </c>
      <c r="P22" s="23">
        <v>30.16337610767237</v>
      </c>
      <c r="Q22" s="23">
        <v>114.29599410189432</v>
      </c>
      <c r="R22" s="23">
        <v>113.96103365363925</v>
      </c>
      <c r="S22" s="24">
        <v>114.39529241100942</v>
      </c>
      <c r="T22" s="25">
        <f t="shared" si="0"/>
        <v>1795.4078077624349</v>
      </c>
      <c r="V22" s="2"/>
      <c r="W22" s="19"/>
    </row>
    <row r="23" spans="1:32" ht="39.950000000000003" customHeight="1" x14ac:dyDescent="0.25">
      <c r="A23" s="92" t="s">
        <v>17</v>
      </c>
      <c r="B23" s="76">
        <v>112.96888866890023</v>
      </c>
      <c r="C23" s="23">
        <v>111.17084206750401</v>
      </c>
      <c r="D23" s="23">
        <v>28.519459197628912</v>
      </c>
      <c r="E23" s="23">
        <v>114.05455544341103</v>
      </c>
      <c r="F23" s="122">
        <v>113.0165515552637</v>
      </c>
      <c r="G23" s="24">
        <v>112.54761896395999</v>
      </c>
      <c r="H23" s="23">
        <v>114.09855659897714</v>
      </c>
      <c r="I23" s="23">
        <v>114.58725103651848</v>
      </c>
      <c r="J23" s="23">
        <v>27.576157021015252</v>
      </c>
      <c r="K23" s="23">
        <v>114.96984577674445</v>
      </c>
      <c r="L23" s="23">
        <v>115.16929567285577</v>
      </c>
      <c r="M23" s="23">
        <v>114.27641192458157</v>
      </c>
      <c r="N23" s="22">
        <v>113.77222063806221</v>
      </c>
      <c r="O23" s="23">
        <v>115.86445692279685</v>
      </c>
      <c r="P23" s="23">
        <v>30.16337610767237</v>
      </c>
      <c r="Q23" s="23">
        <v>114.29599410189432</v>
      </c>
      <c r="R23" s="23">
        <v>113.96103365363925</v>
      </c>
      <c r="S23" s="24">
        <v>114.39529241100942</v>
      </c>
      <c r="T23" s="25">
        <f t="shared" si="0"/>
        <v>1795.4078077624349</v>
      </c>
      <c r="V23" s="2"/>
      <c r="W23" s="19"/>
    </row>
    <row r="24" spans="1:32" ht="39.950000000000003" customHeight="1" x14ac:dyDescent="0.25">
      <c r="A24" s="91" t="s">
        <v>18</v>
      </c>
      <c r="B24" s="76">
        <v>112.96888866890023</v>
      </c>
      <c r="C24" s="23">
        <v>111.17084206750401</v>
      </c>
      <c r="D24" s="23">
        <v>28.519459197628912</v>
      </c>
      <c r="E24" s="23">
        <v>114.05455544341103</v>
      </c>
      <c r="F24" s="122">
        <v>113.0165515552637</v>
      </c>
      <c r="G24" s="24">
        <v>112.54761896395999</v>
      </c>
      <c r="H24" s="23">
        <v>114.09855659897714</v>
      </c>
      <c r="I24" s="23">
        <v>114.58725103651848</v>
      </c>
      <c r="J24" s="23">
        <v>27.576157021015252</v>
      </c>
      <c r="K24" s="23">
        <v>114.96984577674445</v>
      </c>
      <c r="L24" s="23">
        <v>115.16929567285577</v>
      </c>
      <c r="M24" s="23">
        <v>114.27641192458157</v>
      </c>
      <c r="N24" s="22">
        <v>113.77222063806221</v>
      </c>
      <c r="O24" s="23">
        <v>115.86445692279685</v>
      </c>
      <c r="P24" s="23">
        <v>30.16337610767237</v>
      </c>
      <c r="Q24" s="23">
        <v>114.29599410189432</v>
      </c>
      <c r="R24" s="23">
        <v>113.96103365363925</v>
      </c>
      <c r="S24" s="24">
        <v>114.39529241100942</v>
      </c>
      <c r="T24" s="25">
        <f t="shared" si="0"/>
        <v>1795.4078077624349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792.50360000000023</v>
      </c>
      <c r="C25" s="27">
        <f t="shared" si="1"/>
        <v>780.70720000000017</v>
      </c>
      <c r="D25" s="27">
        <f t="shared" si="1"/>
        <v>200.53880000000004</v>
      </c>
      <c r="E25" s="27">
        <f t="shared" si="1"/>
        <v>800.0104</v>
      </c>
      <c r="F25" s="27">
        <f t="shared" si="1"/>
        <v>792.50360000000023</v>
      </c>
      <c r="G25" s="228">
        <f t="shared" si="1"/>
        <v>789.28640000000007</v>
      </c>
      <c r="H25" s="27">
        <f t="shared" si="1"/>
        <v>801.08279999999979</v>
      </c>
      <c r="I25" s="27">
        <f t="shared" si="1"/>
        <v>803.22760000000005</v>
      </c>
      <c r="J25" s="27">
        <f t="shared" si="1"/>
        <v>193.03200000000007</v>
      </c>
      <c r="K25" s="27">
        <f t="shared" si="1"/>
        <v>806.44480000000021</v>
      </c>
      <c r="L25" s="27">
        <f t="shared" si="1"/>
        <v>807.51720000000023</v>
      </c>
      <c r="M25" s="27">
        <f t="shared" si="1"/>
        <v>802.15519999999992</v>
      </c>
      <c r="N25" s="26">
        <f>SUM(N18:N24)</f>
        <v>797.8656000000002</v>
      </c>
      <c r="O25" s="27">
        <f t="shared" ref="O25:Q25" si="2">SUM(O18:O24)</f>
        <v>812.8792000000002</v>
      </c>
      <c r="P25" s="27">
        <f t="shared" si="2"/>
        <v>211.26280000000006</v>
      </c>
      <c r="Q25" s="27">
        <f t="shared" si="2"/>
        <v>802.15519999999981</v>
      </c>
      <c r="R25" s="27">
        <f>SUM(R18:R24)</f>
        <v>798.93799999999999</v>
      </c>
      <c r="S25" s="28">
        <f t="shared" ref="S25" si="3">SUM(S18:S24)</f>
        <v>802.15520000000015</v>
      </c>
      <c r="T25" s="25">
        <f t="shared" si="0"/>
        <v>12594.265600000002</v>
      </c>
    </row>
    <row r="26" spans="1:32" s="2" customFormat="1" ht="36.75" customHeight="1" x14ac:dyDescent="0.25">
      <c r="A26" s="93" t="s">
        <v>19</v>
      </c>
      <c r="B26" s="208">
        <v>153.20000000000002</v>
      </c>
      <c r="C26" s="30">
        <v>153.20000000000002</v>
      </c>
      <c r="D26" s="30">
        <v>153.20000000000002</v>
      </c>
      <c r="E26" s="30">
        <v>153.20000000000002</v>
      </c>
      <c r="F26" s="30">
        <v>153.20000000000002</v>
      </c>
      <c r="G26" s="229">
        <v>153.20000000000002</v>
      </c>
      <c r="H26" s="30">
        <v>153.20000000000002</v>
      </c>
      <c r="I26" s="30">
        <v>153.20000000000002</v>
      </c>
      <c r="J26" s="30">
        <v>153.20000000000002</v>
      </c>
      <c r="K26" s="30">
        <v>153.20000000000002</v>
      </c>
      <c r="L26" s="30">
        <v>153.20000000000002</v>
      </c>
      <c r="M26" s="30">
        <v>153.20000000000002</v>
      </c>
      <c r="N26" s="29">
        <v>153.20000000000002</v>
      </c>
      <c r="O26" s="30">
        <v>153.20000000000002</v>
      </c>
      <c r="P26" s="30">
        <v>153.20000000000002</v>
      </c>
      <c r="Q26" s="30">
        <v>153.20000000000002</v>
      </c>
      <c r="R26" s="30">
        <v>153.20000000000002</v>
      </c>
      <c r="S26" s="31">
        <v>153.20000000000002</v>
      </c>
      <c r="T26" s="32">
        <f>+((T25/T27)/7)*1000</f>
        <v>153.20000000000002</v>
      </c>
    </row>
    <row r="27" spans="1:32" s="2" customFormat="1" ht="33" customHeight="1" x14ac:dyDescent="0.25">
      <c r="A27" s="94" t="s">
        <v>20</v>
      </c>
      <c r="B27" s="209">
        <v>739</v>
      </c>
      <c r="C27" s="34">
        <v>728</v>
      </c>
      <c r="D27" s="34">
        <v>187</v>
      </c>
      <c r="E27" s="34">
        <v>746</v>
      </c>
      <c r="F27" s="34">
        <v>739</v>
      </c>
      <c r="G27" s="230">
        <v>736</v>
      </c>
      <c r="H27" s="34">
        <v>747</v>
      </c>
      <c r="I27" s="34">
        <v>749</v>
      </c>
      <c r="J27" s="34">
        <v>180</v>
      </c>
      <c r="K27" s="34">
        <v>752</v>
      </c>
      <c r="L27" s="34">
        <v>753</v>
      </c>
      <c r="M27" s="34">
        <v>748</v>
      </c>
      <c r="N27" s="33">
        <v>744</v>
      </c>
      <c r="O27" s="34">
        <v>758</v>
      </c>
      <c r="P27" s="34">
        <v>197</v>
      </c>
      <c r="Q27" s="34">
        <v>748</v>
      </c>
      <c r="R27" s="34">
        <v>745</v>
      </c>
      <c r="S27" s="35">
        <v>748</v>
      </c>
      <c r="T27" s="36">
        <f>SUM(B27:S27)</f>
        <v>11744</v>
      </c>
      <c r="U27" s="2">
        <f>((T25*1000)/T27)/7</f>
        <v>153.20000000000005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112.96888866890023</v>
      </c>
      <c r="C28" s="84">
        <f t="shared" si="4"/>
        <v>111.17084206750401</v>
      </c>
      <c r="D28" s="84">
        <f t="shared" si="4"/>
        <v>28.519459197628912</v>
      </c>
      <c r="E28" s="84">
        <f t="shared" si="4"/>
        <v>114.05455544341103</v>
      </c>
      <c r="F28" s="84">
        <f t="shared" si="4"/>
        <v>113.0165515552637</v>
      </c>
      <c r="G28" s="84">
        <f t="shared" si="4"/>
        <v>112.54761896395999</v>
      </c>
      <c r="H28" s="84">
        <f t="shared" si="4"/>
        <v>114.09855659897714</v>
      </c>
      <c r="I28" s="84">
        <f t="shared" si="4"/>
        <v>114.58725103651848</v>
      </c>
      <c r="J28" s="84">
        <f t="shared" si="4"/>
        <v>27.576157021015252</v>
      </c>
      <c r="K28" s="84">
        <f t="shared" si="4"/>
        <v>114.96984577674445</v>
      </c>
      <c r="L28" s="84">
        <f t="shared" si="4"/>
        <v>115.16929567285577</v>
      </c>
      <c r="M28" s="84">
        <f t="shared" si="4"/>
        <v>114.27641192458157</v>
      </c>
      <c r="N28" s="84">
        <f t="shared" si="4"/>
        <v>113.77222063806221</v>
      </c>
      <c r="O28" s="84">
        <f t="shared" si="4"/>
        <v>115.86445692279685</v>
      </c>
      <c r="P28" s="84">
        <f t="shared" si="4"/>
        <v>30.16337610767237</v>
      </c>
      <c r="Q28" s="84">
        <f t="shared" si="4"/>
        <v>114.29599410189432</v>
      </c>
      <c r="R28" s="84">
        <f t="shared" si="4"/>
        <v>113.96103365363925</v>
      </c>
      <c r="S28" s="231">
        <f t="shared" si="4"/>
        <v>114.39529241100942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792.50360000000012</v>
      </c>
      <c r="C29" s="42">
        <f t="shared" si="5"/>
        <v>780.70720000000006</v>
      </c>
      <c r="D29" s="42">
        <f t="shared" si="5"/>
        <v>200.53880000000001</v>
      </c>
      <c r="E29" s="42">
        <f>((E27*E26)*7)/1000</f>
        <v>800.01040000000012</v>
      </c>
      <c r="F29" s="42">
        <f>((F27*F26)*7)/1000</f>
        <v>792.50360000000012</v>
      </c>
      <c r="G29" s="232">
        <f>((G27*G26)*7)/1000</f>
        <v>789.28640000000019</v>
      </c>
      <c r="H29" s="42">
        <f t="shared" ref="H29" si="6">((H27*H26)*7)/1000</f>
        <v>801.08280000000002</v>
      </c>
      <c r="I29" s="42">
        <f>((I27*I26)*7)/1000</f>
        <v>803.22760000000005</v>
      </c>
      <c r="J29" s="42">
        <f t="shared" ref="J29:M29" si="7">((J27*J26)*7)/1000</f>
        <v>193.03200000000004</v>
      </c>
      <c r="K29" s="42">
        <f t="shared" si="7"/>
        <v>806.4448000000001</v>
      </c>
      <c r="L29" s="42">
        <f t="shared" si="7"/>
        <v>807.51720000000012</v>
      </c>
      <c r="M29" s="42">
        <f t="shared" si="7"/>
        <v>802.15520000000004</v>
      </c>
      <c r="N29" s="41">
        <f>((N27*N26)*7)/1000</f>
        <v>797.86560000000009</v>
      </c>
      <c r="O29" s="42">
        <f>((O27*O26)*7)/1000</f>
        <v>812.87920000000008</v>
      </c>
      <c r="P29" s="42">
        <f t="shared" ref="P29:S29" si="8">((P27*P26)*7)/1000</f>
        <v>211.26280000000006</v>
      </c>
      <c r="Q29" s="42">
        <f t="shared" si="8"/>
        <v>802.15520000000004</v>
      </c>
      <c r="R29" s="43">
        <f t="shared" si="8"/>
        <v>798.9380000000001</v>
      </c>
      <c r="S29" s="44">
        <f t="shared" si="8"/>
        <v>802.15520000000004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153.20000000000002</v>
      </c>
      <c r="C30" s="47">
        <f t="shared" si="9"/>
        <v>153.20000000000002</v>
      </c>
      <c r="D30" s="47">
        <f t="shared" si="9"/>
        <v>153.20000000000002</v>
      </c>
      <c r="E30" s="47">
        <f>+(E25/E27)/7*1000</f>
        <v>153.19999999999999</v>
      </c>
      <c r="F30" s="47">
        <f t="shared" ref="F30:H30" si="10">+(F25/F27)/7*1000</f>
        <v>153.20000000000002</v>
      </c>
      <c r="G30" s="233">
        <f t="shared" si="10"/>
        <v>153.19999999999999</v>
      </c>
      <c r="H30" s="47">
        <f t="shared" si="10"/>
        <v>153.19999999999999</v>
      </c>
      <c r="I30" s="47">
        <f>+(I25/I27)/7*1000</f>
        <v>153.19999999999999</v>
      </c>
      <c r="J30" s="47">
        <f t="shared" ref="J30:M30" si="11">+(J25/J27)/7*1000</f>
        <v>153.20000000000005</v>
      </c>
      <c r="K30" s="47">
        <f t="shared" si="11"/>
        <v>153.20000000000002</v>
      </c>
      <c r="L30" s="47">
        <f t="shared" si="11"/>
        <v>153.20000000000002</v>
      </c>
      <c r="M30" s="47">
        <f t="shared" si="11"/>
        <v>153.19999999999999</v>
      </c>
      <c r="N30" s="46">
        <f>+(N25/N27)/7*1000</f>
        <v>153.20000000000002</v>
      </c>
      <c r="O30" s="47">
        <f t="shared" ref="O30:S30" si="12">+(O25/O27)/7*1000</f>
        <v>153.20000000000002</v>
      </c>
      <c r="P30" s="47">
        <f t="shared" si="12"/>
        <v>153.20000000000002</v>
      </c>
      <c r="Q30" s="47">
        <f t="shared" si="12"/>
        <v>153.19999999999999</v>
      </c>
      <c r="R30" s="47">
        <f t="shared" si="12"/>
        <v>153.19999999999999</v>
      </c>
      <c r="S30" s="48">
        <f t="shared" si="12"/>
        <v>153.20000000000002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94.509899999999988</v>
      </c>
      <c r="C39" s="79">
        <v>94.509899999999988</v>
      </c>
      <c r="D39" s="79">
        <v>21.953699999999994</v>
      </c>
      <c r="E39" s="79">
        <v>92.797200000000004</v>
      </c>
      <c r="F39" s="79">
        <v>90.617399999999989</v>
      </c>
      <c r="G39" s="79">
        <v>93.264299999999977</v>
      </c>
      <c r="H39" s="79"/>
      <c r="I39" s="101">
        <f t="shared" ref="I39:I46" si="13">SUM(B39:H39)</f>
        <v>487.65239999999994</v>
      </c>
      <c r="J39" s="138"/>
      <c r="K39" s="91" t="s">
        <v>12</v>
      </c>
      <c r="L39" s="79">
        <v>6.4</v>
      </c>
      <c r="M39" s="79">
        <v>6.2</v>
      </c>
      <c r="N39" s="79">
        <v>1.7</v>
      </c>
      <c r="O39" s="79">
        <v>6.2</v>
      </c>
      <c r="P39" s="79">
        <v>5.8</v>
      </c>
      <c r="Q39" s="79">
        <v>6.2</v>
      </c>
      <c r="R39" s="101">
        <f t="shared" ref="R39:R46" si="14">SUM(L39:Q39)</f>
        <v>32.5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94.509899999999988</v>
      </c>
      <c r="C40" s="79">
        <v>94.509899999999988</v>
      </c>
      <c r="D40" s="79">
        <v>21.953699999999994</v>
      </c>
      <c r="E40" s="79">
        <v>92.797200000000004</v>
      </c>
      <c r="F40" s="79">
        <v>90.617399999999989</v>
      </c>
      <c r="G40" s="79">
        <v>93.264299999999977</v>
      </c>
      <c r="H40" s="79"/>
      <c r="I40" s="101">
        <f t="shared" si="13"/>
        <v>487.65239999999994</v>
      </c>
      <c r="J40" s="2"/>
      <c r="K40" s="92" t="s">
        <v>13</v>
      </c>
      <c r="L40" s="79">
        <v>6.4</v>
      </c>
      <c r="M40" s="79">
        <v>6.2</v>
      </c>
      <c r="N40" s="79">
        <v>1.7</v>
      </c>
      <c r="O40" s="79">
        <v>6.2</v>
      </c>
      <c r="P40" s="79">
        <v>5.8</v>
      </c>
      <c r="Q40" s="79">
        <v>6.2</v>
      </c>
      <c r="R40" s="101">
        <f t="shared" si="14"/>
        <v>32.5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6.3</v>
      </c>
      <c r="M41" s="79">
        <v>6.1</v>
      </c>
      <c r="N41" s="79">
        <v>1.6</v>
      </c>
      <c r="O41" s="79">
        <v>6.1</v>
      </c>
      <c r="P41" s="79">
        <v>5.8</v>
      </c>
      <c r="Q41" s="79">
        <v>6.1</v>
      </c>
      <c r="R41" s="101">
        <f t="shared" si="14"/>
        <v>32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6.3</v>
      </c>
      <c r="M42" s="79">
        <v>6.2</v>
      </c>
      <c r="N42" s="79">
        <v>1.6</v>
      </c>
      <c r="O42" s="79">
        <v>6.2</v>
      </c>
      <c r="P42" s="79">
        <v>5.8</v>
      </c>
      <c r="Q42" s="79">
        <v>6.2</v>
      </c>
      <c r="R42" s="101">
        <f t="shared" si="14"/>
        <v>32.300000000000004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1.6</v>
      </c>
      <c r="O43" s="79">
        <v>6.2</v>
      </c>
      <c r="P43" s="79">
        <v>5.9</v>
      </c>
      <c r="Q43" s="79">
        <v>6.2</v>
      </c>
      <c r="R43" s="101">
        <f t="shared" si="14"/>
        <v>32.500000000000007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6.2</v>
      </c>
      <c r="N44" s="79">
        <v>1.7</v>
      </c>
      <c r="O44" s="79">
        <v>6.2</v>
      </c>
      <c r="P44" s="79">
        <v>5.9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6.2</v>
      </c>
      <c r="N45" s="79">
        <v>1.7</v>
      </c>
      <c r="O45" s="79">
        <v>6.2</v>
      </c>
      <c r="P45" s="79">
        <v>5.9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189.01979999999998</v>
      </c>
      <c r="C46" s="27">
        <f t="shared" si="15"/>
        <v>189.01979999999998</v>
      </c>
      <c r="D46" s="27">
        <f t="shared" si="15"/>
        <v>43.907399999999988</v>
      </c>
      <c r="E46" s="27">
        <f t="shared" si="15"/>
        <v>185.59440000000001</v>
      </c>
      <c r="F46" s="27">
        <f t="shared" si="15"/>
        <v>181.23479999999998</v>
      </c>
      <c r="G46" s="27">
        <f t="shared" si="15"/>
        <v>186.52859999999995</v>
      </c>
      <c r="H46" s="27">
        <f t="shared" si="15"/>
        <v>0</v>
      </c>
      <c r="I46" s="101">
        <f t="shared" si="13"/>
        <v>975.30479999999989</v>
      </c>
      <c r="K46" s="77" t="s">
        <v>10</v>
      </c>
      <c r="L46" s="81">
        <f t="shared" ref="L46:Q46" si="16">SUM(L39:L45)</f>
        <v>44.6</v>
      </c>
      <c r="M46" s="27">
        <f t="shared" si="16"/>
        <v>43.300000000000004</v>
      </c>
      <c r="N46" s="27">
        <f t="shared" si="16"/>
        <v>11.599999999999998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227.00000000000003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155.69999999999999</v>
      </c>
      <c r="C47" s="30">
        <v>155.69999999999999</v>
      </c>
      <c r="D47" s="30">
        <v>155.69999999999999</v>
      </c>
      <c r="E47" s="30">
        <v>155.69999999999999</v>
      </c>
      <c r="F47" s="30">
        <v>155.69999999999999</v>
      </c>
      <c r="G47" s="30">
        <v>155.69999999999999</v>
      </c>
      <c r="H47" s="30"/>
      <c r="I47" s="102">
        <f>+((I46/I48)/7)*1000</f>
        <v>44.48571428571428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136.82941531042798</v>
      </c>
      <c r="S47" s="63"/>
      <c r="T47" s="63"/>
    </row>
    <row r="48" spans="1:30" ht="33.75" customHeight="1" x14ac:dyDescent="0.25">
      <c r="A48" s="94" t="s">
        <v>20</v>
      </c>
      <c r="B48" s="83">
        <v>607</v>
      </c>
      <c r="C48" s="34">
        <v>607</v>
      </c>
      <c r="D48" s="34">
        <v>141</v>
      </c>
      <c r="E48" s="34">
        <v>596</v>
      </c>
      <c r="F48" s="34">
        <v>582</v>
      </c>
      <c r="G48" s="34">
        <v>599</v>
      </c>
      <c r="H48" s="34"/>
      <c r="I48" s="103">
        <f>SUM(B48:H48)</f>
        <v>3132</v>
      </c>
      <c r="J48" s="64"/>
      <c r="K48" s="94" t="s">
        <v>20</v>
      </c>
      <c r="L48" s="106">
        <v>46</v>
      </c>
      <c r="M48" s="65">
        <v>45</v>
      </c>
      <c r="N48" s="65">
        <v>12</v>
      </c>
      <c r="O48" s="65">
        <v>45</v>
      </c>
      <c r="P48" s="65">
        <v>43</v>
      </c>
      <c r="Q48" s="65">
        <v>46</v>
      </c>
      <c r="R48" s="112">
        <f>SUM(L48:Q48)</f>
        <v>237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94.509899999999988</v>
      </c>
      <c r="C49" s="38">
        <f t="shared" si="17"/>
        <v>94.509899999999988</v>
      </c>
      <c r="D49" s="38">
        <f t="shared" si="17"/>
        <v>21.953699999999994</v>
      </c>
      <c r="E49" s="38">
        <f t="shared" si="17"/>
        <v>92.797200000000004</v>
      </c>
      <c r="F49" s="38">
        <f t="shared" si="17"/>
        <v>90.617399999999989</v>
      </c>
      <c r="G49" s="38">
        <f t="shared" si="17"/>
        <v>93.264299999999977</v>
      </c>
      <c r="H49" s="38">
        <f t="shared" si="17"/>
        <v>0</v>
      </c>
      <c r="I49" s="104">
        <f>((I46*1000)/I48)/7</f>
        <v>44.48571428571428</v>
      </c>
      <c r="K49" s="95" t="s">
        <v>21</v>
      </c>
      <c r="L49" s="84">
        <f t="shared" ref="L49:Q49" si="18">((L48*L47)*7/1000-L39-L40)/5</f>
        <v>6.3594000000000008</v>
      </c>
      <c r="M49" s="38">
        <f t="shared" si="18"/>
        <v>6.1824999999999992</v>
      </c>
      <c r="N49" s="38">
        <f t="shared" si="18"/>
        <v>1.6468000000000003</v>
      </c>
      <c r="O49" s="38">
        <f t="shared" si="18"/>
        <v>6.1824999999999992</v>
      </c>
      <c r="P49" s="38">
        <f t="shared" si="18"/>
        <v>5.8672000000000004</v>
      </c>
      <c r="Q49" s="38">
        <f t="shared" si="18"/>
        <v>6.1817999999999991</v>
      </c>
      <c r="R49" s="113">
        <f>((R46*1000)/R48)/7</f>
        <v>136.829415310428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661.56929999999988</v>
      </c>
      <c r="C50" s="42">
        <f t="shared" si="19"/>
        <v>661.56929999999988</v>
      </c>
      <c r="D50" s="42">
        <f t="shared" si="19"/>
        <v>153.67589999999996</v>
      </c>
      <c r="E50" s="42">
        <f t="shared" si="19"/>
        <v>649.58040000000005</v>
      </c>
      <c r="F50" s="42">
        <f t="shared" si="19"/>
        <v>634.32179999999994</v>
      </c>
      <c r="G50" s="42">
        <f t="shared" si="19"/>
        <v>652.85009999999988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11.634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44.48571428571428</v>
      </c>
      <c r="C51" s="47">
        <f t="shared" si="21"/>
        <v>44.48571428571428</v>
      </c>
      <c r="D51" s="47">
        <f t="shared" si="21"/>
        <v>44.485714285714273</v>
      </c>
      <c r="E51" s="47">
        <f t="shared" si="21"/>
        <v>44.485714285714288</v>
      </c>
      <c r="F51" s="47">
        <f t="shared" si="21"/>
        <v>44.48571428571428</v>
      </c>
      <c r="G51" s="47">
        <f t="shared" si="21"/>
        <v>44.485714285714273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138.50931677018636</v>
      </c>
      <c r="M51" s="47">
        <f t="shared" si="22"/>
        <v>137.46031746031747</v>
      </c>
      <c r="N51" s="47">
        <f t="shared" si="22"/>
        <v>138.09523809523807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8.4</v>
      </c>
      <c r="F58" s="79">
        <v>8.1999999999999993</v>
      </c>
      <c r="G58" s="221">
        <v>8.1999999999999993</v>
      </c>
      <c r="H58" s="22">
        <v>8.5</v>
      </c>
      <c r="I58" s="79">
        <v>8.5</v>
      </c>
      <c r="J58" s="79">
        <v>1.9</v>
      </c>
      <c r="K58" s="79">
        <v>8.1</v>
      </c>
      <c r="L58" s="79">
        <v>8</v>
      </c>
      <c r="M58" s="221">
        <v>8.1</v>
      </c>
      <c r="N58" s="22">
        <v>8.4</v>
      </c>
      <c r="O58" s="79">
        <v>8.5</v>
      </c>
      <c r="P58" s="79">
        <v>2.2999999999999998</v>
      </c>
      <c r="Q58" s="79">
        <v>8</v>
      </c>
      <c r="R58" s="79">
        <v>8</v>
      </c>
      <c r="S58" s="221">
        <v>8</v>
      </c>
      <c r="T58" s="101">
        <f t="shared" ref="T58:T65" si="23">SUM(B58:S58)</f>
        <v>129.6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8.4</v>
      </c>
      <c r="F59" s="79">
        <v>8.1999999999999993</v>
      </c>
      <c r="G59" s="221">
        <v>8.1999999999999993</v>
      </c>
      <c r="H59" s="22">
        <v>8.5</v>
      </c>
      <c r="I59" s="79">
        <v>8.5</v>
      </c>
      <c r="J59" s="79">
        <v>1.9</v>
      </c>
      <c r="K59" s="79">
        <v>8.1</v>
      </c>
      <c r="L59" s="79">
        <v>8</v>
      </c>
      <c r="M59" s="221">
        <v>8.1</v>
      </c>
      <c r="N59" s="22">
        <v>8.4</v>
      </c>
      <c r="O59" s="79">
        <v>8.5</v>
      </c>
      <c r="P59" s="79">
        <v>2.2999999999999998</v>
      </c>
      <c r="Q59" s="79">
        <v>8</v>
      </c>
      <c r="R59" s="79">
        <v>8</v>
      </c>
      <c r="S59" s="221">
        <v>8</v>
      </c>
      <c r="T59" s="101">
        <f t="shared" si="23"/>
        <v>129.6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</v>
      </c>
      <c r="D60" s="79">
        <v>1.9</v>
      </c>
      <c r="E60" s="79">
        <v>8.1999999999999993</v>
      </c>
      <c r="F60" s="79">
        <v>8</v>
      </c>
      <c r="G60" s="221">
        <v>8.1</v>
      </c>
      <c r="H60" s="22">
        <v>8.4</v>
      </c>
      <c r="I60" s="79">
        <v>8.4</v>
      </c>
      <c r="J60" s="79">
        <v>1.7</v>
      </c>
      <c r="K60" s="79">
        <v>8</v>
      </c>
      <c r="L60" s="79">
        <v>7.9</v>
      </c>
      <c r="M60" s="221">
        <v>7.9</v>
      </c>
      <c r="N60" s="22">
        <v>8.3000000000000007</v>
      </c>
      <c r="O60" s="79">
        <v>8.4</v>
      </c>
      <c r="P60" s="79">
        <v>2.2000000000000002</v>
      </c>
      <c r="Q60" s="79">
        <v>8</v>
      </c>
      <c r="R60" s="79">
        <v>7.9</v>
      </c>
      <c r="S60" s="221">
        <v>7.9</v>
      </c>
      <c r="T60" s="101">
        <f t="shared" si="23"/>
        <v>127.50000000000003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8.1999999999999993</v>
      </c>
      <c r="F61" s="79">
        <v>8.1</v>
      </c>
      <c r="G61" s="221">
        <v>8.1</v>
      </c>
      <c r="H61" s="22">
        <v>8.5</v>
      </c>
      <c r="I61" s="79">
        <v>8.4</v>
      </c>
      <c r="J61" s="79">
        <v>1.8</v>
      </c>
      <c r="K61" s="79">
        <v>8</v>
      </c>
      <c r="L61" s="79">
        <v>7.9</v>
      </c>
      <c r="M61" s="221">
        <v>7.9</v>
      </c>
      <c r="N61" s="22">
        <v>8.3000000000000007</v>
      </c>
      <c r="O61" s="79">
        <v>8.4</v>
      </c>
      <c r="P61" s="79">
        <v>2.2000000000000002</v>
      </c>
      <c r="Q61" s="79">
        <v>8</v>
      </c>
      <c r="R61" s="79">
        <v>7.9</v>
      </c>
      <c r="S61" s="221">
        <v>8</v>
      </c>
      <c r="T61" s="101">
        <f t="shared" si="23"/>
        <v>128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1.9</v>
      </c>
      <c r="E62" s="79">
        <v>8.1999999999999993</v>
      </c>
      <c r="F62" s="79">
        <v>8.1</v>
      </c>
      <c r="G62" s="221">
        <v>8.1</v>
      </c>
      <c r="H62" s="22">
        <v>8.5</v>
      </c>
      <c r="I62" s="79">
        <v>8.4</v>
      </c>
      <c r="J62" s="79">
        <v>1.8</v>
      </c>
      <c r="K62" s="79">
        <v>8</v>
      </c>
      <c r="L62" s="79">
        <v>7.9</v>
      </c>
      <c r="M62" s="221">
        <v>7.9</v>
      </c>
      <c r="N62" s="22">
        <v>8.3000000000000007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1.9</v>
      </c>
      <c r="E63" s="79">
        <v>8.1999999999999993</v>
      </c>
      <c r="F63" s="79">
        <v>8.1</v>
      </c>
      <c r="G63" s="221">
        <v>8.1</v>
      </c>
      <c r="H63" s="22">
        <v>8.5</v>
      </c>
      <c r="I63" s="79">
        <v>8.5</v>
      </c>
      <c r="J63" s="79">
        <v>1.8</v>
      </c>
      <c r="K63" s="79">
        <v>8.1</v>
      </c>
      <c r="L63" s="79">
        <v>7.9</v>
      </c>
      <c r="M63" s="221">
        <v>8</v>
      </c>
      <c r="N63" s="22">
        <v>8.3000000000000007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128.6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8.1999999999999993</v>
      </c>
      <c r="F64" s="79">
        <v>8.1</v>
      </c>
      <c r="G64" s="221">
        <v>8.1999999999999993</v>
      </c>
      <c r="H64" s="22">
        <v>8.5</v>
      </c>
      <c r="I64" s="79">
        <v>8.5</v>
      </c>
      <c r="J64" s="79">
        <v>1.8</v>
      </c>
      <c r="K64" s="79">
        <v>8.1</v>
      </c>
      <c r="L64" s="79">
        <v>8</v>
      </c>
      <c r="M64" s="221">
        <v>8</v>
      </c>
      <c r="N64" s="22">
        <v>8.4</v>
      </c>
      <c r="O64" s="79">
        <v>8.5</v>
      </c>
      <c r="P64" s="79">
        <v>2.2000000000000002</v>
      </c>
      <c r="Q64" s="79">
        <v>8</v>
      </c>
      <c r="R64" s="79">
        <v>8</v>
      </c>
      <c r="S64" s="221">
        <v>8</v>
      </c>
      <c r="T64" s="101">
        <f t="shared" si="23"/>
        <v>129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4">SUM(C58:C64)</f>
        <v>57.300000000000011</v>
      </c>
      <c r="D65" s="27">
        <f t="shared" si="24"/>
        <v>13.600000000000001</v>
      </c>
      <c r="E65" s="27">
        <f t="shared" si="24"/>
        <v>57.800000000000011</v>
      </c>
      <c r="F65" s="27">
        <f t="shared" si="24"/>
        <v>56.800000000000004</v>
      </c>
      <c r="G65" s="28">
        <f t="shared" si="24"/>
        <v>57</v>
      </c>
      <c r="H65" s="26">
        <f t="shared" si="24"/>
        <v>59.4</v>
      </c>
      <c r="I65" s="27">
        <f t="shared" si="24"/>
        <v>59.199999999999996</v>
      </c>
      <c r="J65" s="27">
        <f t="shared" si="24"/>
        <v>12.700000000000001</v>
      </c>
      <c r="K65" s="27">
        <f t="shared" si="24"/>
        <v>56.400000000000006</v>
      </c>
      <c r="L65" s="27">
        <f t="shared" si="24"/>
        <v>55.599999999999994</v>
      </c>
      <c r="M65" s="28">
        <f t="shared" si="24"/>
        <v>55.9</v>
      </c>
      <c r="N65" s="26">
        <f t="shared" si="24"/>
        <v>58.4</v>
      </c>
      <c r="O65" s="27">
        <f t="shared" si="24"/>
        <v>59.3</v>
      </c>
      <c r="P65" s="27">
        <f t="shared" si="24"/>
        <v>15.599999999999998</v>
      </c>
      <c r="Q65" s="27">
        <f t="shared" si="24"/>
        <v>56</v>
      </c>
      <c r="R65" s="27">
        <f t="shared" si="24"/>
        <v>55.8</v>
      </c>
      <c r="S65" s="28">
        <f t="shared" si="24"/>
        <v>55.9</v>
      </c>
      <c r="T65" s="101">
        <f t="shared" si="23"/>
        <v>900.49999999999989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138.32565284178185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8.1692</v>
      </c>
      <c r="D68" s="38">
        <f t="shared" si="25"/>
        <v>1.9243999999999999</v>
      </c>
      <c r="E68" s="38">
        <f t="shared" si="25"/>
        <v>8.2040000000000006</v>
      </c>
      <c r="F68" s="38">
        <f t="shared" si="25"/>
        <v>8.0879999999999992</v>
      </c>
      <c r="G68" s="39">
        <f t="shared" si="25"/>
        <v>8.1187999999999985</v>
      </c>
      <c r="H68" s="37">
        <f t="shared" si="25"/>
        <v>8.470600000000001</v>
      </c>
      <c r="I68" s="38">
        <f t="shared" si="25"/>
        <v>8.4278999999999993</v>
      </c>
      <c r="J68" s="38">
        <f t="shared" si="25"/>
        <v>1.7879999999999998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7.9522999999999993</v>
      </c>
      <c r="N68" s="37">
        <f t="shared" si="25"/>
        <v>8.3160000000000007</v>
      </c>
      <c r="O68" s="38">
        <f t="shared" si="25"/>
        <v>8.470600000000001</v>
      </c>
      <c r="P68" s="38">
        <f t="shared" si="25"/>
        <v>2.1936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7.9923000000000002</v>
      </c>
      <c r="T68" s="116">
        <f>((T65*1000)/T67)/7</f>
        <v>138.32565284178185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139.95157384987894</v>
      </c>
      <c r="C70" s="47">
        <f>+(C65/C67)/7*1000</f>
        <v>141.13300492610838</v>
      </c>
      <c r="D70" s="47">
        <f>+(D65/D67)/7*1000</f>
        <v>138.77551020408166</v>
      </c>
      <c r="E70" s="47">
        <f t="shared" ref="E70:R70" si="27">+(E65/E67)/7*1000</f>
        <v>139.95157384987897</v>
      </c>
      <c r="F70" s="47">
        <f t="shared" si="27"/>
        <v>139.90147783251234</v>
      </c>
      <c r="G70" s="48">
        <f t="shared" si="27"/>
        <v>138.01452784503633</v>
      </c>
      <c r="H70" s="46">
        <f t="shared" si="27"/>
        <v>139.11007025761123</v>
      </c>
      <c r="I70" s="47">
        <f t="shared" si="27"/>
        <v>138.64168618266979</v>
      </c>
      <c r="J70" s="47">
        <f t="shared" si="27"/>
        <v>139.56043956043956</v>
      </c>
      <c r="K70" s="47">
        <f t="shared" si="27"/>
        <v>136.56174334140439</v>
      </c>
      <c r="L70" s="47">
        <f t="shared" si="27"/>
        <v>136.94581280788177</v>
      </c>
      <c r="M70" s="48">
        <f t="shared" si="27"/>
        <v>135.3510895883777</v>
      </c>
      <c r="N70" s="46">
        <f t="shared" si="27"/>
        <v>139.04761904761904</v>
      </c>
      <c r="O70" s="47">
        <f t="shared" si="27"/>
        <v>138.87587822014049</v>
      </c>
      <c r="P70" s="47">
        <f t="shared" si="27"/>
        <v>139.28571428571425</v>
      </c>
      <c r="Q70" s="47">
        <f t="shared" si="27"/>
        <v>137.93103448275861</v>
      </c>
      <c r="R70" s="47">
        <f t="shared" si="27"/>
        <v>137.4384236453202</v>
      </c>
      <c r="S70" s="48">
        <f>+(S65/S67)/7*1000</f>
        <v>135.3510895883777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71D8-3332-48F4-B04E-CEE548355016}">
  <dimension ref="A1:AQ239"/>
  <sheetViews>
    <sheetView view="pageBreakPreview" topLeftCell="A37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7"/>
      <c r="Y3" s="2"/>
      <c r="Z3" s="2"/>
      <c r="AA3" s="2"/>
      <c r="AB3" s="2"/>
      <c r="AC3" s="2"/>
      <c r="AD3" s="4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7" t="s">
        <v>1</v>
      </c>
      <c r="B9" s="477"/>
      <c r="C9" s="477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7"/>
      <c r="B10" s="477"/>
      <c r="C10" s="4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7" t="s">
        <v>4</v>
      </c>
      <c r="B11" s="477"/>
      <c r="C11" s="477"/>
      <c r="D11" s="1"/>
      <c r="E11" s="475">
        <v>2</v>
      </c>
      <c r="F11" s="1"/>
      <c r="G11" s="1"/>
      <c r="H11" s="1"/>
      <c r="I11" s="1"/>
      <c r="J11" s="1"/>
      <c r="K11" s="492" t="s">
        <v>163</v>
      </c>
      <c r="L11" s="492"/>
      <c r="M11" s="476"/>
      <c r="N11" s="4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7"/>
      <c r="B12" s="477"/>
      <c r="C12" s="477"/>
      <c r="D12" s="1"/>
      <c r="E12" s="5"/>
      <c r="F12" s="1"/>
      <c r="G12" s="1"/>
      <c r="H12" s="1"/>
      <c r="I12" s="1"/>
      <c r="J12" s="1"/>
      <c r="K12" s="476"/>
      <c r="L12" s="476"/>
      <c r="M12" s="476"/>
      <c r="N12" s="4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7"/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6"/>
      <c r="M13" s="476"/>
      <c r="N13" s="476"/>
      <c r="O13" s="476"/>
      <c r="P13" s="476"/>
      <c r="Q13" s="476"/>
      <c r="R13" s="476"/>
      <c r="S13" s="476"/>
      <c r="T13" s="476"/>
      <c r="U13" s="476"/>
      <c r="V13" s="476"/>
      <c r="W13" s="1"/>
      <c r="X13" s="1"/>
      <c r="Y13" s="1"/>
    </row>
    <row r="14" spans="1:30" s="3" customFormat="1" ht="27" thickBot="1" x14ac:dyDescent="0.3">
      <c r="A14" s="4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112.96888866890023</v>
      </c>
      <c r="C18" s="23">
        <v>111.17084206750401</v>
      </c>
      <c r="D18" s="23">
        <v>28.519459197628912</v>
      </c>
      <c r="E18" s="23">
        <v>114.05455544341103</v>
      </c>
      <c r="F18" s="122">
        <v>113.0165515552637</v>
      </c>
      <c r="G18" s="24">
        <v>112.54761896395999</v>
      </c>
      <c r="H18" s="23">
        <v>114.09855659897714</v>
      </c>
      <c r="I18" s="23">
        <v>114.58725103651848</v>
      </c>
      <c r="J18" s="23">
        <v>27.576157021015252</v>
      </c>
      <c r="K18" s="23">
        <v>114.96984577674445</v>
      </c>
      <c r="L18" s="23">
        <v>115.16929567285577</v>
      </c>
      <c r="M18" s="23">
        <v>114.27641192458157</v>
      </c>
      <c r="N18" s="22">
        <v>113.77222063806221</v>
      </c>
      <c r="O18" s="23">
        <v>115.86445692279685</v>
      </c>
      <c r="P18" s="23">
        <v>30.16337610767237</v>
      </c>
      <c r="Q18" s="23">
        <v>114.29599410189432</v>
      </c>
      <c r="R18" s="23">
        <v>113.96103365363925</v>
      </c>
      <c r="S18" s="24">
        <v>114.39529241100942</v>
      </c>
      <c r="T18" s="25">
        <f t="shared" ref="T18:T25" si="0">SUM(B18:S18)</f>
        <v>1795.4078077624349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112.96888866890023</v>
      </c>
      <c r="C19" s="23">
        <v>111.17084206750401</v>
      </c>
      <c r="D19" s="23">
        <v>28.519459197628912</v>
      </c>
      <c r="E19" s="23">
        <v>114.05455544341103</v>
      </c>
      <c r="F19" s="122">
        <v>113.0165515552637</v>
      </c>
      <c r="G19" s="24">
        <v>112.54761896395999</v>
      </c>
      <c r="H19" s="23">
        <v>114.09855659897714</v>
      </c>
      <c r="I19" s="23">
        <v>114.58725103651848</v>
      </c>
      <c r="J19" s="23">
        <v>27.576157021015252</v>
      </c>
      <c r="K19" s="23">
        <v>114.96984577674445</v>
      </c>
      <c r="L19" s="23">
        <v>115.16929567285577</v>
      </c>
      <c r="M19" s="23">
        <v>114.27641192458157</v>
      </c>
      <c r="N19" s="22">
        <v>113.77222063806221</v>
      </c>
      <c r="O19" s="23">
        <v>115.86445692279685</v>
      </c>
      <c r="P19" s="23">
        <v>30.16337610767237</v>
      </c>
      <c r="Q19" s="23">
        <v>114.29599410189432</v>
      </c>
      <c r="R19" s="23">
        <v>113.96103365363925</v>
      </c>
      <c r="S19" s="24">
        <v>114.39529241100942</v>
      </c>
      <c r="T19" s="25">
        <f t="shared" si="0"/>
        <v>1795.4078077624349</v>
      </c>
      <c r="V19" s="2"/>
      <c r="W19" s="19"/>
    </row>
    <row r="20" spans="1:32" ht="39.75" customHeight="1" x14ac:dyDescent="0.25">
      <c r="A20" s="91" t="s">
        <v>14</v>
      </c>
      <c r="B20" s="76">
        <v>112.2721245324399</v>
      </c>
      <c r="C20" s="23">
        <v>110.85774317299838</v>
      </c>
      <c r="D20" s="23">
        <v>27.850456320948432</v>
      </c>
      <c r="E20" s="23">
        <v>113.33137782263559</v>
      </c>
      <c r="F20" s="122">
        <v>112.25305937789452</v>
      </c>
      <c r="G20" s="24">
        <v>111.58719241441604</v>
      </c>
      <c r="H20" s="23">
        <v>113.10041736040917</v>
      </c>
      <c r="I20" s="23">
        <v>113.54501958539258</v>
      </c>
      <c r="J20" s="23">
        <v>26.734257191593894</v>
      </c>
      <c r="K20" s="23">
        <v>114.03206168930221</v>
      </c>
      <c r="L20" s="23">
        <v>114.59236173085768</v>
      </c>
      <c r="M20" s="23">
        <v>113.88271523016738</v>
      </c>
      <c r="N20" s="22">
        <v>113.23095174477513</v>
      </c>
      <c r="O20" s="23">
        <v>115.38109723088125</v>
      </c>
      <c r="P20" s="23">
        <v>29.539849556931053</v>
      </c>
      <c r="Q20" s="23">
        <v>113.87488235924229</v>
      </c>
      <c r="R20" s="23">
        <v>113.3687865385443</v>
      </c>
      <c r="S20" s="24">
        <v>113.62180303559622</v>
      </c>
      <c r="T20" s="25">
        <f t="shared" si="0"/>
        <v>1783.0561568950263</v>
      </c>
      <c r="V20" s="2"/>
      <c r="W20" s="19"/>
    </row>
    <row r="21" spans="1:32" ht="39.950000000000003" customHeight="1" x14ac:dyDescent="0.25">
      <c r="A21" s="92" t="s">
        <v>15</v>
      </c>
      <c r="B21" s="76">
        <v>112.2721245324399</v>
      </c>
      <c r="C21" s="23">
        <v>110.85774317299838</v>
      </c>
      <c r="D21" s="23">
        <v>27.850456320948432</v>
      </c>
      <c r="E21" s="23">
        <v>113.33137782263559</v>
      </c>
      <c r="F21" s="122">
        <v>112.25305937789452</v>
      </c>
      <c r="G21" s="24">
        <v>111.58719241441604</v>
      </c>
      <c r="H21" s="23">
        <v>113.10041736040917</v>
      </c>
      <c r="I21" s="23">
        <v>113.54501958539258</v>
      </c>
      <c r="J21" s="23">
        <v>26.734257191593894</v>
      </c>
      <c r="K21" s="23">
        <v>114.03206168930221</v>
      </c>
      <c r="L21" s="23">
        <v>114.59236173085768</v>
      </c>
      <c r="M21" s="23">
        <v>113.88271523016738</v>
      </c>
      <c r="N21" s="22">
        <v>113.23095174477513</v>
      </c>
      <c r="O21" s="23">
        <v>115.38109723088125</v>
      </c>
      <c r="P21" s="23">
        <v>29.539849556931053</v>
      </c>
      <c r="Q21" s="23">
        <v>113.87488235924229</v>
      </c>
      <c r="R21" s="23">
        <v>113.3687865385443</v>
      </c>
      <c r="S21" s="24">
        <v>113.62180303559622</v>
      </c>
      <c r="T21" s="25">
        <f t="shared" si="0"/>
        <v>1783.0561568950263</v>
      </c>
      <c r="V21" s="2"/>
      <c r="W21" s="19"/>
    </row>
    <row r="22" spans="1:32" ht="39.950000000000003" customHeight="1" x14ac:dyDescent="0.25">
      <c r="A22" s="91" t="s">
        <v>16</v>
      </c>
      <c r="B22" s="76">
        <v>112.2721245324399</v>
      </c>
      <c r="C22" s="23">
        <v>110.85774317299838</v>
      </c>
      <c r="D22" s="23">
        <v>27.850456320948432</v>
      </c>
      <c r="E22" s="23">
        <v>113.33137782263559</v>
      </c>
      <c r="F22" s="122">
        <v>112.25305937789452</v>
      </c>
      <c r="G22" s="24">
        <v>111.58719241441604</v>
      </c>
      <c r="H22" s="23">
        <v>113.10041736040917</v>
      </c>
      <c r="I22" s="23">
        <v>113.54501958539258</v>
      </c>
      <c r="J22" s="23">
        <v>26.734257191593894</v>
      </c>
      <c r="K22" s="23">
        <v>114.03206168930221</v>
      </c>
      <c r="L22" s="23">
        <v>114.59236173085768</v>
      </c>
      <c r="M22" s="23">
        <v>113.88271523016738</v>
      </c>
      <c r="N22" s="22">
        <v>113.23095174477513</v>
      </c>
      <c r="O22" s="23">
        <v>115.38109723088125</v>
      </c>
      <c r="P22" s="23">
        <v>29.539849556931053</v>
      </c>
      <c r="Q22" s="23">
        <v>113.87488235924229</v>
      </c>
      <c r="R22" s="23">
        <v>113.3687865385443</v>
      </c>
      <c r="S22" s="24">
        <v>113.62180303559622</v>
      </c>
      <c r="T22" s="25">
        <f t="shared" si="0"/>
        <v>1783.0561568950263</v>
      </c>
      <c r="V22" s="2"/>
      <c r="W22" s="19"/>
    </row>
    <row r="23" spans="1:32" ht="39.950000000000003" customHeight="1" x14ac:dyDescent="0.25">
      <c r="A23" s="92" t="s">
        <v>17</v>
      </c>
      <c r="B23" s="76">
        <v>112.2721245324399</v>
      </c>
      <c r="C23" s="23">
        <v>110.85774317299838</v>
      </c>
      <c r="D23" s="23">
        <v>27.850456320948432</v>
      </c>
      <c r="E23" s="23">
        <v>113.33137782263559</v>
      </c>
      <c r="F23" s="122">
        <v>112.25305937789452</v>
      </c>
      <c r="G23" s="24">
        <v>111.58719241441604</v>
      </c>
      <c r="H23" s="23">
        <v>113.10041736040917</v>
      </c>
      <c r="I23" s="23">
        <v>113.54501958539258</v>
      </c>
      <c r="J23" s="23">
        <v>26.734257191593894</v>
      </c>
      <c r="K23" s="23">
        <v>114.03206168930221</v>
      </c>
      <c r="L23" s="23">
        <v>114.59236173085768</v>
      </c>
      <c r="M23" s="23">
        <v>113.88271523016738</v>
      </c>
      <c r="N23" s="22">
        <v>113.23095174477513</v>
      </c>
      <c r="O23" s="23">
        <v>115.38109723088125</v>
      </c>
      <c r="P23" s="23">
        <v>29.539849556931053</v>
      </c>
      <c r="Q23" s="23">
        <v>113.87488235924229</v>
      </c>
      <c r="R23" s="23">
        <v>113.3687865385443</v>
      </c>
      <c r="S23" s="24">
        <v>113.62180303559622</v>
      </c>
      <c r="T23" s="25">
        <f t="shared" si="0"/>
        <v>1783.0561568950263</v>
      </c>
      <c r="V23" s="2"/>
      <c r="W23" s="19"/>
    </row>
    <row r="24" spans="1:32" ht="39.950000000000003" customHeight="1" x14ac:dyDescent="0.25">
      <c r="A24" s="91" t="s">
        <v>18</v>
      </c>
      <c r="B24" s="76">
        <v>112.2721245324399</v>
      </c>
      <c r="C24" s="23">
        <v>110.85774317299838</v>
      </c>
      <c r="D24" s="23">
        <v>27.850456320948432</v>
      </c>
      <c r="E24" s="23">
        <v>113.33137782263559</v>
      </c>
      <c r="F24" s="122">
        <v>112.25305937789452</v>
      </c>
      <c r="G24" s="24">
        <v>111.58719241441604</v>
      </c>
      <c r="H24" s="23">
        <v>113.10041736040917</v>
      </c>
      <c r="I24" s="23">
        <v>113.54501958539258</v>
      </c>
      <c r="J24" s="23">
        <v>26.734257191593894</v>
      </c>
      <c r="K24" s="23">
        <v>114.03206168930221</v>
      </c>
      <c r="L24" s="23">
        <v>114.59236173085768</v>
      </c>
      <c r="M24" s="23">
        <v>113.88271523016738</v>
      </c>
      <c r="N24" s="22">
        <v>113.23095174477513</v>
      </c>
      <c r="O24" s="23">
        <v>115.38109723088125</v>
      </c>
      <c r="P24" s="23">
        <v>29.539849556931053</v>
      </c>
      <c r="Q24" s="23">
        <v>113.87488235924229</v>
      </c>
      <c r="R24" s="23">
        <v>113.3687865385443</v>
      </c>
      <c r="S24" s="24">
        <v>113.62180303559622</v>
      </c>
      <c r="T24" s="25">
        <f t="shared" si="0"/>
        <v>1783.0561568950263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787.2983999999999</v>
      </c>
      <c r="C25" s="27">
        <f t="shared" si="1"/>
        <v>776.63040000000001</v>
      </c>
      <c r="D25" s="27">
        <f t="shared" si="1"/>
        <v>196.2912</v>
      </c>
      <c r="E25" s="27">
        <f t="shared" si="1"/>
        <v>794.76599999999996</v>
      </c>
      <c r="F25" s="27">
        <f t="shared" si="1"/>
        <v>787.2983999999999</v>
      </c>
      <c r="G25" s="228">
        <f t="shared" si="1"/>
        <v>783.03120000000013</v>
      </c>
      <c r="H25" s="27">
        <f t="shared" si="1"/>
        <v>793.69920000000025</v>
      </c>
      <c r="I25" s="27">
        <f t="shared" si="1"/>
        <v>796.89959999999974</v>
      </c>
      <c r="J25" s="27">
        <f t="shared" si="1"/>
        <v>188.82359999999994</v>
      </c>
      <c r="K25" s="27">
        <f t="shared" si="1"/>
        <v>800.09999999999991</v>
      </c>
      <c r="L25" s="27">
        <f t="shared" si="1"/>
        <v>803.30039999999985</v>
      </c>
      <c r="M25" s="27">
        <f t="shared" si="1"/>
        <v>797.96640000000002</v>
      </c>
      <c r="N25" s="26">
        <f>SUM(N18:N24)</f>
        <v>793.69919999999991</v>
      </c>
      <c r="O25" s="27">
        <f t="shared" ref="O25:Q25" si="2">SUM(O18:O24)</f>
        <v>808.63439999999991</v>
      </c>
      <c r="P25" s="27">
        <f t="shared" si="2"/>
        <v>208.02599999999998</v>
      </c>
      <c r="Q25" s="27">
        <f t="shared" si="2"/>
        <v>797.96640000000014</v>
      </c>
      <c r="R25" s="27">
        <f>SUM(R18:R24)</f>
        <v>794.76600000000008</v>
      </c>
      <c r="S25" s="28">
        <f t="shared" ref="S25" si="3">SUM(S18:S24)</f>
        <v>796.89959999999996</v>
      </c>
      <c r="T25" s="25">
        <f t="shared" si="0"/>
        <v>12506.096399999999</v>
      </c>
    </row>
    <row r="26" spans="1:32" s="2" customFormat="1" ht="36.75" customHeight="1" x14ac:dyDescent="0.25">
      <c r="A26" s="93" t="s">
        <v>19</v>
      </c>
      <c r="B26" s="208">
        <v>152.4</v>
      </c>
      <c r="C26" s="30">
        <v>152.4</v>
      </c>
      <c r="D26" s="30">
        <v>152.4</v>
      </c>
      <c r="E26" s="30">
        <v>152.4</v>
      </c>
      <c r="F26" s="30">
        <v>152.4</v>
      </c>
      <c r="G26" s="229">
        <v>152.4</v>
      </c>
      <c r="H26" s="30">
        <v>152.4</v>
      </c>
      <c r="I26" s="30">
        <v>152.4</v>
      </c>
      <c r="J26" s="30">
        <v>152.4</v>
      </c>
      <c r="K26" s="30">
        <v>152.4</v>
      </c>
      <c r="L26" s="30">
        <v>152.4</v>
      </c>
      <c r="M26" s="30">
        <v>152.4</v>
      </c>
      <c r="N26" s="29">
        <v>152.4</v>
      </c>
      <c r="O26" s="30">
        <v>152.4</v>
      </c>
      <c r="P26" s="30">
        <v>152.4</v>
      </c>
      <c r="Q26" s="30">
        <v>152.4</v>
      </c>
      <c r="R26" s="30">
        <v>152.4</v>
      </c>
      <c r="S26" s="31">
        <v>152.4</v>
      </c>
      <c r="T26" s="32">
        <f>+((T25/T27)/7)*1000</f>
        <v>152.4</v>
      </c>
    </row>
    <row r="27" spans="1:32" s="2" customFormat="1" ht="33" customHeight="1" x14ac:dyDescent="0.25">
      <c r="A27" s="94" t="s">
        <v>20</v>
      </c>
      <c r="B27" s="209">
        <v>738</v>
      </c>
      <c r="C27" s="34">
        <v>728</v>
      </c>
      <c r="D27" s="34">
        <v>184</v>
      </c>
      <c r="E27" s="34">
        <v>745</v>
      </c>
      <c r="F27" s="34">
        <v>738</v>
      </c>
      <c r="G27" s="230">
        <v>734</v>
      </c>
      <c r="H27" s="34">
        <v>744</v>
      </c>
      <c r="I27" s="34">
        <v>747</v>
      </c>
      <c r="J27" s="34">
        <v>177</v>
      </c>
      <c r="K27" s="34">
        <v>750</v>
      </c>
      <c r="L27" s="34">
        <v>753</v>
      </c>
      <c r="M27" s="34">
        <v>748</v>
      </c>
      <c r="N27" s="33">
        <v>744</v>
      </c>
      <c r="O27" s="34">
        <v>758</v>
      </c>
      <c r="P27" s="34">
        <v>195</v>
      </c>
      <c r="Q27" s="34">
        <v>748</v>
      </c>
      <c r="R27" s="34">
        <v>745</v>
      </c>
      <c r="S27" s="35">
        <v>747</v>
      </c>
      <c r="T27" s="36">
        <f>SUM(B27:S27)</f>
        <v>11723</v>
      </c>
      <c r="U27" s="2">
        <f>((T25*1000)/T27)/7</f>
        <v>152.4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112.2721245324399</v>
      </c>
      <c r="C28" s="84">
        <f t="shared" si="4"/>
        <v>110.85774317299838</v>
      </c>
      <c r="D28" s="84">
        <f t="shared" si="4"/>
        <v>27.850456320948432</v>
      </c>
      <c r="E28" s="84">
        <f t="shared" si="4"/>
        <v>113.33137782263559</v>
      </c>
      <c r="F28" s="84">
        <f t="shared" si="4"/>
        <v>112.25305937789452</v>
      </c>
      <c r="G28" s="84">
        <f t="shared" si="4"/>
        <v>111.58719241441604</v>
      </c>
      <c r="H28" s="84">
        <f t="shared" si="4"/>
        <v>113.10041736040917</v>
      </c>
      <c r="I28" s="84">
        <f t="shared" si="4"/>
        <v>113.54501958539258</v>
      </c>
      <c r="J28" s="84">
        <f t="shared" si="4"/>
        <v>26.734257191593894</v>
      </c>
      <c r="K28" s="84">
        <f t="shared" si="4"/>
        <v>114.03206168930221</v>
      </c>
      <c r="L28" s="84">
        <f t="shared" si="4"/>
        <v>114.59236173085768</v>
      </c>
      <c r="M28" s="84">
        <f t="shared" si="4"/>
        <v>113.88271523016738</v>
      </c>
      <c r="N28" s="84">
        <f t="shared" si="4"/>
        <v>113.23095174477513</v>
      </c>
      <c r="O28" s="84">
        <f t="shared" si="4"/>
        <v>115.38109723088125</v>
      </c>
      <c r="P28" s="84">
        <f t="shared" si="4"/>
        <v>29.539849556931053</v>
      </c>
      <c r="Q28" s="84">
        <f t="shared" si="4"/>
        <v>113.87488235924229</v>
      </c>
      <c r="R28" s="84">
        <f t="shared" si="4"/>
        <v>113.3687865385443</v>
      </c>
      <c r="S28" s="231">
        <f t="shared" si="4"/>
        <v>113.62180303559622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787.29840000000002</v>
      </c>
      <c r="C29" s="42">
        <f t="shared" si="5"/>
        <v>776.63040000000001</v>
      </c>
      <c r="D29" s="42">
        <f t="shared" si="5"/>
        <v>196.2912</v>
      </c>
      <c r="E29" s="42">
        <f>((E27*E26)*7)/1000</f>
        <v>794.76599999999996</v>
      </c>
      <c r="F29" s="42">
        <f>((F27*F26)*7)/1000</f>
        <v>787.29840000000002</v>
      </c>
      <c r="G29" s="232">
        <f>((G27*G26)*7)/1000</f>
        <v>783.03120000000013</v>
      </c>
      <c r="H29" s="42">
        <f t="shared" ref="H29" si="6">((H27*H26)*7)/1000</f>
        <v>793.69920000000002</v>
      </c>
      <c r="I29" s="42">
        <f>((I27*I26)*7)/1000</f>
        <v>796.89959999999996</v>
      </c>
      <c r="J29" s="42">
        <f t="shared" ref="J29:M29" si="7">((J27*J26)*7)/1000</f>
        <v>188.8236</v>
      </c>
      <c r="K29" s="42">
        <f t="shared" si="7"/>
        <v>800.1</v>
      </c>
      <c r="L29" s="42">
        <f t="shared" si="7"/>
        <v>803.30039999999997</v>
      </c>
      <c r="M29" s="42">
        <f t="shared" si="7"/>
        <v>797.96640000000002</v>
      </c>
      <c r="N29" s="41">
        <f>((N27*N26)*7)/1000</f>
        <v>793.69920000000002</v>
      </c>
      <c r="O29" s="42">
        <f>((O27*O26)*7)/1000</f>
        <v>808.63440000000003</v>
      </c>
      <c r="P29" s="42">
        <f t="shared" ref="P29:S29" si="8">((P27*P26)*7)/1000</f>
        <v>208.02600000000001</v>
      </c>
      <c r="Q29" s="42">
        <f t="shared" si="8"/>
        <v>797.96640000000002</v>
      </c>
      <c r="R29" s="43">
        <f t="shared" si="8"/>
        <v>794.76599999999996</v>
      </c>
      <c r="S29" s="44">
        <f t="shared" si="8"/>
        <v>796.89959999999996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152.4</v>
      </c>
      <c r="C30" s="47">
        <f t="shared" si="9"/>
        <v>152.4</v>
      </c>
      <c r="D30" s="47">
        <f t="shared" si="9"/>
        <v>152.4</v>
      </c>
      <c r="E30" s="47">
        <f>+(E25/E27)/7*1000</f>
        <v>152.4</v>
      </c>
      <c r="F30" s="47">
        <f t="shared" ref="F30:H30" si="10">+(F25/F27)/7*1000</f>
        <v>152.4</v>
      </c>
      <c r="G30" s="233">
        <f t="shared" si="10"/>
        <v>152.40000000000003</v>
      </c>
      <c r="H30" s="47">
        <f t="shared" si="10"/>
        <v>152.40000000000006</v>
      </c>
      <c r="I30" s="47">
        <f>+(I25/I27)/7*1000</f>
        <v>152.39999999999995</v>
      </c>
      <c r="J30" s="47">
        <f t="shared" ref="J30:M30" si="11">+(J25/J27)/7*1000</f>
        <v>152.39999999999995</v>
      </c>
      <c r="K30" s="47">
        <f t="shared" si="11"/>
        <v>152.4</v>
      </c>
      <c r="L30" s="47">
        <f t="shared" si="11"/>
        <v>152.39999999999995</v>
      </c>
      <c r="M30" s="47">
        <f t="shared" si="11"/>
        <v>152.4</v>
      </c>
      <c r="N30" s="46">
        <f>+(N25/N27)/7*1000</f>
        <v>152.4</v>
      </c>
      <c r="O30" s="47">
        <f t="shared" ref="O30:S30" si="12">+(O25/O27)/7*1000</f>
        <v>152.4</v>
      </c>
      <c r="P30" s="47">
        <f t="shared" si="12"/>
        <v>152.4</v>
      </c>
      <c r="Q30" s="47">
        <f t="shared" si="12"/>
        <v>152.40000000000003</v>
      </c>
      <c r="R30" s="47">
        <f t="shared" si="12"/>
        <v>152.40000000000003</v>
      </c>
      <c r="S30" s="48">
        <f t="shared" si="12"/>
        <v>152.4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93.861600000000024</v>
      </c>
      <c r="C39" s="79">
        <v>94.01700000000001</v>
      </c>
      <c r="D39" s="79">
        <v>20.668200000000002</v>
      </c>
      <c r="E39" s="79">
        <v>91.996799999999993</v>
      </c>
      <c r="F39" s="79">
        <v>90.287400000000005</v>
      </c>
      <c r="G39" s="79">
        <v>93.084600000000009</v>
      </c>
      <c r="H39" s="79"/>
      <c r="I39" s="101">
        <f t="shared" ref="I39:I46" si="13">SUM(B39:H39)</f>
        <v>483.91560000000004</v>
      </c>
      <c r="J39" s="138"/>
      <c r="K39" s="91" t="s">
        <v>12</v>
      </c>
      <c r="L39" s="79">
        <v>6.4</v>
      </c>
      <c r="M39" s="79">
        <v>6.2</v>
      </c>
      <c r="N39" s="79">
        <v>1.7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93.861600000000024</v>
      </c>
      <c r="C40" s="79">
        <v>94.01700000000001</v>
      </c>
      <c r="D40" s="79">
        <v>20.668200000000002</v>
      </c>
      <c r="E40" s="79">
        <v>91.996799999999993</v>
      </c>
      <c r="F40" s="79">
        <v>90.287400000000005</v>
      </c>
      <c r="G40" s="79">
        <v>93.084600000000009</v>
      </c>
      <c r="H40" s="79"/>
      <c r="I40" s="101">
        <f t="shared" si="13"/>
        <v>483.91560000000004</v>
      </c>
      <c r="J40" s="2"/>
      <c r="K40" s="92" t="s">
        <v>13</v>
      </c>
      <c r="L40" s="79">
        <v>7.4</v>
      </c>
      <c r="M40" s="79">
        <v>6.2</v>
      </c>
      <c r="N40" s="79">
        <v>1.7</v>
      </c>
      <c r="O40" s="79">
        <v>6.2</v>
      </c>
      <c r="P40" s="79">
        <v>5.9</v>
      </c>
      <c r="Q40" s="79">
        <v>6.2</v>
      </c>
      <c r="R40" s="101">
        <f t="shared" si="14"/>
        <v>33.6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7.4</v>
      </c>
      <c r="M41" s="79">
        <v>6.1</v>
      </c>
      <c r="N41" s="79">
        <v>1.4</v>
      </c>
      <c r="O41" s="79">
        <v>6.1</v>
      </c>
      <c r="P41" s="79">
        <v>5.8</v>
      </c>
      <c r="Q41" s="79">
        <v>6.1</v>
      </c>
      <c r="R41" s="101">
        <f t="shared" si="14"/>
        <v>32.9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7.4</v>
      </c>
      <c r="M42" s="79">
        <v>6.2</v>
      </c>
      <c r="N42" s="79">
        <v>1.4</v>
      </c>
      <c r="O42" s="79">
        <v>6.2</v>
      </c>
      <c r="P42" s="79">
        <v>5.8</v>
      </c>
      <c r="Q42" s="79">
        <v>6.2</v>
      </c>
      <c r="R42" s="101">
        <f t="shared" si="14"/>
        <v>33.200000000000003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7.4</v>
      </c>
      <c r="M43" s="79">
        <v>6.2</v>
      </c>
      <c r="N43" s="79">
        <v>1.5</v>
      </c>
      <c r="O43" s="79">
        <v>6.2</v>
      </c>
      <c r="P43" s="79">
        <v>5.8</v>
      </c>
      <c r="Q43" s="79">
        <v>6.2</v>
      </c>
      <c r="R43" s="101">
        <f t="shared" si="14"/>
        <v>33.300000000000004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7.4</v>
      </c>
      <c r="M44" s="79">
        <v>6.2</v>
      </c>
      <c r="N44" s="79">
        <v>1.5</v>
      </c>
      <c r="O44" s="79">
        <v>6.2</v>
      </c>
      <c r="P44" s="79">
        <v>5.8</v>
      </c>
      <c r="Q44" s="79">
        <v>6.2</v>
      </c>
      <c r="R44" s="101">
        <f t="shared" si="14"/>
        <v>33.300000000000004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7.4</v>
      </c>
      <c r="M45" s="79">
        <v>6.2</v>
      </c>
      <c r="N45" s="79">
        <v>1.5</v>
      </c>
      <c r="O45" s="79">
        <v>6.2</v>
      </c>
      <c r="P45" s="79">
        <v>5.9</v>
      </c>
      <c r="Q45" s="79">
        <v>6.2</v>
      </c>
      <c r="R45" s="101">
        <f t="shared" si="14"/>
        <v>33.400000000000006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187.72320000000005</v>
      </c>
      <c r="C46" s="27">
        <f t="shared" si="15"/>
        <v>188.03400000000002</v>
      </c>
      <c r="D46" s="27">
        <f t="shared" si="15"/>
        <v>41.336400000000005</v>
      </c>
      <c r="E46" s="27">
        <f t="shared" si="15"/>
        <v>183.99359999999999</v>
      </c>
      <c r="F46" s="27">
        <f t="shared" si="15"/>
        <v>180.57480000000001</v>
      </c>
      <c r="G46" s="27">
        <f t="shared" si="15"/>
        <v>186.16920000000002</v>
      </c>
      <c r="H46" s="27">
        <f t="shared" si="15"/>
        <v>0</v>
      </c>
      <c r="I46" s="101">
        <f t="shared" si="13"/>
        <v>967.83120000000008</v>
      </c>
      <c r="K46" s="77" t="s">
        <v>10</v>
      </c>
      <c r="L46" s="81">
        <f t="shared" ref="L46:Q46" si="16">SUM(L39:L45)</f>
        <v>50.8</v>
      </c>
      <c r="M46" s="27">
        <f t="shared" si="16"/>
        <v>43.300000000000004</v>
      </c>
      <c r="N46" s="27">
        <f t="shared" si="16"/>
        <v>10.7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232.3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155.4</v>
      </c>
      <c r="C47" s="30">
        <v>155.4</v>
      </c>
      <c r="D47" s="30">
        <v>155.4</v>
      </c>
      <c r="E47" s="30">
        <v>155.4</v>
      </c>
      <c r="F47" s="30">
        <v>155.4</v>
      </c>
      <c r="G47" s="30">
        <v>155.4</v>
      </c>
      <c r="H47" s="30"/>
      <c r="I47" s="102">
        <f>+((I46/I48)/7)*1000</f>
        <v>44.4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140.6174334140436</v>
      </c>
      <c r="S47" s="63"/>
      <c r="T47" s="63"/>
    </row>
    <row r="48" spans="1:30" ht="33.75" customHeight="1" x14ac:dyDescent="0.25">
      <c r="A48" s="94" t="s">
        <v>20</v>
      </c>
      <c r="B48" s="83">
        <v>604</v>
      </c>
      <c r="C48" s="34">
        <v>605</v>
      </c>
      <c r="D48" s="34">
        <v>133</v>
      </c>
      <c r="E48" s="34">
        <v>592</v>
      </c>
      <c r="F48" s="34">
        <v>581</v>
      </c>
      <c r="G48" s="34">
        <v>599</v>
      </c>
      <c r="H48" s="34"/>
      <c r="I48" s="103">
        <f>SUM(B48:H48)</f>
        <v>3114</v>
      </c>
      <c r="J48" s="64"/>
      <c r="K48" s="94" t="s">
        <v>20</v>
      </c>
      <c r="L48" s="106">
        <v>46</v>
      </c>
      <c r="M48" s="65">
        <v>45</v>
      </c>
      <c r="N48" s="65">
        <v>11</v>
      </c>
      <c r="O48" s="65">
        <v>45</v>
      </c>
      <c r="P48" s="65">
        <v>43</v>
      </c>
      <c r="Q48" s="65">
        <v>46</v>
      </c>
      <c r="R48" s="112">
        <f>SUM(L48:Q48)</f>
        <v>236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93.861600000000024</v>
      </c>
      <c r="C49" s="38">
        <f t="shared" si="17"/>
        <v>94.01700000000001</v>
      </c>
      <c r="D49" s="38">
        <f t="shared" si="17"/>
        <v>20.668200000000002</v>
      </c>
      <c r="E49" s="38">
        <f t="shared" si="17"/>
        <v>91.996799999999993</v>
      </c>
      <c r="F49" s="38">
        <f t="shared" si="17"/>
        <v>90.287400000000005</v>
      </c>
      <c r="G49" s="38">
        <f t="shared" si="17"/>
        <v>93.084600000000009</v>
      </c>
      <c r="H49" s="38">
        <f t="shared" si="17"/>
        <v>0</v>
      </c>
      <c r="I49" s="104">
        <f>((I46*1000)/I48)/7</f>
        <v>44.4</v>
      </c>
      <c r="K49" s="95" t="s">
        <v>21</v>
      </c>
      <c r="L49" s="84">
        <f t="shared" ref="L49:Q49" si="18">((L48*L47)*7/1000-L39-L40)/5</f>
        <v>6.1594000000000007</v>
      </c>
      <c r="M49" s="38">
        <f t="shared" si="18"/>
        <v>6.1824999999999992</v>
      </c>
      <c r="N49" s="38">
        <f t="shared" si="18"/>
        <v>1.4529000000000001</v>
      </c>
      <c r="O49" s="38">
        <f t="shared" si="18"/>
        <v>6.1824999999999992</v>
      </c>
      <c r="P49" s="38">
        <f t="shared" si="18"/>
        <v>5.8272000000000004</v>
      </c>
      <c r="Q49" s="38">
        <f t="shared" si="18"/>
        <v>6.1817999999999991</v>
      </c>
      <c r="R49" s="113">
        <f>((R46*1000)/R48)/7</f>
        <v>140.61743341404357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657.03120000000013</v>
      </c>
      <c r="C50" s="42">
        <f t="shared" si="19"/>
        <v>658.11900000000003</v>
      </c>
      <c r="D50" s="42">
        <f t="shared" si="19"/>
        <v>144.67740000000001</v>
      </c>
      <c r="E50" s="42">
        <f t="shared" si="19"/>
        <v>643.97759999999994</v>
      </c>
      <c r="F50" s="42">
        <f t="shared" si="19"/>
        <v>632.01179999999999</v>
      </c>
      <c r="G50" s="42">
        <f t="shared" si="19"/>
        <v>651.59220000000005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10.6645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44.400000000000006</v>
      </c>
      <c r="C51" s="47">
        <f t="shared" si="21"/>
        <v>44.4</v>
      </c>
      <c r="D51" s="47">
        <f t="shared" si="21"/>
        <v>44.4</v>
      </c>
      <c r="E51" s="47">
        <f t="shared" si="21"/>
        <v>44.399999999999991</v>
      </c>
      <c r="F51" s="47">
        <f t="shared" si="21"/>
        <v>44.4</v>
      </c>
      <c r="G51" s="47">
        <f t="shared" si="21"/>
        <v>44.4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157.7639751552795</v>
      </c>
      <c r="M51" s="47">
        <f t="shared" si="22"/>
        <v>137.46031746031747</v>
      </c>
      <c r="N51" s="47">
        <f t="shared" si="22"/>
        <v>138.96103896103895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8.1999999999999993</v>
      </c>
      <c r="F58" s="79">
        <v>8.1</v>
      </c>
      <c r="G58" s="221">
        <v>8.1999999999999993</v>
      </c>
      <c r="H58" s="22">
        <v>8.5</v>
      </c>
      <c r="I58" s="79">
        <v>8.5</v>
      </c>
      <c r="J58" s="79">
        <v>1.8</v>
      </c>
      <c r="K58" s="79">
        <v>8.1</v>
      </c>
      <c r="L58" s="79">
        <v>8</v>
      </c>
      <c r="M58" s="221">
        <v>8</v>
      </c>
      <c r="N58" s="22">
        <v>8.4</v>
      </c>
      <c r="O58" s="79">
        <v>8.5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3">SUM(B58:S58)</f>
        <v>129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8.1999999999999993</v>
      </c>
      <c r="F59" s="79">
        <v>8.1</v>
      </c>
      <c r="G59" s="221">
        <v>8.1999999999999993</v>
      </c>
      <c r="H59" s="22">
        <v>8.5</v>
      </c>
      <c r="I59" s="79">
        <v>8.5</v>
      </c>
      <c r="J59" s="79">
        <v>1.8</v>
      </c>
      <c r="K59" s="79">
        <v>8.1</v>
      </c>
      <c r="L59" s="79">
        <v>8</v>
      </c>
      <c r="M59" s="221">
        <v>8</v>
      </c>
      <c r="N59" s="22">
        <v>8.4</v>
      </c>
      <c r="O59" s="79">
        <v>8.5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3"/>
        <v>129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8.3000000000000007</v>
      </c>
      <c r="F60" s="79">
        <v>8.1</v>
      </c>
      <c r="G60" s="221">
        <v>8.1</v>
      </c>
      <c r="H60" s="22">
        <v>8.5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128.4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8.5</v>
      </c>
      <c r="I61" s="79">
        <v>8.4</v>
      </c>
      <c r="J61" s="79">
        <v>1.8</v>
      </c>
      <c r="K61" s="79">
        <v>8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128.4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1.9</v>
      </c>
      <c r="E62" s="79">
        <v>8.3000000000000007</v>
      </c>
      <c r="F62" s="79">
        <v>8.1</v>
      </c>
      <c r="G62" s="221">
        <v>8.1</v>
      </c>
      <c r="H62" s="22">
        <v>8.5</v>
      </c>
      <c r="I62" s="79">
        <v>8.4</v>
      </c>
      <c r="J62" s="79">
        <v>1.8</v>
      </c>
      <c r="K62" s="79">
        <v>8</v>
      </c>
      <c r="L62" s="79">
        <v>7.9</v>
      </c>
      <c r="M62" s="221">
        <v>8</v>
      </c>
      <c r="N62" s="22">
        <v>8.3000000000000007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8.1999999999999993</v>
      </c>
      <c r="C63" s="79">
        <v>8.1999999999999993</v>
      </c>
      <c r="D63" s="79">
        <v>1.9</v>
      </c>
      <c r="E63" s="79">
        <v>8.3000000000000007</v>
      </c>
      <c r="F63" s="79">
        <v>8.1</v>
      </c>
      <c r="G63" s="221">
        <v>8.1</v>
      </c>
      <c r="H63" s="22">
        <v>8.5</v>
      </c>
      <c r="I63" s="79">
        <v>8.4</v>
      </c>
      <c r="J63" s="79">
        <v>1.8</v>
      </c>
      <c r="K63" s="79">
        <v>8</v>
      </c>
      <c r="L63" s="79">
        <v>7.9</v>
      </c>
      <c r="M63" s="221">
        <v>8</v>
      </c>
      <c r="N63" s="22">
        <v>8.3000000000000007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128.4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8.1999999999999993</v>
      </c>
      <c r="C64" s="79">
        <v>8.1999999999999993</v>
      </c>
      <c r="D64" s="79">
        <v>1.9</v>
      </c>
      <c r="E64" s="79">
        <v>8.3000000000000007</v>
      </c>
      <c r="F64" s="79">
        <v>8.1</v>
      </c>
      <c r="G64" s="221">
        <v>8.1</v>
      </c>
      <c r="H64" s="22">
        <v>8.5</v>
      </c>
      <c r="I64" s="79">
        <v>8.4</v>
      </c>
      <c r="J64" s="79">
        <v>1.8</v>
      </c>
      <c r="K64" s="79">
        <v>8</v>
      </c>
      <c r="L64" s="79">
        <v>7.9</v>
      </c>
      <c r="M64" s="221">
        <v>8</v>
      </c>
      <c r="N64" s="22">
        <v>8.3000000000000007</v>
      </c>
      <c r="O64" s="79">
        <v>8.5</v>
      </c>
      <c r="P64" s="79">
        <v>2.2000000000000002</v>
      </c>
      <c r="Q64" s="79">
        <v>8</v>
      </c>
      <c r="R64" s="79">
        <v>8</v>
      </c>
      <c r="S64" s="221">
        <v>8</v>
      </c>
      <c r="T64" s="101">
        <f t="shared" si="23"/>
        <v>128.4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57.600000000000009</v>
      </c>
      <c r="C65" s="27">
        <f t="shared" ref="C65:S65" si="24">SUM(C58:C64)</f>
        <v>57.400000000000006</v>
      </c>
      <c r="D65" s="27">
        <f t="shared" si="24"/>
        <v>13.500000000000002</v>
      </c>
      <c r="E65" s="27">
        <f t="shared" si="24"/>
        <v>57.899999999999991</v>
      </c>
      <c r="F65" s="27">
        <f t="shared" si="24"/>
        <v>56.7</v>
      </c>
      <c r="G65" s="28">
        <f t="shared" si="24"/>
        <v>56.900000000000006</v>
      </c>
      <c r="H65" s="26">
        <f t="shared" si="24"/>
        <v>59.5</v>
      </c>
      <c r="I65" s="27">
        <f t="shared" si="24"/>
        <v>58.999999999999993</v>
      </c>
      <c r="J65" s="27">
        <f t="shared" si="24"/>
        <v>12.600000000000001</v>
      </c>
      <c r="K65" s="27">
        <f t="shared" si="24"/>
        <v>56.2</v>
      </c>
      <c r="L65" s="27">
        <f t="shared" si="24"/>
        <v>55.499999999999993</v>
      </c>
      <c r="M65" s="28">
        <f t="shared" si="24"/>
        <v>56</v>
      </c>
      <c r="N65" s="26">
        <f t="shared" si="24"/>
        <v>58.3</v>
      </c>
      <c r="O65" s="27">
        <f t="shared" si="24"/>
        <v>59.5</v>
      </c>
      <c r="P65" s="27">
        <f t="shared" si="24"/>
        <v>15.399999999999999</v>
      </c>
      <c r="Q65" s="27">
        <f t="shared" si="24"/>
        <v>56</v>
      </c>
      <c r="R65" s="27">
        <f t="shared" si="24"/>
        <v>56</v>
      </c>
      <c r="S65" s="28">
        <f t="shared" si="24"/>
        <v>56</v>
      </c>
      <c r="T65" s="101">
        <f t="shared" si="23"/>
        <v>899.99999999999989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138.24884792626727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8.1692</v>
      </c>
      <c r="D68" s="38">
        <f t="shared" si="25"/>
        <v>1.9243999999999999</v>
      </c>
      <c r="E68" s="38">
        <f t="shared" si="25"/>
        <v>8.2840000000000007</v>
      </c>
      <c r="F68" s="38">
        <f t="shared" si="25"/>
        <v>8.1280000000000001</v>
      </c>
      <c r="G68" s="39">
        <f t="shared" si="25"/>
        <v>8.1187999999999985</v>
      </c>
      <c r="H68" s="37">
        <f t="shared" si="25"/>
        <v>8.470600000000001</v>
      </c>
      <c r="I68" s="38">
        <f t="shared" si="25"/>
        <v>8.4278999999999993</v>
      </c>
      <c r="J68" s="38">
        <f t="shared" si="25"/>
        <v>1.8279999999999998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7.9923000000000002</v>
      </c>
      <c r="N68" s="37">
        <f t="shared" si="25"/>
        <v>8.3160000000000007</v>
      </c>
      <c r="O68" s="38">
        <f t="shared" si="25"/>
        <v>8.470600000000001</v>
      </c>
      <c r="P68" s="38">
        <f t="shared" si="25"/>
        <v>2.2336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7.9923000000000002</v>
      </c>
      <c r="T68" s="116">
        <f>((T65*1000)/T67)/7</f>
        <v>138.24884792626727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139.46731234866829</v>
      </c>
      <c r="C70" s="47">
        <f>+(C65/C67)/7*1000</f>
        <v>141.37931034482759</v>
      </c>
      <c r="D70" s="47">
        <f>+(D65/D67)/7*1000</f>
        <v>137.75510204081635</v>
      </c>
      <c r="E70" s="47">
        <f t="shared" ref="E70:R70" si="27">+(E65/E67)/7*1000</f>
        <v>140.19370460048424</v>
      </c>
      <c r="F70" s="47">
        <f t="shared" si="27"/>
        <v>139.65517241379311</v>
      </c>
      <c r="G70" s="48">
        <f t="shared" si="27"/>
        <v>137.772397094431</v>
      </c>
      <c r="H70" s="46">
        <f t="shared" si="27"/>
        <v>139.34426229508196</v>
      </c>
      <c r="I70" s="47">
        <f t="shared" si="27"/>
        <v>138.17330210772832</v>
      </c>
      <c r="J70" s="47">
        <f t="shared" si="27"/>
        <v>138.46153846153848</v>
      </c>
      <c r="K70" s="47">
        <f t="shared" si="27"/>
        <v>136.07748184019371</v>
      </c>
      <c r="L70" s="47">
        <f t="shared" si="27"/>
        <v>136.69950738916253</v>
      </c>
      <c r="M70" s="48">
        <f t="shared" si="27"/>
        <v>135.59322033898306</v>
      </c>
      <c r="N70" s="46">
        <f t="shared" si="27"/>
        <v>138.8095238095238</v>
      </c>
      <c r="O70" s="47">
        <f t="shared" si="27"/>
        <v>139.34426229508196</v>
      </c>
      <c r="P70" s="47">
        <f t="shared" si="27"/>
        <v>137.49999999999997</v>
      </c>
      <c r="Q70" s="47">
        <f t="shared" si="27"/>
        <v>137.93103448275861</v>
      </c>
      <c r="R70" s="47">
        <f t="shared" si="27"/>
        <v>137.93103448275861</v>
      </c>
      <c r="S70" s="48">
        <f>+(S65/S67)/7*1000</f>
        <v>135.59322033898306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D5F1-CFDA-492D-AE15-FB4EA2D124BE}">
  <dimension ref="A1:AQ239"/>
  <sheetViews>
    <sheetView view="pageBreakPreview" topLeftCell="A28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2"/>
      <c r="Z3" s="2"/>
      <c r="AA3" s="2"/>
      <c r="AB3" s="2"/>
      <c r="AC3" s="2"/>
      <c r="AD3" s="4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8" t="s">
        <v>1</v>
      </c>
      <c r="B9" s="478"/>
      <c r="C9" s="478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8"/>
      <c r="B10" s="478"/>
      <c r="C10" s="4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8" t="s">
        <v>4</v>
      </c>
      <c r="B11" s="478"/>
      <c r="C11" s="478"/>
      <c r="D11" s="1"/>
      <c r="E11" s="479">
        <v>2</v>
      </c>
      <c r="F11" s="1"/>
      <c r="G11" s="1"/>
      <c r="H11" s="1"/>
      <c r="I11" s="1"/>
      <c r="J11" s="1"/>
      <c r="K11" s="492" t="s">
        <v>165</v>
      </c>
      <c r="L11" s="492"/>
      <c r="M11" s="480"/>
      <c r="N11" s="4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8"/>
      <c r="B12" s="478"/>
      <c r="C12" s="478"/>
      <c r="D12" s="1"/>
      <c r="E12" s="5"/>
      <c r="F12" s="1"/>
      <c r="G12" s="1"/>
      <c r="H12" s="1"/>
      <c r="I12" s="1"/>
      <c r="J12" s="1"/>
      <c r="K12" s="480"/>
      <c r="L12" s="480"/>
      <c r="M12" s="480"/>
      <c r="N12" s="4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8"/>
      <c r="B13" s="478"/>
      <c r="C13" s="478"/>
      <c r="D13" s="478"/>
      <c r="E13" s="478"/>
      <c r="F13" s="478"/>
      <c r="G13" s="478"/>
      <c r="H13" s="478"/>
      <c r="I13" s="478"/>
      <c r="J13" s="478"/>
      <c r="K13" s="478"/>
      <c r="L13" s="480"/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1"/>
      <c r="X13" s="1"/>
      <c r="Y13" s="1"/>
    </row>
    <row r="14" spans="1:30" s="3" customFormat="1" ht="27" thickBot="1" x14ac:dyDescent="0.3">
      <c r="A14" s="4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112.2721245324399</v>
      </c>
      <c r="C18" s="23">
        <v>110.85774317299838</v>
      </c>
      <c r="D18" s="23">
        <v>27.850456320948432</v>
      </c>
      <c r="E18" s="23">
        <v>113.33137782263559</v>
      </c>
      <c r="F18" s="122">
        <v>112.25305937789452</v>
      </c>
      <c r="G18" s="24">
        <v>111.58719241441604</v>
      </c>
      <c r="H18" s="23">
        <v>113.10041736040917</v>
      </c>
      <c r="I18" s="23">
        <v>113.54501958539258</v>
      </c>
      <c r="J18" s="23">
        <v>26.734257191593894</v>
      </c>
      <c r="K18" s="23">
        <v>114.03206168930221</v>
      </c>
      <c r="L18" s="23">
        <v>114.59236173085768</v>
      </c>
      <c r="M18" s="23">
        <v>113.88271523016738</v>
      </c>
      <c r="N18" s="22">
        <v>113.23095174477513</v>
      </c>
      <c r="O18" s="23">
        <v>115.38109723088125</v>
      </c>
      <c r="P18" s="23">
        <v>29.539849556931053</v>
      </c>
      <c r="Q18" s="23">
        <v>113.87488235924229</v>
      </c>
      <c r="R18" s="23">
        <v>113.3687865385443</v>
      </c>
      <c r="S18" s="24">
        <v>113.62180303559622</v>
      </c>
      <c r="T18" s="25">
        <f t="shared" ref="T18:T25" si="0">SUM(B18:S18)</f>
        <v>1783.0561568950263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112.2721245324399</v>
      </c>
      <c r="C19" s="23">
        <v>110.85774317299838</v>
      </c>
      <c r="D19" s="23">
        <v>27.850456320948432</v>
      </c>
      <c r="E19" s="23">
        <v>113.33137782263559</v>
      </c>
      <c r="F19" s="122">
        <v>112.25305937789452</v>
      </c>
      <c r="G19" s="24">
        <v>111.58719241441604</v>
      </c>
      <c r="H19" s="23">
        <v>113.10041736040917</v>
      </c>
      <c r="I19" s="23">
        <v>113.54501958539258</v>
      </c>
      <c r="J19" s="23">
        <v>26.734257191593894</v>
      </c>
      <c r="K19" s="23">
        <v>114.03206168930221</v>
      </c>
      <c r="L19" s="23">
        <v>114.59236173085768</v>
      </c>
      <c r="M19" s="23">
        <v>113.88271523016738</v>
      </c>
      <c r="N19" s="22">
        <v>113.23095174477513</v>
      </c>
      <c r="O19" s="23">
        <v>115.38109723088125</v>
      </c>
      <c r="P19" s="23">
        <v>29.539849556931053</v>
      </c>
      <c r="Q19" s="23">
        <v>113.87488235924229</v>
      </c>
      <c r="R19" s="23">
        <v>113.3687865385443</v>
      </c>
      <c r="S19" s="24">
        <v>113.62180303559622</v>
      </c>
      <c r="T19" s="25">
        <f t="shared" si="0"/>
        <v>1783.0561568950263</v>
      </c>
      <c r="V19" s="2"/>
      <c r="W19" s="19"/>
    </row>
    <row r="20" spans="1:32" ht="39.75" customHeight="1" x14ac:dyDescent="0.25">
      <c r="A20" s="91" t="s">
        <v>14</v>
      </c>
      <c r="B20" s="76">
        <v>110.87531018702404</v>
      </c>
      <c r="C20" s="23">
        <v>110.16762273080062</v>
      </c>
      <c r="D20" s="23">
        <v>27.699737471620626</v>
      </c>
      <c r="E20" s="23">
        <v>112.36176887094578</v>
      </c>
      <c r="F20" s="122">
        <v>111.73189624884219</v>
      </c>
      <c r="G20" s="24">
        <v>110.9370430342336</v>
      </c>
      <c r="H20" s="23">
        <v>112.66639305583631</v>
      </c>
      <c r="I20" s="23">
        <v>112.91303216584296</v>
      </c>
      <c r="J20" s="23">
        <v>26.872777123362447</v>
      </c>
      <c r="K20" s="23">
        <v>113.35493532427911</v>
      </c>
      <c r="L20" s="23">
        <v>113.76753530765696</v>
      </c>
      <c r="M20" s="23">
        <v>112.99019390793305</v>
      </c>
      <c r="N20" s="22">
        <v>112.61417930208995</v>
      </c>
      <c r="O20" s="23">
        <v>114.72548110764751</v>
      </c>
      <c r="P20" s="23">
        <v>27.872940177227584</v>
      </c>
      <c r="Q20" s="23">
        <v>112.99332705630309</v>
      </c>
      <c r="R20" s="23">
        <v>112.77128538458228</v>
      </c>
      <c r="S20" s="24">
        <v>113.09455878576151</v>
      </c>
      <c r="T20" s="25">
        <f t="shared" si="0"/>
        <v>1770.4100172419896</v>
      </c>
      <c r="V20" s="2"/>
      <c r="W20" s="19"/>
    </row>
    <row r="21" spans="1:32" ht="39.950000000000003" customHeight="1" x14ac:dyDescent="0.25">
      <c r="A21" s="92" t="s">
        <v>15</v>
      </c>
      <c r="B21" s="76">
        <v>110.87531018702404</v>
      </c>
      <c r="C21" s="23">
        <v>110.16762273080062</v>
      </c>
      <c r="D21" s="23">
        <v>27.699737471620626</v>
      </c>
      <c r="E21" s="23">
        <v>112.36176887094578</v>
      </c>
      <c r="F21" s="122">
        <v>111.73189624884219</v>
      </c>
      <c r="G21" s="24">
        <v>110.9370430342336</v>
      </c>
      <c r="H21" s="23">
        <v>112.66639305583631</v>
      </c>
      <c r="I21" s="23">
        <v>112.91303216584296</v>
      </c>
      <c r="J21" s="23">
        <v>26.872777123362447</v>
      </c>
      <c r="K21" s="23">
        <v>113.35493532427911</v>
      </c>
      <c r="L21" s="23">
        <v>113.76753530765696</v>
      </c>
      <c r="M21" s="23">
        <v>112.99019390793305</v>
      </c>
      <c r="N21" s="22">
        <v>112.61417930208995</v>
      </c>
      <c r="O21" s="23">
        <v>114.72548110764751</v>
      </c>
      <c r="P21" s="23">
        <v>27.872940177227584</v>
      </c>
      <c r="Q21" s="23">
        <v>112.99332705630309</v>
      </c>
      <c r="R21" s="23">
        <v>112.77128538458228</v>
      </c>
      <c r="S21" s="24">
        <v>113.09455878576151</v>
      </c>
      <c r="T21" s="25">
        <f t="shared" si="0"/>
        <v>1770.4100172419896</v>
      </c>
      <c r="V21" s="2"/>
      <c r="W21" s="19"/>
    </row>
    <row r="22" spans="1:32" ht="39.950000000000003" customHeight="1" x14ac:dyDescent="0.25">
      <c r="A22" s="91" t="s">
        <v>16</v>
      </c>
      <c r="B22" s="76">
        <v>110.87531018702404</v>
      </c>
      <c r="C22" s="23">
        <v>110.16762273080062</v>
      </c>
      <c r="D22" s="23">
        <v>27.699737471620626</v>
      </c>
      <c r="E22" s="23">
        <v>112.36176887094578</v>
      </c>
      <c r="F22" s="122">
        <v>111.73189624884219</v>
      </c>
      <c r="G22" s="24">
        <v>110.9370430342336</v>
      </c>
      <c r="H22" s="23">
        <v>112.66639305583631</v>
      </c>
      <c r="I22" s="23">
        <v>112.91303216584296</v>
      </c>
      <c r="J22" s="23">
        <v>26.872777123362447</v>
      </c>
      <c r="K22" s="23">
        <v>113.35493532427911</v>
      </c>
      <c r="L22" s="23">
        <v>113.76753530765696</v>
      </c>
      <c r="M22" s="23">
        <v>112.99019390793305</v>
      </c>
      <c r="N22" s="22">
        <v>112.61417930208995</v>
      </c>
      <c r="O22" s="23">
        <v>114.72548110764751</v>
      </c>
      <c r="P22" s="23">
        <v>27.872940177227584</v>
      </c>
      <c r="Q22" s="23">
        <v>112.99332705630309</v>
      </c>
      <c r="R22" s="23">
        <v>112.77128538458228</v>
      </c>
      <c r="S22" s="24">
        <v>113.09455878576151</v>
      </c>
      <c r="T22" s="25">
        <f t="shared" si="0"/>
        <v>1770.4100172419896</v>
      </c>
      <c r="V22" s="2"/>
      <c r="W22" s="19"/>
    </row>
    <row r="23" spans="1:32" ht="39.950000000000003" customHeight="1" x14ac:dyDescent="0.25">
      <c r="A23" s="92" t="s">
        <v>17</v>
      </c>
      <c r="B23" s="76">
        <v>110.87531018702404</v>
      </c>
      <c r="C23" s="23">
        <v>110.16762273080062</v>
      </c>
      <c r="D23" s="23">
        <v>27.699737471620626</v>
      </c>
      <c r="E23" s="23">
        <v>112.36176887094578</v>
      </c>
      <c r="F23" s="122">
        <v>111.73189624884219</v>
      </c>
      <c r="G23" s="24">
        <v>110.9370430342336</v>
      </c>
      <c r="H23" s="23">
        <v>112.66639305583631</v>
      </c>
      <c r="I23" s="23">
        <v>112.91303216584296</v>
      </c>
      <c r="J23" s="23">
        <v>26.872777123362447</v>
      </c>
      <c r="K23" s="23">
        <v>113.35493532427911</v>
      </c>
      <c r="L23" s="23">
        <v>113.76753530765696</v>
      </c>
      <c r="M23" s="23">
        <v>112.99019390793305</v>
      </c>
      <c r="N23" s="22">
        <v>112.61417930208995</v>
      </c>
      <c r="O23" s="23">
        <v>114.72548110764751</v>
      </c>
      <c r="P23" s="23">
        <v>27.872940177227584</v>
      </c>
      <c r="Q23" s="23">
        <v>112.99332705630309</v>
      </c>
      <c r="R23" s="23">
        <v>112.77128538458228</v>
      </c>
      <c r="S23" s="24">
        <v>113.09455878576151</v>
      </c>
      <c r="T23" s="25">
        <f t="shared" si="0"/>
        <v>1770.4100172419896</v>
      </c>
      <c r="V23" s="2"/>
      <c r="W23" s="19"/>
    </row>
    <row r="24" spans="1:32" ht="39.950000000000003" customHeight="1" x14ac:dyDescent="0.25">
      <c r="A24" s="91" t="s">
        <v>18</v>
      </c>
      <c r="B24" s="76">
        <v>110.87531018702404</v>
      </c>
      <c r="C24" s="23">
        <v>110.16762273080062</v>
      </c>
      <c r="D24" s="23">
        <v>27.699737471620626</v>
      </c>
      <c r="E24" s="23">
        <v>112.36176887094578</v>
      </c>
      <c r="F24" s="122">
        <v>111.73189624884219</v>
      </c>
      <c r="G24" s="24">
        <v>110.9370430342336</v>
      </c>
      <c r="H24" s="23">
        <v>112.66639305583631</v>
      </c>
      <c r="I24" s="23">
        <v>112.91303216584296</v>
      </c>
      <c r="J24" s="23">
        <v>26.872777123362447</v>
      </c>
      <c r="K24" s="23">
        <v>113.35493532427911</v>
      </c>
      <c r="L24" s="23">
        <v>113.76753530765696</v>
      </c>
      <c r="M24" s="23">
        <v>112.99019390793305</v>
      </c>
      <c r="N24" s="22">
        <v>112.61417930208995</v>
      </c>
      <c r="O24" s="23">
        <v>114.72548110764751</v>
      </c>
      <c r="P24" s="23">
        <v>27.872940177227584</v>
      </c>
      <c r="Q24" s="23">
        <v>112.99332705630309</v>
      </c>
      <c r="R24" s="23">
        <v>112.77128538458228</v>
      </c>
      <c r="S24" s="24">
        <v>113.09455878576151</v>
      </c>
      <c r="T24" s="25">
        <f t="shared" si="0"/>
        <v>1770.4100172419896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778.9208000000001</v>
      </c>
      <c r="C25" s="27">
        <f t="shared" si="1"/>
        <v>772.55359999999996</v>
      </c>
      <c r="D25" s="27">
        <f t="shared" si="1"/>
        <v>194.1996</v>
      </c>
      <c r="E25" s="27">
        <f t="shared" si="1"/>
        <v>788.47159999999997</v>
      </c>
      <c r="F25" s="27">
        <f t="shared" si="1"/>
        <v>783.16560000000004</v>
      </c>
      <c r="G25" s="228">
        <f t="shared" si="1"/>
        <v>777.85960000000011</v>
      </c>
      <c r="H25" s="27">
        <f t="shared" si="1"/>
        <v>789.53279999999995</v>
      </c>
      <c r="I25" s="27">
        <f t="shared" si="1"/>
        <v>791.65520000000004</v>
      </c>
      <c r="J25" s="27">
        <f t="shared" si="1"/>
        <v>187.83240000000004</v>
      </c>
      <c r="K25" s="27">
        <f t="shared" si="1"/>
        <v>794.83880000000011</v>
      </c>
      <c r="L25" s="27">
        <f t="shared" si="1"/>
        <v>798.02240000000018</v>
      </c>
      <c r="M25" s="27">
        <f t="shared" si="1"/>
        <v>792.71640000000014</v>
      </c>
      <c r="N25" s="26">
        <f>SUM(N18:N24)</f>
        <v>789.53279999999995</v>
      </c>
      <c r="O25" s="27">
        <f t="shared" ref="O25:Q25" si="2">SUM(O18:O24)</f>
        <v>804.38960000000009</v>
      </c>
      <c r="P25" s="27">
        <f t="shared" si="2"/>
        <v>198.4444</v>
      </c>
      <c r="Q25" s="27">
        <f t="shared" si="2"/>
        <v>792.71640000000002</v>
      </c>
      <c r="R25" s="27">
        <f>SUM(R18:R24)</f>
        <v>790.59399999999994</v>
      </c>
      <c r="S25" s="28">
        <f t="shared" ref="S25" si="3">SUM(S18:S24)</f>
        <v>792.71639999999991</v>
      </c>
      <c r="T25" s="25">
        <f t="shared" si="0"/>
        <v>12418.162400000001</v>
      </c>
    </row>
    <row r="26" spans="1:32" s="2" customFormat="1" ht="36.75" customHeight="1" x14ac:dyDescent="0.25">
      <c r="A26" s="93" t="s">
        <v>19</v>
      </c>
      <c r="B26" s="208">
        <v>151.6</v>
      </c>
      <c r="C26" s="30">
        <v>151.6</v>
      </c>
      <c r="D26" s="30">
        <v>151.6</v>
      </c>
      <c r="E26" s="30">
        <v>151.6</v>
      </c>
      <c r="F26" s="30">
        <v>151.6</v>
      </c>
      <c r="G26" s="229">
        <v>151.6</v>
      </c>
      <c r="H26" s="30">
        <v>151.6</v>
      </c>
      <c r="I26" s="30">
        <v>151.6</v>
      </c>
      <c r="J26" s="30">
        <v>151.6</v>
      </c>
      <c r="K26" s="30">
        <v>151.6</v>
      </c>
      <c r="L26" s="30">
        <v>151.6</v>
      </c>
      <c r="M26" s="30">
        <v>151.6</v>
      </c>
      <c r="N26" s="29">
        <v>151.6</v>
      </c>
      <c r="O26" s="30">
        <v>151.6</v>
      </c>
      <c r="P26" s="30">
        <v>151.6</v>
      </c>
      <c r="Q26" s="30">
        <v>151.6</v>
      </c>
      <c r="R26" s="30">
        <v>151.6</v>
      </c>
      <c r="S26" s="31">
        <v>151.6</v>
      </c>
      <c r="T26" s="32">
        <f>+((T25/T27)/7)*1000</f>
        <v>151.60000000000002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728</v>
      </c>
      <c r="D27" s="34">
        <v>183</v>
      </c>
      <c r="E27" s="34">
        <v>743</v>
      </c>
      <c r="F27" s="34">
        <v>738</v>
      </c>
      <c r="G27" s="230">
        <v>733</v>
      </c>
      <c r="H27" s="34">
        <v>744</v>
      </c>
      <c r="I27" s="34">
        <v>746</v>
      </c>
      <c r="J27" s="34">
        <v>177</v>
      </c>
      <c r="K27" s="34">
        <v>749</v>
      </c>
      <c r="L27" s="34">
        <v>752</v>
      </c>
      <c r="M27" s="34">
        <v>747</v>
      </c>
      <c r="N27" s="33">
        <v>744</v>
      </c>
      <c r="O27" s="34">
        <v>758</v>
      </c>
      <c r="P27" s="34">
        <v>187</v>
      </c>
      <c r="Q27" s="34">
        <v>747</v>
      </c>
      <c r="R27" s="34">
        <v>745</v>
      </c>
      <c r="S27" s="35">
        <v>747</v>
      </c>
      <c r="T27" s="36">
        <f>SUM(B27:S27)</f>
        <v>11702</v>
      </c>
      <c r="U27" s="2">
        <f>((T25*1000)/T27)/7</f>
        <v>151.6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110.87531018702404</v>
      </c>
      <c r="C28" s="84">
        <f t="shared" si="4"/>
        <v>110.16762273080062</v>
      </c>
      <c r="D28" s="84">
        <f t="shared" si="4"/>
        <v>27.699737471620626</v>
      </c>
      <c r="E28" s="84">
        <f t="shared" si="4"/>
        <v>112.36176887094578</v>
      </c>
      <c r="F28" s="84">
        <f t="shared" si="4"/>
        <v>111.73189624884219</v>
      </c>
      <c r="G28" s="84">
        <f t="shared" si="4"/>
        <v>110.9370430342336</v>
      </c>
      <c r="H28" s="84">
        <f t="shared" si="4"/>
        <v>112.66639305583631</v>
      </c>
      <c r="I28" s="84">
        <f t="shared" si="4"/>
        <v>112.91303216584296</v>
      </c>
      <c r="J28" s="84">
        <f t="shared" si="4"/>
        <v>26.872777123362447</v>
      </c>
      <c r="K28" s="84">
        <f t="shared" si="4"/>
        <v>113.35493532427911</v>
      </c>
      <c r="L28" s="84">
        <f t="shared" si="4"/>
        <v>113.76753530765696</v>
      </c>
      <c r="M28" s="84">
        <f t="shared" si="4"/>
        <v>112.99019390793305</v>
      </c>
      <c r="N28" s="84">
        <f t="shared" si="4"/>
        <v>112.61417930208995</v>
      </c>
      <c r="O28" s="84">
        <f t="shared" si="4"/>
        <v>114.72548110764751</v>
      </c>
      <c r="P28" s="84">
        <f t="shared" si="4"/>
        <v>27.872940177227584</v>
      </c>
      <c r="Q28" s="84">
        <f t="shared" si="4"/>
        <v>112.99332705630309</v>
      </c>
      <c r="R28" s="84">
        <f t="shared" si="4"/>
        <v>112.77128538458228</v>
      </c>
      <c r="S28" s="231">
        <f t="shared" si="4"/>
        <v>113.09455878576151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778.92079999999999</v>
      </c>
      <c r="C29" s="42">
        <f t="shared" si="5"/>
        <v>772.55359999999996</v>
      </c>
      <c r="D29" s="42">
        <f t="shared" si="5"/>
        <v>194.1996</v>
      </c>
      <c r="E29" s="42">
        <f>((E27*E26)*7)/1000</f>
        <v>788.47159999999997</v>
      </c>
      <c r="F29" s="42">
        <f>((F27*F26)*7)/1000</f>
        <v>783.16559999999993</v>
      </c>
      <c r="G29" s="232">
        <f>((G27*G26)*7)/1000</f>
        <v>777.8596</v>
      </c>
      <c r="H29" s="42">
        <f t="shared" ref="H29" si="6">((H27*H26)*7)/1000</f>
        <v>789.53279999999995</v>
      </c>
      <c r="I29" s="42">
        <f>((I27*I26)*7)/1000</f>
        <v>791.65519999999992</v>
      </c>
      <c r="J29" s="42">
        <f t="shared" ref="J29:M29" si="7">((J27*J26)*7)/1000</f>
        <v>187.83240000000001</v>
      </c>
      <c r="K29" s="42">
        <f t="shared" si="7"/>
        <v>794.83879999999988</v>
      </c>
      <c r="L29" s="42">
        <f t="shared" si="7"/>
        <v>798.02240000000006</v>
      </c>
      <c r="M29" s="42">
        <f t="shared" si="7"/>
        <v>792.71640000000002</v>
      </c>
      <c r="N29" s="41">
        <f>((N27*N26)*7)/1000</f>
        <v>789.53279999999995</v>
      </c>
      <c r="O29" s="42">
        <f>((O27*O26)*7)/1000</f>
        <v>804.38959999999997</v>
      </c>
      <c r="P29" s="42">
        <f t="shared" ref="P29:S29" si="8">((P27*P26)*7)/1000</f>
        <v>198.4444</v>
      </c>
      <c r="Q29" s="42">
        <f t="shared" si="8"/>
        <v>792.71640000000002</v>
      </c>
      <c r="R29" s="43">
        <f t="shared" si="8"/>
        <v>790.59400000000005</v>
      </c>
      <c r="S29" s="44">
        <f t="shared" si="8"/>
        <v>792.71640000000002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151.60000000000002</v>
      </c>
      <c r="C30" s="47">
        <f t="shared" si="9"/>
        <v>151.6</v>
      </c>
      <c r="D30" s="47">
        <f t="shared" si="9"/>
        <v>151.6</v>
      </c>
      <c r="E30" s="47">
        <f>+(E25/E27)/7*1000</f>
        <v>151.6</v>
      </c>
      <c r="F30" s="47">
        <f t="shared" ref="F30:H30" si="10">+(F25/F27)/7*1000</f>
        <v>151.60000000000002</v>
      </c>
      <c r="G30" s="233">
        <f t="shared" si="10"/>
        <v>151.60000000000002</v>
      </c>
      <c r="H30" s="47">
        <f t="shared" si="10"/>
        <v>151.6</v>
      </c>
      <c r="I30" s="47">
        <f>+(I25/I27)/7*1000</f>
        <v>151.60000000000002</v>
      </c>
      <c r="J30" s="47">
        <f t="shared" ref="J30:M30" si="11">+(J25/J27)/7*1000</f>
        <v>151.60000000000002</v>
      </c>
      <c r="K30" s="47">
        <f t="shared" si="11"/>
        <v>151.60000000000002</v>
      </c>
      <c r="L30" s="47">
        <f t="shared" si="11"/>
        <v>151.60000000000002</v>
      </c>
      <c r="M30" s="47">
        <f t="shared" si="11"/>
        <v>151.60000000000002</v>
      </c>
      <c r="N30" s="46">
        <f>+(N25/N27)/7*1000</f>
        <v>151.6</v>
      </c>
      <c r="O30" s="47">
        <f t="shared" ref="O30:S30" si="12">+(O25/O27)/7*1000</f>
        <v>151.60000000000002</v>
      </c>
      <c r="P30" s="47">
        <f t="shared" si="12"/>
        <v>151.6</v>
      </c>
      <c r="Q30" s="47">
        <f t="shared" si="12"/>
        <v>151.6</v>
      </c>
      <c r="R30" s="47">
        <f t="shared" si="12"/>
        <v>151.6</v>
      </c>
      <c r="S30" s="48">
        <f t="shared" si="12"/>
        <v>151.6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90.888599999999997</v>
      </c>
      <c r="C39" s="79">
        <v>93.525300000000001</v>
      </c>
      <c r="D39" s="79">
        <v>18.9222</v>
      </c>
      <c r="E39" s="79">
        <v>89.337599999999995</v>
      </c>
      <c r="F39" s="79">
        <v>90.268200000000007</v>
      </c>
      <c r="G39" s="79">
        <v>93.059999999999988</v>
      </c>
      <c r="H39" s="79"/>
      <c r="I39" s="101">
        <f t="shared" ref="I39:I46" si="13">SUM(B39:H39)</f>
        <v>476.00190000000003</v>
      </c>
      <c r="J39" s="138"/>
      <c r="K39" s="91" t="s">
        <v>12</v>
      </c>
      <c r="L39" s="79">
        <v>7.4</v>
      </c>
      <c r="M39" s="79">
        <v>6.2</v>
      </c>
      <c r="N39" s="79">
        <v>1.5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33.400000000000006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7.4</v>
      </c>
      <c r="M40" s="79">
        <v>6.2</v>
      </c>
      <c r="N40" s="79">
        <v>1.5</v>
      </c>
      <c r="O40" s="79">
        <v>6.2</v>
      </c>
      <c r="P40" s="79">
        <v>5.9</v>
      </c>
      <c r="Q40" s="79">
        <v>6.2</v>
      </c>
      <c r="R40" s="101">
        <f t="shared" si="14"/>
        <v>33.400000000000006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6.2</v>
      </c>
      <c r="N41" s="79">
        <v>1.3</v>
      </c>
      <c r="O41" s="79">
        <v>6.2</v>
      </c>
      <c r="P41" s="79">
        <v>5.8</v>
      </c>
      <c r="Q41" s="79">
        <v>6.2</v>
      </c>
      <c r="R41" s="101">
        <f t="shared" si="14"/>
        <v>32.1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6.2</v>
      </c>
      <c r="N42" s="79">
        <v>1.3</v>
      </c>
      <c r="O42" s="79">
        <v>6.2</v>
      </c>
      <c r="P42" s="79">
        <v>5.9</v>
      </c>
      <c r="Q42" s="79">
        <v>6.2</v>
      </c>
      <c r="R42" s="101">
        <f t="shared" si="14"/>
        <v>32.200000000000003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32.300000000000004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6.3</v>
      </c>
      <c r="N44" s="79">
        <v>1.4</v>
      </c>
      <c r="O44" s="79">
        <v>6.3</v>
      </c>
      <c r="P44" s="79">
        <v>5.9</v>
      </c>
      <c r="Q44" s="79">
        <v>6.3</v>
      </c>
      <c r="R44" s="101">
        <f t="shared" si="14"/>
        <v>32.599999999999994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6.3</v>
      </c>
      <c r="N45" s="79">
        <v>1.4</v>
      </c>
      <c r="O45" s="79">
        <v>6.3</v>
      </c>
      <c r="P45" s="79">
        <v>5.9</v>
      </c>
      <c r="Q45" s="79">
        <v>6.3</v>
      </c>
      <c r="R45" s="101">
        <f t="shared" si="14"/>
        <v>32.599999999999994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90.888599999999997</v>
      </c>
      <c r="C46" s="27">
        <f t="shared" si="15"/>
        <v>93.525300000000001</v>
      </c>
      <c r="D46" s="27">
        <f t="shared" si="15"/>
        <v>18.9222</v>
      </c>
      <c r="E46" s="27">
        <f t="shared" si="15"/>
        <v>89.337599999999995</v>
      </c>
      <c r="F46" s="27">
        <f t="shared" si="15"/>
        <v>90.268200000000007</v>
      </c>
      <c r="G46" s="27">
        <f t="shared" si="15"/>
        <v>93.059999999999988</v>
      </c>
      <c r="H46" s="27">
        <f t="shared" si="15"/>
        <v>0</v>
      </c>
      <c r="I46" s="101">
        <f t="shared" si="13"/>
        <v>476.00190000000003</v>
      </c>
      <c r="K46" s="77" t="s">
        <v>10</v>
      </c>
      <c r="L46" s="81">
        <f t="shared" ref="L46:Q46" si="16">SUM(L39:L45)</f>
        <v>46.8</v>
      </c>
      <c r="M46" s="27">
        <f t="shared" si="16"/>
        <v>43.599999999999994</v>
      </c>
      <c r="N46" s="27">
        <f t="shared" si="16"/>
        <v>9.8000000000000007</v>
      </c>
      <c r="O46" s="27">
        <f t="shared" si="16"/>
        <v>43.599999999999994</v>
      </c>
      <c r="P46" s="27">
        <f t="shared" si="16"/>
        <v>41.199999999999996</v>
      </c>
      <c r="Q46" s="27">
        <f t="shared" si="16"/>
        <v>43.599999999999994</v>
      </c>
      <c r="R46" s="101">
        <f t="shared" si="14"/>
        <v>228.59999999999997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155.1</v>
      </c>
      <c r="C47" s="30">
        <v>155.1</v>
      </c>
      <c r="D47" s="30">
        <v>155.1</v>
      </c>
      <c r="E47" s="30">
        <v>155.1</v>
      </c>
      <c r="F47" s="30">
        <v>155.1</v>
      </c>
      <c r="G47" s="30">
        <v>155.1</v>
      </c>
      <c r="H47" s="30"/>
      <c r="I47" s="102">
        <f>+((I46/I48)/7)*1000</f>
        <v>22.157142857142858</v>
      </c>
      <c r="K47" s="110" t="s">
        <v>19</v>
      </c>
      <c r="L47" s="82">
        <v>139.5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138.96656534954406</v>
      </c>
      <c r="S47" s="63"/>
      <c r="T47" s="63"/>
    </row>
    <row r="48" spans="1:30" ht="33.75" customHeight="1" x14ac:dyDescent="0.25">
      <c r="A48" s="94" t="s">
        <v>20</v>
      </c>
      <c r="B48" s="83">
        <v>586</v>
      </c>
      <c r="C48" s="34">
        <v>603</v>
      </c>
      <c r="D48" s="34">
        <v>122</v>
      </c>
      <c r="E48" s="34">
        <v>576</v>
      </c>
      <c r="F48" s="34">
        <v>582</v>
      </c>
      <c r="G48" s="34">
        <v>600</v>
      </c>
      <c r="H48" s="34"/>
      <c r="I48" s="103">
        <f>SUM(B48:H48)</f>
        <v>3069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90.888599999999997</v>
      </c>
      <c r="C49" s="38">
        <f t="shared" si="17"/>
        <v>93.525300000000001</v>
      </c>
      <c r="D49" s="38">
        <f t="shared" si="17"/>
        <v>18.9222</v>
      </c>
      <c r="E49" s="38">
        <f t="shared" si="17"/>
        <v>89.337599999999995</v>
      </c>
      <c r="F49" s="38">
        <f t="shared" si="17"/>
        <v>90.268200000000007</v>
      </c>
      <c r="G49" s="38">
        <f t="shared" si="17"/>
        <v>93.059999999999988</v>
      </c>
      <c r="H49" s="38">
        <f t="shared" si="17"/>
        <v>0</v>
      </c>
      <c r="I49" s="104">
        <f>((I46*1000)/I48)/7</f>
        <v>22.157142857142855</v>
      </c>
      <c r="K49" s="95" t="s">
        <v>21</v>
      </c>
      <c r="L49" s="84">
        <f t="shared" ref="L49:Q49" si="18">((L48*L47)*7/1000-L39-L40)/5</f>
        <v>6.0237999999999996</v>
      </c>
      <c r="M49" s="38">
        <f t="shared" si="18"/>
        <v>6.2454999999999989</v>
      </c>
      <c r="N49" s="38">
        <f t="shared" si="18"/>
        <v>1.3530000000000002</v>
      </c>
      <c r="O49" s="38">
        <f t="shared" si="18"/>
        <v>6.2454999999999989</v>
      </c>
      <c r="P49" s="38">
        <f t="shared" si="18"/>
        <v>5.8874000000000013</v>
      </c>
      <c r="Q49" s="38">
        <f t="shared" si="18"/>
        <v>6.2462</v>
      </c>
      <c r="R49" s="113">
        <f>((R46*1000)/R48)/7</f>
        <v>138.96656534954406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636.22019999999998</v>
      </c>
      <c r="C50" s="42">
        <f t="shared" si="19"/>
        <v>654.6771</v>
      </c>
      <c r="D50" s="42">
        <f t="shared" si="19"/>
        <v>132.4554</v>
      </c>
      <c r="E50" s="42">
        <f t="shared" si="19"/>
        <v>625.36320000000001</v>
      </c>
      <c r="F50" s="42">
        <f t="shared" si="19"/>
        <v>631.87740000000008</v>
      </c>
      <c r="G50" s="42">
        <f t="shared" si="19"/>
        <v>651.41999999999996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44.918999999999997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22.157142857142855</v>
      </c>
      <c r="C51" s="47">
        <f t="shared" si="21"/>
        <v>22.157142857142858</v>
      </c>
      <c r="D51" s="47">
        <f t="shared" si="21"/>
        <v>22.157142857142855</v>
      </c>
      <c r="E51" s="47">
        <f t="shared" si="21"/>
        <v>22.157142857142855</v>
      </c>
      <c r="F51" s="47">
        <f t="shared" si="21"/>
        <v>22.157142857142858</v>
      </c>
      <c r="G51" s="47">
        <f t="shared" si="21"/>
        <v>22.157142857142855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145.34161490683229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8.1999999999999993</v>
      </c>
      <c r="C58" s="79">
        <v>8.1999999999999993</v>
      </c>
      <c r="D58" s="79">
        <v>1.9</v>
      </c>
      <c r="E58" s="79">
        <v>8.3000000000000007</v>
      </c>
      <c r="F58" s="79">
        <v>8.1</v>
      </c>
      <c r="G58" s="221">
        <v>8.1</v>
      </c>
      <c r="H58" s="22">
        <v>8.5</v>
      </c>
      <c r="I58" s="79">
        <v>8.4</v>
      </c>
      <c r="J58" s="79">
        <v>1.8</v>
      </c>
      <c r="K58" s="79">
        <v>8</v>
      </c>
      <c r="L58" s="79">
        <v>7.9</v>
      </c>
      <c r="M58" s="221">
        <v>8</v>
      </c>
      <c r="N58" s="22">
        <v>8.3000000000000007</v>
      </c>
      <c r="O58" s="79">
        <v>8.5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3">SUM(B58:S58)</f>
        <v>128.4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8.1999999999999993</v>
      </c>
      <c r="C59" s="79">
        <v>8.1999999999999993</v>
      </c>
      <c r="D59" s="79">
        <v>1.9</v>
      </c>
      <c r="E59" s="79">
        <v>8.3000000000000007</v>
      </c>
      <c r="F59" s="79">
        <v>8.1</v>
      </c>
      <c r="G59" s="221">
        <v>8.1</v>
      </c>
      <c r="H59" s="22">
        <v>8.5</v>
      </c>
      <c r="I59" s="79">
        <v>8.4</v>
      </c>
      <c r="J59" s="79">
        <v>1.8</v>
      </c>
      <c r="K59" s="79">
        <v>8</v>
      </c>
      <c r="L59" s="79">
        <v>7.9</v>
      </c>
      <c r="M59" s="221">
        <v>8</v>
      </c>
      <c r="N59" s="22">
        <v>8.3000000000000007</v>
      </c>
      <c r="O59" s="79">
        <v>8.5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3"/>
        <v>128.4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8.3000000000000007</v>
      </c>
      <c r="F60" s="79">
        <v>8.1999999999999993</v>
      </c>
      <c r="G60" s="221">
        <v>8.1999999999999993</v>
      </c>
      <c r="H60" s="22">
        <v>8.5</v>
      </c>
      <c r="I60" s="79">
        <v>8.5</v>
      </c>
      <c r="J60" s="79">
        <v>1.8</v>
      </c>
      <c r="K60" s="79">
        <v>8.1</v>
      </c>
      <c r="L60" s="79">
        <v>8</v>
      </c>
      <c r="M60" s="221">
        <v>8</v>
      </c>
      <c r="N60" s="22">
        <v>8.4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129.1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2</v>
      </c>
      <c r="E61" s="79">
        <v>8.3000000000000007</v>
      </c>
      <c r="F61" s="79">
        <v>8.1999999999999993</v>
      </c>
      <c r="G61" s="221">
        <v>8.1999999999999993</v>
      </c>
      <c r="H61" s="22">
        <v>8.5</v>
      </c>
      <c r="I61" s="79">
        <v>8.5</v>
      </c>
      <c r="J61" s="79">
        <v>1.8</v>
      </c>
      <c r="K61" s="79">
        <v>8.1</v>
      </c>
      <c r="L61" s="79">
        <v>8</v>
      </c>
      <c r="M61" s="221">
        <v>8.1</v>
      </c>
      <c r="N61" s="22">
        <v>8.4</v>
      </c>
      <c r="O61" s="79">
        <v>8.5</v>
      </c>
      <c r="P61" s="79">
        <v>2.2000000000000002</v>
      </c>
      <c r="Q61" s="79">
        <v>8.1</v>
      </c>
      <c r="R61" s="79">
        <v>8</v>
      </c>
      <c r="S61" s="221">
        <v>8.1</v>
      </c>
      <c r="T61" s="101">
        <f t="shared" si="23"/>
        <v>129.5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8.1999999999999993</v>
      </c>
      <c r="D62" s="79">
        <v>2</v>
      </c>
      <c r="E62" s="79">
        <v>8.3000000000000007</v>
      </c>
      <c r="F62" s="79">
        <v>8.1999999999999993</v>
      </c>
      <c r="G62" s="221">
        <v>8.1999999999999993</v>
      </c>
      <c r="H62" s="22">
        <v>8.6</v>
      </c>
      <c r="I62" s="79">
        <v>8.6</v>
      </c>
      <c r="J62" s="79">
        <v>1.8</v>
      </c>
      <c r="K62" s="79">
        <v>8.1999999999999993</v>
      </c>
      <c r="L62" s="79">
        <v>8</v>
      </c>
      <c r="M62" s="221">
        <v>8.1</v>
      </c>
      <c r="N62" s="22">
        <v>8.4</v>
      </c>
      <c r="O62" s="79">
        <v>8.6</v>
      </c>
      <c r="P62" s="79">
        <v>2.2999999999999998</v>
      </c>
      <c r="Q62" s="79">
        <v>8.1</v>
      </c>
      <c r="R62" s="79">
        <v>8</v>
      </c>
      <c r="S62" s="221">
        <v>8.1</v>
      </c>
      <c r="T62" s="101">
        <f t="shared" si="23"/>
        <v>130.1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8.3000000000000007</v>
      </c>
      <c r="F63" s="79">
        <v>8.1999999999999993</v>
      </c>
      <c r="G63" s="221">
        <v>8.3000000000000007</v>
      </c>
      <c r="H63" s="22">
        <v>8.6</v>
      </c>
      <c r="I63" s="79">
        <v>8.6</v>
      </c>
      <c r="J63" s="79">
        <v>1.9</v>
      </c>
      <c r="K63" s="79">
        <v>8.1999999999999993</v>
      </c>
      <c r="L63" s="79">
        <v>8.1</v>
      </c>
      <c r="M63" s="221">
        <v>8.1</v>
      </c>
      <c r="N63" s="22">
        <v>8.5</v>
      </c>
      <c r="O63" s="79">
        <v>8.6</v>
      </c>
      <c r="P63" s="79">
        <v>2.2999999999999998</v>
      </c>
      <c r="Q63" s="79">
        <v>8.1</v>
      </c>
      <c r="R63" s="79">
        <v>8.1</v>
      </c>
      <c r="S63" s="221">
        <v>8.1</v>
      </c>
      <c r="T63" s="101">
        <f t="shared" si="23"/>
        <v>130.69999999999996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8.4</v>
      </c>
      <c r="F64" s="79">
        <v>8.1999999999999993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8.1</v>
      </c>
      <c r="M64" s="221">
        <v>8.1</v>
      </c>
      <c r="N64" s="22">
        <v>8.5</v>
      </c>
      <c r="O64" s="79">
        <v>8.6</v>
      </c>
      <c r="P64" s="79">
        <v>2.2999999999999998</v>
      </c>
      <c r="Q64" s="79">
        <v>8.1</v>
      </c>
      <c r="R64" s="79">
        <v>8.1</v>
      </c>
      <c r="S64" s="221">
        <v>8.1</v>
      </c>
      <c r="T64" s="101">
        <f t="shared" si="23"/>
        <v>130.79999999999995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58.199999999999996</v>
      </c>
      <c r="C65" s="27">
        <f t="shared" ref="C65:S65" si="24">SUM(C58:C64)</f>
        <v>57.599999999999994</v>
      </c>
      <c r="D65" s="27">
        <f t="shared" si="24"/>
        <v>13.7</v>
      </c>
      <c r="E65" s="27">
        <f t="shared" si="24"/>
        <v>58.199999999999996</v>
      </c>
      <c r="F65" s="27">
        <f t="shared" si="24"/>
        <v>57.2</v>
      </c>
      <c r="G65" s="28">
        <f t="shared" si="24"/>
        <v>57.399999999999991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56.800000000000011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15.700000000000003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906.99999999999989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139.32411674347156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8.3666</v>
      </c>
      <c r="C68" s="38">
        <f t="shared" si="25"/>
        <v>8.2503999999999991</v>
      </c>
      <c r="D68" s="38">
        <f t="shared" si="25"/>
        <v>1.984</v>
      </c>
      <c r="E68" s="38">
        <f t="shared" si="25"/>
        <v>8.3265999999999991</v>
      </c>
      <c r="F68" s="38">
        <f t="shared" si="25"/>
        <v>8.2091999999999992</v>
      </c>
      <c r="G68" s="39">
        <f t="shared" si="25"/>
        <v>8.2413999999999987</v>
      </c>
      <c r="H68" s="37">
        <f t="shared" si="25"/>
        <v>8.5560000000000009</v>
      </c>
      <c r="I68" s="38">
        <f t="shared" si="25"/>
        <v>8.5533000000000001</v>
      </c>
      <c r="J68" s="38">
        <f t="shared" si="25"/>
        <v>1.8461999999999996</v>
      </c>
      <c r="K68" s="38">
        <f t="shared" si="25"/>
        <v>8.1575000000000006</v>
      </c>
      <c r="L68" s="38">
        <f t="shared" si="25"/>
        <v>8.0456000000000003</v>
      </c>
      <c r="M68" s="39">
        <f t="shared" si="25"/>
        <v>8.0748999999999995</v>
      </c>
      <c r="N68" s="37">
        <f t="shared" si="25"/>
        <v>8.4400000000000013</v>
      </c>
      <c r="O68" s="38">
        <f t="shared" si="25"/>
        <v>8.5560000000000009</v>
      </c>
      <c r="P68" s="38">
        <f t="shared" si="25"/>
        <v>2.2560000000000002</v>
      </c>
      <c r="Q68" s="38">
        <f t="shared" si="25"/>
        <v>8.0868000000000002</v>
      </c>
      <c r="R68" s="38">
        <f t="shared" si="25"/>
        <v>8.0462000000000007</v>
      </c>
      <c r="S68" s="39">
        <f t="shared" si="25"/>
        <v>8.0748999999999995</v>
      </c>
      <c r="T68" s="116">
        <f>((T65*1000)/T67)/7</f>
        <v>139.32411674347156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58.232999999999997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140.92009685230022</v>
      </c>
      <c r="C70" s="47">
        <f>+(C65/C67)/7*1000</f>
        <v>141.87192118226599</v>
      </c>
      <c r="D70" s="47">
        <f>+(D65/D67)/7*1000</f>
        <v>139.79591836734693</v>
      </c>
      <c r="E70" s="47">
        <f t="shared" ref="E70:R70" si="27">+(E65/E67)/7*1000</f>
        <v>140.92009685230022</v>
      </c>
      <c r="F70" s="47">
        <f t="shared" si="27"/>
        <v>140.88669950738915</v>
      </c>
      <c r="G70" s="48">
        <f t="shared" si="27"/>
        <v>138.9830508474576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137.53026634382567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140.17857142857144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11E5-B31C-4E0E-93D1-3F8570B00E23}">
  <dimension ref="A1:AQ239"/>
  <sheetViews>
    <sheetView view="pageBreakPreview" topLeftCell="A4" zoomScale="30" zoomScaleNormal="30" zoomScaleSheetLayoutView="30" workbookViewId="0">
      <selection activeCell="V50" sqref="V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2"/>
      <c r="Z3" s="2"/>
      <c r="AA3" s="2"/>
      <c r="AB3" s="2"/>
      <c r="AC3" s="2"/>
      <c r="AD3" s="4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3" t="s">
        <v>1</v>
      </c>
      <c r="B9" s="483"/>
      <c r="C9" s="483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3"/>
      <c r="B10" s="483"/>
      <c r="C10" s="4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3" t="s">
        <v>4</v>
      </c>
      <c r="B11" s="483"/>
      <c r="C11" s="483"/>
      <c r="D11" s="1"/>
      <c r="E11" s="481">
        <v>2</v>
      </c>
      <c r="F11" s="1"/>
      <c r="G11" s="1"/>
      <c r="H11" s="1"/>
      <c r="I11" s="1"/>
      <c r="J11" s="1"/>
      <c r="K11" s="492" t="s">
        <v>166</v>
      </c>
      <c r="L11" s="492"/>
      <c r="M11" s="482"/>
      <c r="N11" s="4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3"/>
      <c r="B12" s="483"/>
      <c r="C12" s="483"/>
      <c r="D12" s="1"/>
      <c r="E12" s="5"/>
      <c r="F12" s="1"/>
      <c r="G12" s="1"/>
      <c r="H12" s="1"/>
      <c r="I12" s="1"/>
      <c r="J12" s="1"/>
      <c r="K12" s="482"/>
      <c r="L12" s="482"/>
      <c r="M12" s="482"/>
      <c r="N12" s="4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3"/>
      <c r="B13" s="483"/>
      <c r="C13" s="483"/>
      <c r="D13" s="483"/>
      <c r="E13" s="483"/>
      <c r="F13" s="483"/>
      <c r="G13" s="483"/>
      <c r="H13" s="483"/>
      <c r="I13" s="483"/>
      <c r="J13" s="483"/>
      <c r="K13" s="483"/>
      <c r="L13" s="482"/>
      <c r="M13" s="482"/>
      <c r="N13" s="482"/>
      <c r="O13" s="482"/>
      <c r="P13" s="482"/>
      <c r="Q13" s="482"/>
      <c r="R13" s="482"/>
      <c r="S13" s="482"/>
      <c r="T13" s="482"/>
      <c r="U13" s="482"/>
      <c r="V13" s="482"/>
      <c r="W13" s="1"/>
      <c r="X13" s="1"/>
      <c r="Y13" s="1"/>
    </row>
    <row r="14" spans="1:30" s="3" customFormat="1" ht="27" thickBot="1" x14ac:dyDescent="0.3">
      <c r="A14" s="4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110.87531018702404</v>
      </c>
      <c r="C18" s="23">
        <v>110.16762273080062</v>
      </c>
      <c r="D18" s="23">
        <v>27.699737471620626</v>
      </c>
      <c r="E18" s="23">
        <v>112.36176887094578</v>
      </c>
      <c r="F18" s="122">
        <v>111.73189624884219</v>
      </c>
      <c r="G18" s="24">
        <v>110.9370430342336</v>
      </c>
      <c r="H18" s="23">
        <v>112.66639305583631</v>
      </c>
      <c r="I18" s="23">
        <v>112.91303216584296</v>
      </c>
      <c r="J18" s="23">
        <v>26.872777123362447</v>
      </c>
      <c r="K18" s="23">
        <v>113.35493532427911</v>
      </c>
      <c r="L18" s="23">
        <v>113.76753530765696</v>
      </c>
      <c r="M18" s="23">
        <v>112.99019390793305</v>
      </c>
      <c r="N18" s="22">
        <v>112.61417930208995</v>
      </c>
      <c r="O18" s="23">
        <v>114.72548110764751</v>
      </c>
      <c r="P18" s="23">
        <v>27.872940177227584</v>
      </c>
      <c r="Q18" s="23">
        <v>112.99332705630309</v>
      </c>
      <c r="R18" s="23">
        <v>112.77128538458228</v>
      </c>
      <c r="S18" s="24">
        <v>113.09455878576151</v>
      </c>
      <c r="T18" s="25">
        <f t="shared" ref="T18:T25" si="0">SUM(B18:S18)</f>
        <v>1770.4100172419896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110.87531018702404</v>
      </c>
      <c r="C19" s="23">
        <v>110.16762273080062</v>
      </c>
      <c r="D19" s="23">
        <v>27.699737471620626</v>
      </c>
      <c r="E19" s="23">
        <v>112.36176887094578</v>
      </c>
      <c r="F19" s="122">
        <v>111.73189624884219</v>
      </c>
      <c r="G19" s="24">
        <v>110.9370430342336</v>
      </c>
      <c r="H19" s="23">
        <v>112.66639305583631</v>
      </c>
      <c r="I19" s="23">
        <v>112.91303216584296</v>
      </c>
      <c r="J19" s="23">
        <v>26.872777123362447</v>
      </c>
      <c r="K19" s="23">
        <v>113.35493532427911</v>
      </c>
      <c r="L19" s="23">
        <v>113.76753530765696</v>
      </c>
      <c r="M19" s="23">
        <v>112.99019390793305</v>
      </c>
      <c r="N19" s="22">
        <v>112.61417930208995</v>
      </c>
      <c r="O19" s="23">
        <v>114.72548110764751</v>
      </c>
      <c r="P19" s="23">
        <v>27.872940177227584</v>
      </c>
      <c r="Q19" s="23">
        <v>112.99332705630309</v>
      </c>
      <c r="R19" s="23">
        <v>112.77128538458228</v>
      </c>
      <c r="S19" s="24">
        <v>113.09455878576151</v>
      </c>
      <c r="T19" s="25">
        <f t="shared" si="0"/>
        <v>1770.4100172419896</v>
      </c>
      <c r="V19" s="2"/>
      <c r="W19" s="19"/>
    </row>
    <row r="20" spans="1:32" ht="39.75" customHeight="1" x14ac:dyDescent="0.25">
      <c r="A20" s="91" t="s">
        <v>14</v>
      </c>
      <c r="B20" s="76">
        <v>110.61195592519036</v>
      </c>
      <c r="C20" s="23">
        <v>109.41719090767974</v>
      </c>
      <c r="D20" s="23">
        <v>27.343945011351742</v>
      </c>
      <c r="E20" s="23">
        <v>111.70633245162169</v>
      </c>
      <c r="F20" s="122">
        <v>110.69156150046311</v>
      </c>
      <c r="G20" s="24">
        <v>110.16502278630654</v>
      </c>
      <c r="H20" s="23">
        <v>111.58448277766544</v>
      </c>
      <c r="I20" s="23">
        <v>112.33030713366277</v>
      </c>
      <c r="J20" s="23">
        <v>26.196889150655011</v>
      </c>
      <c r="K20" s="23">
        <v>112.78690587028832</v>
      </c>
      <c r="L20" s="23">
        <v>113.04410587693717</v>
      </c>
      <c r="M20" s="23">
        <v>112.51056243682676</v>
      </c>
      <c r="N20" s="22">
        <v>111.81648827916402</v>
      </c>
      <c r="O20" s="23">
        <v>114.13876755694098</v>
      </c>
      <c r="P20" s="23">
        <v>28.119143929108965</v>
      </c>
      <c r="Q20" s="23">
        <v>112.50930917747876</v>
      </c>
      <c r="R20" s="23">
        <v>111.54252584616708</v>
      </c>
      <c r="S20" s="24">
        <v>112.4688164856954</v>
      </c>
      <c r="T20" s="25">
        <f t="shared" si="0"/>
        <v>1758.9843131032044</v>
      </c>
      <c r="V20" s="2"/>
      <c r="W20" s="19"/>
    </row>
    <row r="21" spans="1:32" ht="39.950000000000003" customHeight="1" x14ac:dyDescent="0.25">
      <c r="A21" s="92" t="s">
        <v>15</v>
      </c>
      <c r="B21" s="76">
        <v>110.61195592519036</v>
      </c>
      <c r="C21" s="23">
        <v>109.41719090767974</v>
      </c>
      <c r="D21" s="23">
        <v>27.343945011351742</v>
      </c>
      <c r="E21" s="23">
        <v>111.70633245162169</v>
      </c>
      <c r="F21" s="122">
        <v>110.69156150046311</v>
      </c>
      <c r="G21" s="24">
        <v>110.16502278630654</v>
      </c>
      <c r="H21" s="23">
        <v>111.58448277766544</v>
      </c>
      <c r="I21" s="23">
        <v>112.33030713366277</v>
      </c>
      <c r="J21" s="23">
        <v>26.196889150655011</v>
      </c>
      <c r="K21" s="23">
        <v>112.78690587028832</v>
      </c>
      <c r="L21" s="23">
        <v>113.04410587693717</v>
      </c>
      <c r="M21" s="23">
        <v>112.51056243682676</v>
      </c>
      <c r="N21" s="22">
        <v>111.81648827916402</v>
      </c>
      <c r="O21" s="23">
        <v>114.13876755694098</v>
      </c>
      <c r="P21" s="23">
        <v>28.119143929108965</v>
      </c>
      <c r="Q21" s="23">
        <v>112.50930917747876</v>
      </c>
      <c r="R21" s="23">
        <v>111.54252584616708</v>
      </c>
      <c r="S21" s="24">
        <v>112.4688164856954</v>
      </c>
      <c r="T21" s="25">
        <f t="shared" si="0"/>
        <v>1758.9843131032044</v>
      </c>
      <c r="V21" s="2"/>
      <c r="W21" s="19"/>
    </row>
    <row r="22" spans="1:32" ht="39.950000000000003" customHeight="1" x14ac:dyDescent="0.25">
      <c r="A22" s="91" t="s">
        <v>16</v>
      </c>
      <c r="B22" s="76">
        <v>110.61195592519036</v>
      </c>
      <c r="C22" s="23">
        <v>109.41719090767974</v>
      </c>
      <c r="D22" s="23">
        <v>27.343945011351742</v>
      </c>
      <c r="E22" s="23">
        <v>111.70633245162169</v>
      </c>
      <c r="F22" s="122">
        <v>110.69156150046311</v>
      </c>
      <c r="G22" s="24">
        <v>110.16502278630654</v>
      </c>
      <c r="H22" s="23">
        <v>111.58448277766544</v>
      </c>
      <c r="I22" s="23">
        <v>112.33030713366277</v>
      </c>
      <c r="J22" s="23">
        <v>26.196889150655011</v>
      </c>
      <c r="K22" s="23">
        <v>112.78690587028832</v>
      </c>
      <c r="L22" s="23">
        <v>113.04410587693717</v>
      </c>
      <c r="M22" s="23">
        <v>112.51056243682676</v>
      </c>
      <c r="N22" s="22">
        <v>111.81648827916402</v>
      </c>
      <c r="O22" s="23">
        <v>114.13876755694098</v>
      </c>
      <c r="P22" s="23">
        <v>28.119143929108965</v>
      </c>
      <c r="Q22" s="23">
        <v>112.50930917747876</v>
      </c>
      <c r="R22" s="23">
        <v>111.54252584616708</v>
      </c>
      <c r="S22" s="24">
        <v>112.4688164856954</v>
      </c>
      <c r="T22" s="25">
        <f t="shared" si="0"/>
        <v>1758.9843131032044</v>
      </c>
      <c r="V22" s="2"/>
      <c r="W22" s="19"/>
    </row>
    <row r="23" spans="1:32" ht="39.950000000000003" customHeight="1" x14ac:dyDescent="0.25">
      <c r="A23" s="92" t="s">
        <v>17</v>
      </c>
      <c r="B23" s="76">
        <v>110.61195592519036</v>
      </c>
      <c r="C23" s="23">
        <v>109.41719090767974</v>
      </c>
      <c r="D23" s="23">
        <v>27.343945011351742</v>
      </c>
      <c r="E23" s="23">
        <v>111.70633245162169</v>
      </c>
      <c r="F23" s="122">
        <v>110.69156150046311</v>
      </c>
      <c r="G23" s="24">
        <v>110.16502278630654</v>
      </c>
      <c r="H23" s="23">
        <v>111.58448277766544</v>
      </c>
      <c r="I23" s="23">
        <v>112.33030713366277</v>
      </c>
      <c r="J23" s="23">
        <v>26.196889150655011</v>
      </c>
      <c r="K23" s="23">
        <v>112.78690587028832</v>
      </c>
      <c r="L23" s="23">
        <v>113.04410587693717</v>
      </c>
      <c r="M23" s="23">
        <v>112.51056243682676</v>
      </c>
      <c r="N23" s="22">
        <v>111.81648827916402</v>
      </c>
      <c r="O23" s="23">
        <v>114.13876755694098</v>
      </c>
      <c r="P23" s="23">
        <v>28.119143929108965</v>
      </c>
      <c r="Q23" s="23">
        <v>112.50930917747876</v>
      </c>
      <c r="R23" s="23">
        <v>111.54252584616708</v>
      </c>
      <c r="S23" s="24">
        <v>112.4688164856954</v>
      </c>
      <c r="T23" s="25">
        <f t="shared" si="0"/>
        <v>1758.9843131032044</v>
      </c>
      <c r="V23" s="2"/>
      <c r="W23" s="19"/>
    </row>
    <row r="24" spans="1:32" ht="39.950000000000003" customHeight="1" x14ac:dyDescent="0.25">
      <c r="A24" s="91" t="s">
        <v>18</v>
      </c>
      <c r="B24" s="76">
        <v>110.61195592519036</v>
      </c>
      <c r="C24" s="23">
        <v>109.41719090767974</v>
      </c>
      <c r="D24" s="23">
        <v>27.343945011351742</v>
      </c>
      <c r="E24" s="23">
        <v>111.70633245162169</v>
      </c>
      <c r="F24" s="122">
        <v>110.69156150046311</v>
      </c>
      <c r="G24" s="24">
        <v>110.16502278630654</v>
      </c>
      <c r="H24" s="23">
        <v>111.58448277766544</v>
      </c>
      <c r="I24" s="23">
        <v>112.33030713366277</v>
      </c>
      <c r="J24" s="23">
        <v>26.196889150655011</v>
      </c>
      <c r="K24" s="23">
        <v>112.78690587028832</v>
      </c>
      <c r="L24" s="23">
        <v>113.04410587693717</v>
      </c>
      <c r="M24" s="23">
        <v>112.51056243682676</v>
      </c>
      <c r="N24" s="22">
        <v>111.81648827916402</v>
      </c>
      <c r="O24" s="23">
        <v>114.13876755694098</v>
      </c>
      <c r="P24" s="23">
        <v>28.119143929108965</v>
      </c>
      <c r="Q24" s="23">
        <v>112.50930917747876</v>
      </c>
      <c r="R24" s="23">
        <v>111.54252584616708</v>
      </c>
      <c r="S24" s="24">
        <v>112.4688164856954</v>
      </c>
      <c r="T24" s="25">
        <f t="shared" si="0"/>
        <v>1758.9843131032044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774.81039999999996</v>
      </c>
      <c r="C25" s="27">
        <f t="shared" si="1"/>
        <v>767.42119999999989</v>
      </c>
      <c r="D25" s="27">
        <f t="shared" si="1"/>
        <v>192.11919999999995</v>
      </c>
      <c r="E25" s="27">
        <f t="shared" si="1"/>
        <v>783.25520000000006</v>
      </c>
      <c r="F25" s="27">
        <f t="shared" si="1"/>
        <v>776.92159999999978</v>
      </c>
      <c r="G25" s="228">
        <f t="shared" si="1"/>
        <v>772.69919999999979</v>
      </c>
      <c r="H25" s="27">
        <f t="shared" si="1"/>
        <v>783.25519999999995</v>
      </c>
      <c r="I25" s="27">
        <f t="shared" si="1"/>
        <v>787.47759999999982</v>
      </c>
      <c r="J25" s="27">
        <f t="shared" si="1"/>
        <v>184.72999999999996</v>
      </c>
      <c r="K25" s="27">
        <f t="shared" si="1"/>
        <v>790.64439999999991</v>
      </c>
      <c r="L25" s="27">
        <f t="shared" si="1"/>
        <v>792.75559999999962</v>
      </c>
      <c r="M25" s="27">
        <f t="shared" si="1"/>
        <v>788.53319999999985</v>
      </c>
      <c r="N25" s="26">
        <f>SUM(N18:N24)</f>
        <v>784.31079999999986</v>
      </c>
      <c r="O25" s="27">
        <f t="shared" ref="O25:Q25" si="2">SUM(O18:O24)</f>
        <v>800.1447999999998</v>
      </c>
      <c r="P25" s="27">
        <f t="shared" si="2"/>
        <v>196.34159999999997</v>
      </c>
      <c r="Q25" s="27">
        <f t="shared" si="2"/>
        <v>788.53319999999985</v>
      </c>
      <c r="R25" s="27">
        <f>SUM(R18:R24)</f>
        <v>783.25520000000006</v>
      </c>
      <c r="S25" s="28">
        <f t="shared" ref="S25" si="3">SUM(S18:S24)</f>
        <v>788.53319999999997</v>
      </c>
      <c r="T25" s="25">
        <f t="shared" si="0"/>
        <v>12335.741599999996</v>
      </c>
    </row>
    <row r="26" spans="1:32" s="2" customFormat="1" ht="36.75" customHeight="1" x14ac:dyDescent="0.25">
      <c r="A26" s="93" t="s">
        <v>19</v>
      </c>
      <c r="B26" s="208">
        <v>150.79999999999998</v>
      </c>
      <c r="C26" s="30">
        <v>150.79999999999998</v>
      </c>
      <c r="D26" s="30">
        <v>150.79999999999998</v>
      </c>
      <c r="E26" s="30">
        <v>150.79999999999998</v>
      </c>
      <c r="F26" s="30">
        <v>150.79999999999998</v>
      </c>
      <c r="G26" s="229">
        <v>150.79999999999998</v>
      </c>
      <c r="H26" s="30">
        <v>150.79999999999998</v>
      </c>
      <c r="I26" s="30">
        <v>150.79999999999998</v>
      </c>
      <c r="J26" s="30">
        <v>150.79999999999998</v>
      </c>
      <c r="K26" s="30">
        <v>150.79999999999998</v>
      </c>
      <c r="L26" s="30">
        <v>150.79999999999998</v>
      </c>
      <c r="M26" s="30">
        <v>150.79999999999998</v>
      </c>
      <c r="N26" s="29">
        <v>150.79999999999998</v>
      </c>
      <c r="O26" s="30">
        <v>150.79999999999998</v>
      </c>
      <c r="P26" s="30">
        <v>150.79999999999998</v>
      </c>
      <c r="Q26" s="30">
        <v>150.79999999999998</v>
      </c>
      <c r="R26" s="30">
        <v>150.79999999999998</v>
      </c>
      <c r="S26" s="31">
        <v>150.79999999999998</v>
      </c>
      <c r="T26" s="32">
        <f>+((T25/T27)/7)*1000</f>
        <v>150.79999999999995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727</v>
      </c>
      <c r="D27" s="34">
        <v>182</v>
      </c>
      <c r="E27" s="34">
        <v>742</v>
      </c>
      <c r="F27" s="34">
        <v>736</v>
      </c>
      <c r="G27" s="230">
        <v>732</v>
      </c>
      <c r="H27" s="34">
        <v>742</v>
      </c>
      <c r="I27" s="34">
        <v>746</v>
      </c>
      <c r="J27" s="34">
        <v>175</v>
      </c>
      <c r="K27" s="34">
        <v>749</v>
      </c>
      <c r="L27" s="34">
        <v>751</v>
      </c>
      <c r="M27" s="34">
        <v>747</v>
      </c>
      <c r="N27" s="33">
        <v>743</v>
      </c>
      <c r="O27" s="34">
        <v>758</v>
      </c>
      <c r="P27" s="34">
        <v>186</v>
      </c>
      <c r="Q27" s="34">
        <v>747</v>
      </c>
      <c r="R27" s="34">
        <v>742</v>
      </c>
      <c r="S27" s="35">
        <v>747</v>
      </c>
      <c r="T27" s="36">
        <f>SUM(B27:S27)</f>
        <v>11686</v>
      </c>
      <c r="U27" s="2">
        <f>((T25*1000)/T27)/7</f>
        <v>150.79999999999995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110.61195592519036</v>
      </c>
      <c r="C28" s="84">
        <f t="shared" si="4"/>
        <v>109.41719090767974</v>
      </c>
      <c r="D28" s="84">
        <f t="shared" si="4"/>
        <v>27.343945011351742</v>
      </c>
      <c r="E28" s="84">
        <f t="shared" si="4"/>
        <v>111.70633245162169</v>
      </c>
      <c r="F28" s="84">
        <f t="shared" si="4"/>
        <v>110.69156150046311</v>
      </c>
      <c r="G28" s="84">
        <f t="shared" si="4"/>
        <v>110.16502278630654</v>
      </c>
      <c r="H28" s="84">
        <f t="shared" si="4"/>
        <v>111.58448277766544</v>
      </c>
      <c r="I28" s="84">
        <f t="shared" si="4"/>
        <v>112.33030713366277</v>
      </c>
      <c r="J28" s="84">
        <f t="shared" si="4"/>
        <v>26.196889150655011</v>
      </c>
      <c r="K28" s="84">
        <f t="shared" si="4"/>
        <v>112.78690587028832</v>
      </c>
      <c r="L28" s="84">
        <f t="shared" si="4"/>
        <v>113.04410587693717</v>
      </c>
      <c r="M28" s="84">
        <f t="shared" si="4"/>
        <v>112.51056243682676</v>
      </c>
      <c r="N28" s="84">
        <f t="shared" si="4"/>
        <v>111.81648827916402</v>
      </c>
      <c r="O28" s="84">
        <f t="shared" si="4"/>
        <v>114.13876755694098</v>
      </c>
      <c r="P28" s="84">
        <f t="shared" si="4"/>
        <v>28.119143929108965</v>
      </c>
      <c r="Q28" s="84">
        <f t="shared" si="4"/>
        <v>112.50930917747876</v>
      </c>
      <c r="R28" s="84">
        <f t="shared" si="4"/>
        <v>111.54252584616708</v>
      </c>
      <c r="S28" s="231">
        <f t="shared" si="4"/>
        <v>112.4688164856954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774.81039999999996</v>
      </c>
      <c r="C29" s="42">
        <f t="shared" si="5"/>
        <v>767.4212</v>
      </c>
      <c r="D29" s="42">
        <f t="shared" si="5"/>
        <v>192.11919999999998</v>
      </c>
      <c r="E29" s="42">
        <f>((E27*E26)*7)/1000</f>
        <v>783.25519999999995</v>
      </c>
      <c r="F29" s="42">
        <f>((F27*F26)*7)/1000</f>
        <v>776.9215999999999</v>
      </c>
      <c r="G29" s="232">
        <f>((G27*G26)*7)/1000</f>
        <v>772.69919999999991</v>
      </c>
      <c r="H29" s="42">
        <f t="shared" ref="H29" si="6">((H27*H26)*7)/1000</f>
        <v>783.25519999999995</v>
      </c>
      <c r="I29" s="42">
        <f>((I27*I26)*7)/1000</f>
        <v>787.47759999999982</v>
      </c>
      <c r="J29" s="42">
        <f t="shared" ref="J29:M29" si="7">((J27*J26)*7)/1000</f>
        <v>184.72999999999996</v>
      </c>
      <c r="K29" s="42">
        <f t="shared" si="7"/>
        <v>790.64439999999991</v>
      </c>
      <c r="L29" s="42">
        <f t="shared" si="7"/>
        <v>792.75559999999984</v>
      </c>
      <c r="M29" s="42">
        <f t="shared" si="7"/>
        <v>788.53319999999997</v>
      </c>
      <c r="N29" s="41">
        <f>((N27*N26)*7)/1000</f>
        <v>784.31079999999997</v>
      </c>
      <c r="O29" s="42">
        <f>((O27*O26)*7)/1000</f>
        <v>800.14479999999992</v>
      </c>
      <c r="P29" s="42">
        <f t="shared" ref="P29:S29" si="8">((P27*P26)*7)/1000</f>
        <v>196.34159999999997</v>
      </c>
      <c r="Q29" s="42">
        <f t="shared" si="8"/>
        <v>788.53319999999997</v>
      </c>
      <c r="R29" s="43">
        <f t="shared" si="8"/>
        <v>783.25519999999995</v>
      </c>
      <c r="S29" s="44">
        <f t="shared" si="8"/>
        <v>788.53319999999997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150.79999999999998</v>
      </c>
      <c r="C30" s="47">
        <f t="shared" si="9"/>
        <v>150.79999999999998</v>
      </c>
      <c r="D30" s="47">
        <f t="shared" si="9"/>
        <v>150.79999999999995</v>
      </c>
      <c r="E30" s="47">
        <f>+(E25/E27)/7*1000</f>
        <v>150.80000000000001</v>
      </c>
      <c r="F30" s="47">
        <f t="shared" ref="F30:H30" si="10">+(F25/F27)/7*1000</f>
        <v>150.79999999999995</v>
      </c>
      <c r="G30" s="233">
        <f t="shared" si="10"/>
        <v>150.79999999999995</v>
      </c>
      <c r="H30" s="47">
        <f t="shared" si="10"/>
        <v>150.79999999999998</v>
      </c>
      <c r="I30" s="47">
        <f>+(I25/I27)/7*1000</f>
        <v>150.79999999999998</v>
      </c>
      <c r="J30" s="47">
        <f t="shared" ref="J30:M30" si="11">+(J25/J27)/7*1000</f>
        <v>150.79999999999998</v>
      </c>
      <c r="K30" s="47">
        <f t="shared" si="11"/>
        <v>150.79999999999998</v>
      </c>
      <c r="L30" s="47">
        <f t="shared" si="11"/>
        <v>150.7999999999999</v>
      </c>
      <c r="M30" s="47">
        <f t="shared" si="11"/>
        <v>150.79999999999998</v>
      </c>
      <c r="N30" s="46">
        <f>+(N25/N27)/7*1000</f>
        <v>150.79999999999998</v>
      </c>
      <c r="O30" s="47">
        <f t="shared" ref="O30:S30" si="12">+(O25/O27)/7*1000</f>
        <v>150.79999999999995</v>
      </c>
      <c r="P30" s="47">
        <f t="shared" si="12"/>
        <v>150.79999999999998</v>
      </c>
      <c r="Q30" s="47">
        <f t="shared" si="12"/>
        <v>150.79999999999998</v>
      </c>
      <c r="R30" s="47">
        <f t="shared" si="12"/>
        <v>150.80000000000001</v>
      </c>
      <c r="S30" s="48">
        <f t="shared" si="12"/>
        <v>150.79999999999998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90.645750000000007</v>
      </c>
      <c r="C39" s="79">
        <v>93.124949999999998</v>
      </c>
      <c r="D39" s="79">
        <v>18.284099999999999</v>
      </c>
      <c r="E39" s="79">
        <v>89.251200000000011</v>
      </c>
      <c r="F39" s="79">
        <v>90.025949999999995</v>
      </c>
      <c r="G39" s="79">
        <v>92.505149999999986</v>
      </c>
      <c r="H39" s="79"/>
      <c r="I39" s="101">
        <f t="shared" ref="I39:I46" si="13">SUM(B39:H39)</f>
        <v>473.83709999999996</v>
      </c>
      <c r="J39" s="138"/>
      <c r="K39" s="91" t="s">
        <v>12</v>
      </c>
      <c r="L39" s="79">
        <v>6.4</v>
      </c>
      <c r="M39" s="79">
        <v>6.3</v>
      </c>
      <c r="N39" s="79">
        <v>1.4</v>
      </c>
      <c r="O39" s="79">
        <v>6.3</v>
      </c>
      <c r="P39" s="79">
        <v>5.9</v>
      </c>
      <c r="Q39" s="79">
        <v>6.3</v>
      </c>
      <c r="R39" s="101">
        <f t="shared" ref="R39:R46" si="14">SUM(L39:Q39)</f>
        <v>32.599999999999994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90.645750000000007</v>
      </c>
      <c r="C40" s="79">
        <v>93.124949999999998</v>
      </c>
      <c r="D40" s="79">
        <v>18.284099999999999</v>
      </c>
      <c r="E40" s="79">
        <v>89.251200000000011</v>
      </c>
      <c r="F40" s="79">
        <v>90.025949999999995</v>
      </c>
      <c r="G40" s="79">
        <v>92.505149999999986</v>
      </c>
      <c r="H40" s="79"/>
      <c r="I40" s="101">
        <f t="shared" si="13"/>
        <v>473.83709999999996</v>
      </c>
      <c r="J40" s="2"/>
      <c r="K40" s="92" t="s">
        <v>13</v>
      </c>
      <c r="L40" s="79">
        <v>6.4</v>
      </c>
      <c r="M40" s="79">
        <v>6.3</v>
      </c>
      <c r="N40" s="79">
        <v>1.4</v>
      </c>
      <c r="O40" s="79">
        <v>6.3</v>
      </c>
      <c r="P40" s="79">
        <v>5.9</v>
      </c>
      <c r="Q40" s="79">
        <v>6.3</v>
      </c>
      <c r="R40" s="101">
        <f t="shared" si="14"/>
        <v>32.599999999999994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6.6</v>
      </c>
      <c r="M41" s="79">
        <v>6.2</v>
      </c>
      <c r="N41" s="79">
        <v>1.4</v>
      </c>
      <c r="O41" s="79">
        <v>6.2</v>
      </c>
      <c r="P41" s="79">
        <v>5.8</v>
      </c>
      <c r="Q41" s="79">
        <v>6.2</v>
      </c>
      <c r="R41" s="101">
        <f t="shared" si="14"/>
        <v>32.400000000000006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6.6</v>
      </c>
      <c r="M42" s="79">
        <v>6.2</v>
      </c>
      <c r="N42" s="79">
        <v>1.4</v>
      </c>
      <c r="O42" s="79">
        <v>6.2</v>
      </c>
      <c r="P42" s="79">
        <v>5.9</v>
      </c>
      <c r="Q42" s="79">
        <v>6.2</v>
      </c>
      <c r="R42" s="101">
        <f t="shared" si="14"/>
        <v>32.500000000000007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32.500000000000007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6.6</v>
      </c>
      <c r="M44" s="79">
        <v>6.2</v>
      </c>
      <c r="N44" s="79">
        <v>1.4</v>
      </c>
      <c r="O44" s="79">
        <v>6.2</v>
      </c>
      <c r="P44" s="79">
        <v>5.9</v>
      </c>
      <c r="Q44" s="79">
        <v>6.2</v>
      </c>
      <c r="R44" s="101">
        <f t="shared" si="14"/>
        <v>32.500000000000007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6.7</v>
      </c>
      <c r="M45" s="79">
        <v>6.2</v>
      </c>
      <c r="N45" s="79">
        <v>1.4</v>
      </c>
      <c r="O45" s="79">
        <v>6.2</v>
      </c>
      <c r="P45" s="79">
        <v>5.9</v>
      </c>
      <c r="Q45" s="79">
        <v>6.2</v>
      </c>
      <c r="R45" s="101">
        <f t="shared" si="14"/>
        <v>32.6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181.29150000000001</v>
      </c>
      <c r="C46" s="27">
        <f t="shared" si="15"/>
        <v>186.2499</v>
      </c>
      <c r="D46" s="27">
        <f t="shared" si="15"/>
        <v>36.568199999999997</v>
      </c>
      <c r="E46" s="27">
        <f t="shared" si="15"/>
        <v>178.50240000000002</v>
      </c>
      <c r="F46" s="27">
        <f t="shared" si="15"/>
        <v>180.05189999999999</v>
      </c>
      <c r="G46" s="27">
        <f t="shared" si="15"/>
        <v>185.01029999999997</v>
      </c>
      <c r="H46" s="27">
        <f t="shared" si="15"/>
        <v>0</v>
      </c>
      <c r="I46" s="101">
        <f t="shared" si="13"/>
        <v>947.67419999999993</v>
      </c>
      <c r="K46" s="77" t="s">
        <v>10</v>
      </c>
      <c r="L46" s="81">
        <f t="shared" ref="L46:Q46" si="16">SUM(L39:L45)</f>
        <v>45.900000000000006</v>
      </c>
      <c r="M46" s="27">
        <f t="shared" si="16"/>
        <v>43.6</v>
      </c>
      <c r="N46" s="27">
        <f t="shared" si="16"/>
        <v>9.8000000000000007</v>
      </c>
      <c r="O46" s="27">
        <f t="shared" si="16"/>
        <v>43.6</v>
      </c>
      <c r="P46" s="27">
        <f t="shared" si="16"/>
        <v>41.199999999999996</v>
      </c>
      <c r="Q46" s="27">
        <f t="shared" si="16"/>
        <v>43.6</v>
      </c>
      <c r="R46" s="101">
        <f t="shared" si="14"/>
        <v>227.7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585</v>
      </c>
      <c r="C47" s="30">
        <v>601</v>
      </c>
      <c r="D47" s="30">
        <v>118</v>
      </c>
      <c r="E47" s="30">
        <v>576</v>
      </c>
      <c r="F47" s="30">
        <v>581</v>
      </c>
      <c r="G47" s="30">
        <v>597</v>
      </c>
      <c r="H47" s="30"/>
      <c r="I47" s="102">
        <f>+((I46/I48)/7)*1000</f>
        <v>145.61904761904759</v>
      </c>
      <c r="K47" s="110" t="s">
        <v>19</v>
      </c>
      <c r="L47" s="82">
        <v>142.5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138.419452887538</v>
      </c>
      <c r="S47" s="63"/>
      <c r="T47" s="63"/>
    </row>
    <row r="48" spans="1:30" ht="33.75" customHeight="1" x14ac:dyDescent="0.25">
      <c r="A48" s="94" t="s">
        <v>20</v>
      </c>
      <c r="B48" s="83">
        <v>154.94999999999999</v>
      </c>
      <c r="C48" s="34">
        <v>154.94999999999999</v>
      </c>
      <c r="D48" s="34">
        <v>154.94999999999999</v>
      </c>
      <c r="E48" s="34">
        <v>154.94999999999999</v>
      </c>
      <c r="F48" s="34">
        <v>154.94999999999999</v>
      </c>
      <c r="G48" s="34">
        <v>154.94999999999999</v>
      </c>
      <c r="H48" s="34"/>
      <c r="I48" s="103">
        <f>SUM(B48:H48)</f>
        <v>929.7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90.645750000000007</v>
      </c>
      <c r="C49" s="38">
        <f t="shared" si="17"/>
        <v>93.124949999999998</v>
      </c>
      <c r="D49" s="38">
        <f t="shared" si="17"/>
        <v>18.284099999999999</v>
      </c>
      <c r="E49" s="38">
        <f t="shared" si="17"/>
        <v>89.251200000000011</v>
      </c>
      <c r="F49" s="38">
        <f t="shared" si="17"/>
        <v>90.025949999999995</v>
      </c>
      <c r="G49" s="38">
        <f t="shared" si="17"/>
        <v>92.505149999999986</v>
      </c>
      <c r="H49" s="38">
        <f t="shared" si="17"/>
        <v>0</v>
      </c>
      <c r="I49" s="104">
        <f>((I46*1000)/I48)/7</f>
        <v>145.61904761904762</v>
      </c>
      <c r="K49" s="95" t="s">
        <v>21</v>
      </c>
      <c r="L49" s="84">
        <f t="shared" ref="L49:Q49" si="18">((L48*L47)*7/1000-L39-L40)/5</f>
        <v>6.617</v>
      </c>
      <c r="M49" s="38">
        <f t="shared" si="18"/>
        <v>6.2054999999999998</v>
      </c>
      <c r="N49" s="38">
        <f t="shared" si="18"/>
        <v>1.393</v>
      </c>
      <c r="O49" s="38">
        <f t="shared" si="18"/>
        <v>6.2054999999999998</v>
      </c>
      <c r="P49" s="38">
        <f t="shared" si="18"/>
        <v>5.8874000000000013</v>
      </c>
      <c r="Q49" s="38">
        <f t="shared" si="18"/>
        <v>6.2062000000000008</v>
      </c>
      <c r="R49" s="113">
        <f>((R46*1000)/R48)/7</f>
        <v>138.419452887538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634.52025000000003</v>
      </c>
      <c r="C50" s="42">
        <f t="shared" si="19"/>
        <v>651.87464999999997</v>
      </c>
      <c r="D50" s="42">
        <f t="shared" si="19"/>
        <v>127.98869999999998</v>
      </c>
      <c r="E50" s="42">
        <f t="shared" si="19"/>
        <v>624.75840000000005</v>
      </c>
      <c r="F50" s="42">
        <f t="shared" si="19"/>
        <v>630.18164999999999</v>
      </c>
      <c r="G50" s="42">
        <f t="shared" si="19"/>
        <v>647.53604999999993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45.884999999999998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167.14285714285717</v>
      </c>
      <c r="C51" s="47">
        <f t="shared" si="21"/>
        <v>171.71428571428572</v>
      </c>
      <c r="D51" s="47">
        <f t="shared" si="21"/>
        <v>33.714285714285708</v>
      </c>
      <c r="E51" s="47">
        <f t="shared" si="21"/>
        <v>164.57142857142858</v>
      </c>
      <c r="F51" s="47">
        <f t="shared" si="21"/>
        <v>165.99999999999997</v>
      </c>
      <c r="G51" s="47">
        <f t="shared" si="21"/>
        <v>170.57142857142856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142.54658385093168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8.4</v>
      </c>
      <c r="F58" s="79">
        <v>8.1999999999999993</v>
      </c>
      <c r="G58" s="221">
        <v>8.3000000000000007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8.1</v>
      </c>
      <c r="M58" s="221">
        <v>8.1</v>
      </c>
      <c r="N58" s="22">
        <v>8.5</v>
      </c>
      <c r="O58" s="79">
        <v>8.6</v>
      </c>
      <c r="P58" s="79">
        <v>2.2999999999999998</v>
      </c>
      <c r="Q58" s="79">
        <v>8.1</v>
      </c>
      <c r="R58" s="79">
        <v>8.1</v>
      </c>
      <c r="S58" s="221">
        <v>8.1</v>
      </c>
      <c r="T58" s="101">
        <f t="shared" ref="T58:T65" si="23">SUM(B58:S58)</f>
        <v>130.79999999999995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8.4</v>
      </c>
      <c r="F59" s="79">
        <v>8.1999999999999993</v>
      </c>
      <c r="G59" s="221">
        <v>8.3000000000000007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8.1</v>
      </c>
      <c r="M59" s="221">
        <v>8.1</v>
      </c>
      <c r="N59" s="22">
        <v>8.5</v>
      </c>
      <c r="O59" s="79">
        <v>8.6</v>
      </c>
      <c r="P59" s="79">
        <v>2.2999999999999998</v>
      </c>
      <c r="Q59" s="79">
        <v>8.1</v>
      </c>
      <c r="R59" s="79">
        <v>8.1</v>
      </c>
      <c r="S59" s="221">
        <v>8.1</v>
      </c>
      <c r="T59" s="101">
        <f t="shared" si="23"/>
        <v>130.79999999999995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8.1999999999999993</v>
      </c>
      <c r="F60" s="79">
        <v>8.1</v>
      </c>
      <c r="G60" s="221">
        <v>8.1</v>
      </c>
      <c r="H60" s="22">
        <v>8.5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128.30000000000001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8.5</v>
      </c>
      <c r="I61" s="79">
        <v>8.5</v>
      </c>
      <c r="J61" s="79">
        <v>1.8</v>
      </c>
      <c r="K61" s="79">
        <v>8.1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1.9</v>
      </c>
      <c r="E62" s="79">
        <v>8.3000000000000007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8.1</v>
      </c>
      <c r="L62" s="79">
        <v>8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129.1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</v>
      </c>
      <c r="E63" s="79">
        <v>8.3000000000000007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1.8</v>
      </c>
      <c r="K63" s="79">
        <v>8.1</v>
      </c>
      <c r="L63" s="79">
        <v>8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8.1</v>
      </c>
      <c r="R63" s="79">
        <v>8</v>
      </c>
      <c r="S63" s="221">
        <v>8.1</v>
      </c>
      <c r="T63" s="101">
        <f t="shared" si="23"/>
        <v>129.5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8.3000000000000007</v>
      </c>
      <c r="F64" s="79">
        <v>8.1999999999999993</v>
      </c>
      <c r="G64" s="221">
        <v>8.1999999999999993</v>
      </c>
      <c r="H64" s="22">
        <v>8.6</v>
      </c>
      <c r="I64" s="79">
        <v>8.5</v>
      </c>
      <c r="J64" s="79">
        <v>1.8</v>
      </c>
      <c r="K64" s="79">
        <v>8.1</v>
      </c>
      <c r="L64" s="79">
        <v>8</v>
      </c>
      <c r="M64" s="221">
        <v>8.1</v>
      </c>
      <c r="N64" s="22">
        <v>8.4</v>
      </c>
      <c r="O64" s="79">
        <v>8.6</v>
      </c>
      <c r="P64" s="79">
        <v>2.2999999999999998</v>
      </c>
      <c r="Q64" s="79">
        <v>8.1</v>
      </c>
      <c r="R64" s="79">
        <v>8</v>
      </c>
      <c r="S64" s="221">
        <v>8.1</v>
      </c>
      <c r="T64" s="101">
        <f t="shared" si="23"/>
        <v>129.79999999999998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58.199999999999989</v>
      </c>
      <c r="C65" s="27">
        <f t="shared" ref="C65:S65" si="24">SUM(C58:C64)</f>
        <v>57.600000000000009</v>
      </c>
      <c r="D65" s="27">
        <f t="shared" si="24"/>
        <v>13.700000000000001</v>
      </c>
      <c r="E65" s="27">
        <f t="shared" si="24"/>
        <v>58.199999999999989</v>
      </c>
      <c r="F65" s="27">
        <f t="shared" si="24"/>
        <v>57.2</v>
      </c>
      <c r="G65" s="28">
        <f t="shared" si="24"/>
        <v>57.400000000000006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56.800000000000004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906.99999999999989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139.32411674347156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8.2866</v>
      </c>
      <c r="C68" s="38">
        <f t="shared" si="25"/>
        <v>8.2104000000000017</v>
      </c>
      <c r="D68" s="38">
        <f t="shared" si="25"/>
        <v>1.9440000000000002</v>
      </c>
      <c r="E68" s="38">
        <f t="shared" si="25"/>
        <v>8.2866</v>
      </c>
      <c r="F68" s="38">
        <f t="shared" si="25"/>
        <v>8.1692</v>
      </c>
      <c r="G68" s="39">
        <f t="shared" si="25"/>
        <v>8.1614000000000004</v>
      </c>
      <c r="H68" s="37">
        <f t="shared" si="25"/>
        <v>8.516</v>
      </c>
      <c r="I68" s="38">
        <f t="shared" si="25"/>
        <v>8.4732999999999983</v>
      </c>
      <c r="J68" s="38">
        <f t="shared" si="25"/>
        <v>1.8061999999999998</v>
      </c>
      <c r="K68" s="38">
        <f t="shared" si="25"/>
        <v>8.0775000000000006</v>
      </c>
      <c r="L68" s="38">
        <f t="shared" si="25"/>
        <v>7.9655999999999993</v>
      </c>
      <c r="M68" s="39">
        <f t="shared" si="25"/>
        <v>8.0348999999999986</v>
      </c>
      <c r="N68" s="37">
        <f t="shared" si="25"/>
        <v>8.36</v>
      </c>
      <c r="O68" s="38">
        <f t="shared" si="25"/>
        <v>8.516</v>
      </c>
      <c r="P68" s="38">
        <f t="shared" si="25"/>
        <v>2.2159999999999997</v>
      </c>
      <c r="Q68" s="38">
        <f t="shared" si="25"/>
        <v>8.0467999999999993</v>
      </c>
      <c r="R68" s="38">
        <f t="shared" si="25"/>
        <v>8.0061999999999998</v>
      </c>
      <c r="S68" s="39">
        <f t="shared" si="25"/>
        <v>8.0348999999999986</v>
      </c>
      <c r="T68" s="116">
        <f>((T65*1000)/T67)/7</f>
        <v>139.32411674347156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58.232999999999997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140.92009685230019</v>
      </c>
      <c r="C70" s="47">
        <f>+(C65/C67)/7*1000</f>
        <v>141.87192118226602</v>
      </c>
      <c r="D70" s="47">
        <f>+(D65/D67)/7*1000</f>
        <v>139.79591836734696</v>
      </c>
      <c r="E70" s="47">
        <f t="shared" ref="E70:R70" si="27">+(E65/E67)/7*1000</f>
        <v>140.92009685230019</v>
      </c>
      <c r="F70" s="47">
        <f t="shared" si="27"/>
        <v>140.88669950738915</v>
      </c>
      <c r="G70" s="48">
        <f t="shared" si="27"/>
        <v>138.98305084745763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137.53026634382567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140.17857142857142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492" t="s">
        <v>54</v>
      </c>
      <c r="L11" s="492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7"/>
      <c r="M15" s="508" t="s">
        <v>8</v>
      </c>
      <c r="N15" s="509"/>
      <c r="O15" s="509"/>
      <c r="P15" s="509"/>
      <c r="Q15" s="509"/>
      <c r="R15" s="509"/>
      <c r="S15" s="509"/>
      <c r="T15" s="509"/>
      <c r="U15" s="510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3" t="s">
        <v>25</v>
      </c>
      <c r="C36" s="494"/>
      <c r="D36" s="494"/>
      <c r="E36" s="494"/>
      <c r="F36" s="494"/>
      <c r="G36" s="494"/>
      <c r="H36" s="99"/>
      <c r="I36" s="53" t="s">
        <v>26</v>
      </c>
      <c r="J36" s="107"/>
      <c r="K36" s="499" t="s">
        <v>25</v>
      </c>
      <c r="L36" s="499"/>
      <c r="M36" s="499"/>
      <c r="N36" s="499"/>
      <c r="O36" s="49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8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018E-8377-4532-904C-25A247B406F6}">
  <dimension ref="A1:AQ239"/>
  <sheetViews>
    <sheetView view="pageBreakPreview" topLeftCell="A31" zoomScale="30" zoomScaleNormal="30" zoomScaleSheetLayoutView="30" workbookViewId="0">
      <selection activeCell="T24" sqref="T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  <c r="Y3" s="2"/>
      <c r="Z3" s="2"/>
      <c r="AA3" s="2"/>
      <c r="AB3" s="2"/>
      <c r="AC3" s="2"/>
      <c r="AD3" s="4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4" t="s">
        <v>1</v>
      </c>
      <c r="B9" s="484"/>
      <c r="C9" s="484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4"/>
      <c r="B10" s="484"/>
      <c r="C10" s="4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4" t="s">
        <v>4</v>
      </c>
      <c r="B11" s="484"/>
      <c r="C11" s="484"/>
      <c r="D11" s="1"/>
      <c r="E11" s="485">
        <v>2</v>
      </c>
      <c r="F11" s="1"/>
      <c r="G11" s="1"/>
      <c r="H11" s="1"/>
      <c r="I11" s="1"/>
      <c r="J11" s="1"/>
      <c r="K11" s="492" t="s">
        <v>167</v>
      </c>
      <c r="L11" s="492"/>
      <c r="M11" s="486"/>
      <c r="N11" s="4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4"/>
      <c r="B12" s="484"/>
      <c r="C12" s="484"/>
      <c r="D12" s="1"/>
      <c r="E12" s="5"/>
      <c r="F12" s="1"/>
      <c r="G12" s="1"/>
      <c r="H12" s="1"/>
      <c r="I12" s="1"/>
      <c r="J12" s="1"/>
      <c r="K12" s="486"/>
      <c r="L12" s="486"/>
      <c r="M12" s="486"/>
      <c r="N12" s="4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4"/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6"/>
      <c r="M13" s="486"/>
      <c r="N13" s="486"/>
      <c r="O13" s="486"/>
      <c r="P13" s="486"/>
      <c r="Q13" s="486"/>
      <c r="R13" s="486"/>
      <c r="S13" s="486"/>
      <c r="T13" s="486"/>
      <c r="U13" s="486"/>
      <c r="V13" s="486"/>
      <c r="W13" s="1"/>
      <c r="X13" s="1"/>
      <c r="Y13" s="1"/>
    </row>
    <row r="14" spans="1:30" s="3" customFormat="1" ht="27" thickBot="1" x14ac:dyDescent="0.3">
      <c r="A14" s="4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110.6</v>
      </c>
      <c r="C18" s="23">
        <v>109.4</v>
      </c>
      <c r="D18" s="23">
        <v>27.3</v>
      </c>
      <c r="E18" s="23">
        <v>111.7</v>
      </c>
      <c r="F18" s="122">
        <v>110.7</v>
      </c>
      <c r="G18" s="24">
        <v>110.2</v>
      </c>
      <c r="H18" s="23">
        <v>111.6</v>
      </c>
      <c r="I18" s="23">
        <v>112.3</v>
      </c>
      <c r="J18" s="23">
        <v>26.2</v>
      </c>
      <c r="K18" s="23">
        <v>112.8</v>
      </c>
      <c r="L18" s="23">
        <v>113</v>
      </c>
      <c r="M18" s="23">
        <v>112.5</v>
      </c>
      <c r="N18" s="22">
        <v>111.8</v>
      </c>
      <c r="O18" s="23">
        <v>114.1</v>
      </c>
      <c r="P18" s="23">
        <v>28.1</v>
      </c>
      <c r="Q18" s="23">
        <v>112.5</v>
      </c>
      <c r="R18" s="23">
        <v>111.5</v>
      </c>
      <c r="S18" s="24">
        <v>112.5</v>
      </c>
      <c r="T18" s="25">
        <f t="shared" ref="T18:T25" si="0">SUM(B18:S18)</f>
        <v>1758.7999999999997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110.6</v>
      </c>
      <c r="C19" s="23">
        <v>109.4</v>
      </c>
      <c r="D19" s="23">
        <v>27.3</v>
      </c>
      <c r="E19" s="23">
        <v>111.7</v>
      </c>
      <c r="F19" s="122">
        <v>110.7</v>
      </c>
      <c r="G19" s="24">
        <v>110.2</v>
      </c>
      <c r="H19" s="23">
        <v>111.6</v>
      </c>
      <c r="I19" s="23">
        <v>112.3</v>
      </c>
      <c r="J19" s="23">
        <v>26.2</v>
      </c>
      <c r="K19" s="23">
        <v>112.8</v>
      </c>
      <c r="L19" s="23">
        <v>113</v>
      </c>
      <c r="M19" s="23">
        <v>112.5</v>
      </c>
      <c r="N19" s="22">
        <v>111.8</v>
      </c>
      <c r="O19" s="23">
        <v>114.1</v>
      </c>
      <c r="P19" s="23">
        <v>28.1</v>
      </c>
      <c r="Q19" s="23">
        <v>112.5</v>
      </c>
      <c r="R19" s="23">
        <v>111.5</v>
      </c>
      <c r="S19" s="24">
        <v>112.5</v>
      </c>
      <c r="T19" s="25">
        <f t="shared" si="0"/>
        <v>1758.7999999999997</v>
      </c>
      <c r="V19" s="2"/>
      <c r="W19" s="19"/>
    </row>
    <row r="20" spans="1:32" ht="39.75" customHeight="1" x14ac:dyDescent="0.25">
      <c r="A20" s="91" t="s">
        <v>14</v>
      </c>
      <c r="B20" s="76">
        <v>109.8</v>
      </c>
      <c r="C20" s="23">
        <v>108.6</v>
      </c>
      <c r="D20" s="23">
        <v>26.6</v>
      </c>
      <c r="E20" s="23">
        <v>110.6</v>
      </c>
      <c r="F20" s="122">
        <v>110</v>
      </c>
      <c r="G20" s="24">
        <v>109.3</v>
      </c>
      <c r="H20" s="23">
        <v>111.1</v>
      </c>
      <c r="I20" s="23">
        <v>111.4</v>
      </c>
      <c r="J20" s="23">
        <v>25.8</v>
      </c>
      <c r="K20" s="23">
        <v>111.9</v>
      </c>
      <c r="L20" s="23">
        <v>112.2</v>
      </c>
      <c r="M20" s="23">
        <v>111.8</v>
      </c>
      <c r="N20" s="22">
        <v>111</v>
      </c>
      <c r="O20" s="23">
        <v>113.4</v>
      </c>
      <c r="P20" s="23">
        <v>27.4</v>
      </c>
      <c r="Q20" s="23">
        <v>110.9</v>
      </c>
      <c r="R20" s="23">
        <v>110.9</v>
      </c>
      <c r="S20" s="24">
        <v>111.6</v>
      </c>
      <c r="T20" s="25">
        <f t="shared" si="0"/>
        <v>1744.3000000000002</v>
      </c>
      <c r="V20" s="2"/>
      <c r="W20" s="19"/>
    </row>
    <row r="21" spans="1:32" ht="39.950000000000003" customHeight="1" x14ac:dyDescent="0.25">
      <c r="A21" s="92" t="s">
        <v>15</v>
      </c>
      <c r="B21" s="76">
        <v>109.8</v>
      </c>
      <c r="C21" s="23">
        <v>108.6</v>
      </c>
      <c r="D21" s="23">
        <v>26.6</v>
      </c>
      <c r="E21" s="23">
        <v>110.6</v>
      </c>
      <c r="F21" s="122">
        <v>110</v>
      </c>
      <c r="G21" s="24">
        <v>109.3</v>
      </c>
      <c r="H21" s="23">
        <v>111.1</v>
      </c>
      <c r="I21" s="23">
        <v>111.4</v>
      </c>
      <c r="J21" s="23">
        <v>25.8</v>
      </c>
      <c r="K21" s="23">
        <v>111.9</v>
      </c>
      <c r="L21" s="23">
        <v>112.2</v>
      </c>
      <c r="M21" s="23">
        <v>111.8</v>
      </c>
      <c r="N21" s="22">
        <v>111</v>
      </c>
      <c r="O21" s="23">
        <v>113.4</v>
      </c>
      <c r="P21" s="23">
        <v>27.4</v>
      </c>
      <c r="Q21" s="23">
        <v>110.9</v>
      </c>
      <c r="R21" s="23">
        <v>110.9</v>
      </c>
      <c r="S21" s="24">
        <v>111.6</v>
      </c>
      <c r="T21" s="25">
        <f t="shared" si="0"/>
        <v>1744.3000000000002</v>
      </c>
      <c r="V21" s="2"/>
      <c r="W21" s="19"/>
    </row>
    <row r="22" spans="1:32" ht="39.950000000000003" customHeight="1" x14ac:dyDescent="0.25">
      <c r="A22" s="91" t="s">
        <v>16</v>
      </c>
      <c r="B22" s="76">
        <v>109.8</v>
      </c>
      <c r="C22" s="23">
        <v>108.6</v>
      </c>
      <c r="D22" s="23">
        <v>26.6</v>
      </c>
      <c r="E22" s="23">
        <v>110.6</v>
      </c>
      <c r="F22" s="122">
        <v>110</v>
      </c>
      <c r="G22" s="24">
        <v>109.3</v>
      </c>
      <c r="H22" s="23">
        <v>111.1</v>
      </c>
      <c r="I22" s="23">
        <v>111.4</v>
      </c>
      <c r="J22" s="23">
        <v>25.8</v>
      </c>
      <c r="K22" s="23">
        <v>111.9</v>
      </c>
      <c r="L22" s="23">
        <v>112.2</v>
      </c>
      <c r="M22" s="23">
        <v>111.8</v>
      </c>
      <c r="N22" s="22">
        <v>111</v>
      </c>
      <c r="O22" s="23">
        <v>113.4</v>
      </c>
      <c r="P22" s="23">
        <v>27.4</v>
      </c>
      <c r="Q22" s="23">
        <v>110.9</v>
      </c>
      <c r="R22" s="23">
        <v>110.9</v>
      </c>
      <c r="S22" s="24">
        <v>111.6</v>
      </c>
      <c r="T22" s="25">
        <f t="shared" si="0"/>
        <v>1744.3000000000002</v>
      </c>
      <c r="V22" s="2"/>
      <c r="W22" s="19"/>
    </row>
    <row r="23" spans="1:32" ht="39.950000000000003" customHeight="1" x14ac:dyDescent="0.25">
      <c r="A23" s="92" t="s">
        <v>17</v>
      </c>
      <c r="B23" s="76">
        <v>109.8</v>
      </c>
      <c r="C23" s="23">
        <v>108.6</v>
      </c>
      <c r="D23" s="23">
        <v>26.6</v>
      </c>
      <c r="E23" s="23">
        <v>110.6</v>
      </c>
      <c r="F23" s="122">
        <v>110</v>
      </c>
      <c r="G23" s="24">
        <v>109.3</v>
      </c>
      <c r="H23" s="23">
        <v>111.1</v>
      </c>
      <c r="I23" s="23">
        <v>111.4</v>
      </c>
      <c r="J23" s="23">
        <v>25.8</v>
      </c>
      <c r="K23" s="23">
        <v>111.9</v>
      </c>
      <c r="L23" s="23">
        <v>112.2</v>
      </c>
      <c r="M23" s="23">
        <v>111.8</v>
      </c>
      <c r="N23" s="22">
        <v>111</v>
      </c>
      <c r="O23" s="23">
        <v>113.4</v>
      </c>
      <c r="P23" s="23">
        <v>27.4</v>
      </c>
      <c r="Q23" s="23">
        <v>110.9</v>
      </c>
      <c r="R23" s="23">
        <v>110.9</v>
      </c>
      <c r="S23" s="24">
        <v>111.6</v>
      </c>
      <c r="T23" s="25">
        <f t="shared" si="0"/>
        <v>1744.3000000000002</v>
      </c>
      <c r="V23" s="2"/>
      <c r="W23" s="19"/>
    </row>
    <row r="24" spans="1:32" ht="39.950000000000003" customHeight="1" x14ac:dyDescent="0.25">
      <c r="A24" s="91" t="s">
        <v>18</v>
      </c>
      <c r="B24" s="76">
        <v>109.8</v>
      </c>
      <c r="C24" s="23">
        <v>108.6</v>
      </c>
      <c r="D24" s="23">
        <v>26.6</v>
      </c>
      <c r="E24" s="23">
        <v>110.6</v>
      </c>
      <c r="F24" s="122">
        <v>110</v>
      </c>
      <c r="G24" s="24">
        <v>109.3</v>
      </c>
      <c r="H24" s="23">
        <v>111.1</v>
      </c>
      <c r="I24" s="23">
        <v>111.4</v>
      </c>
      <c r="J24" s="23">
        <v>25.8</v>
      </c>
      <c r="K24" s="23">
        <v>111.9</v>
      </c>
      <c r="L24" s="23">
        <v>112.2</v>
      </c>
      <c r="M24" s="23">
        <v>111.8</v>
      </c>
      <c r="N24" s="22">
        <v>111</v>
      </c>
      <c r="O24" s="23">
        <v>113.4</v>
      </c>
      <c r="P24" s="23">
        <v>27.4</v>
      </c>
      <c r="Q24" s="23">
        <v>110.9</v>
      </c>
      <c r="R24" s="23">
        <v>110.9</v>
      </c>
      <c r="S24" s="24">
        <v>111.6</v>
      </c>
      <c r="T24" s="25">
        <f t="shared" si="0"/>
        <v>1744.3000000000002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770.19999999999993</v>
      </c>
      <c r="C25" s="27">
        <f t="shared" si="1"/>
        <v>761.80000000000007</v>
      </c>
      <c r="D25" s="27">
        <f t="shared" si="1"/>
        <v>187.6</v>
      </c>
      <c r="E25" s="27">
        <f t="shared" si="1"/>
        <v>776.40000000000009</v>
      </c>
      <c r="F25" s="27">
        <f t="shared" si="1"/>
        <v>771.4</v>
      </c>
      <c r="G25" s="228">
        <f t="shared" si="1"/>
        <v>766.89999999999986</v>
      </c>
      <c r="H25" s="27">
        <f t="shared" si="1"/>
        <v>778.7</v>
      </c>
      <c r="I25" s="27">
        <f t="shared" si="1"/>
        <v>781.59999999999991</v>
      </c>
      <c r="J25" s="27">
        <f t="shared" si="1"/>
        <v>181.40000000000003</v>
      </c>
      <c r="K25" s="27">
        <f t="shared" si="1"/>
        <v>785.09999999999991</v>
      </c>
      <c r="L25" s="27">
        <f t="shared" si="1"/>
        <v>787.00000000000011</v>
      </c>
      <c r="M25" s="27">
        <f t="shared" si="1"/>
        <v>783.99999999999989</v>
      </c>
      <c r="N25" s="26">
        <f>SUM(N18:N24)</f>
        <v>778.6</v>
      </c>
      <c r="O25" s="27">
        <f t="shared" ref="O25:Q25" si="2">SUM(O18:O24)</f>
        <v>795.19999999999993</v>
      </c>
      <c r="P25" s="27">
        <f t="shared" si="2"/>
        <v>193.20000000000002</v>
      </c>
      <c r="Q25" s="27">
        <f t="shared" si="2"/>
        <v>779.49999999999989</v>
      </c>
      <c r="R25" s="27">
        <f>SUM(R18:R24)</f>
        <v>777.49999999999989</v>
      </c>
      <c r="S25" s="28">
        <f t="shared" ref="S25" si="3">SUM(S18:S24)</f>
        <v>783.00000000000011</v>
      </c>
      <c r="T25" s="25">
        <f t="shared" si="0"/>
        <v>12239.100000000002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229">
        <v>149.9</v>
      </c>
      <c r="H26" s="30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0">
        <v>149.9</v>
      </c>
      <c r="N26" s="29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149.90079365079367</v>
      </c>
    </row>
    <row r="27" spans="1:32" s="2" customFormat="1" ht="33" customHeight="1" x14ac:dyDescent="0.25">
      <c r="A27" s="94" t="s">
        <v>20</v>
      </c>
      <c r="B27" s="209">
        <v>734</v>
      </c>
      <c r="C27" s="34">
        <v>726</v>
      </c>
      <c r="D27" s="34">
        <v>179</v>
      </c>
      <c r="E27" s="34">
        <v>740</v>
      </c>
      <c r="F27" s="34">
        <v>735</v>
      </c>
      <c r="G27" s="230">
        <v>731</v>
      </c>
      <c r="H27" s="34">
        <v>742</v>
      </c>
      <c r="I27" s="34">
        <v>745</v>
      </c>
      <c r="J27" s="34">
        <v>173</v>
      </c>
      <c r="K27" s="34">
        <v>748</v>
      </c>
      <c r="L27" s="34">
        <v>750</v>
      </c>
      <c r="M27" s="34">
        <v>747</v>
      </c>
      <c r="N27" s="33">
        <v>742</v>
      </c>
      <c r="O27" s="34">
        <v>758</v>
      </c>
      <c r="P27" s="34">
        <v>184</v>
      </c>
      <c r="Q27" s="34">
        <v>743</v>
      </c>
      <c r="R27" s="34">
        <v>741</v>
      </c>
      <c r="S27" s="35">
        <v>746</v>
      </c>
      <c r="T27" s="36">
        <f>SUM(B27:S27)</f>
        <v>11664</v>
      </c>
      <c r="U27" s="2">
        <f>((T25*1000)/T27)/7</f>
        <v>149.90079365079367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109.79724000000002</v>
      </c>
      <c r="C28" s="84">
        <f t="shared" si="4"/>
        <v>108.59836000000003</v>
      </c>
      <c r="D28" s="84">
        <f t="shared" si="4"/>
        <v>26.644939999999998</v>
      </c>
      <c r="E28" s="84">
        <f t="shared" si="4"/>
        <v>110.61639999999997</v>
      </c>
      <c r="F28" s="84">
        <f t="shared" si="4"/>
        <v>109.96709999999999</v>
      </c>
      <c r="G28" s="84">
        <f t="shared" si="4"/>
        <v>109.32765999999999</v>
      </c>
      <c r="H28" s="84">
        <f t="shared" si="4"/>
        <v>111.07611999999999</v>
      </c>
      <c r="I28" s="84">
        <f t="shared" si="4"/>
        <v>111.42570000000003</v>
      </c>
      <c r="J28" s="84">
        <f t="shared" si="4"/>
        <v>25.825780000000002</v>
      </c>
      <c r="K28" s="84">
        <f t="shared" si="4"/>
        <v>111.85528000000002</v>
      </c>
      <c r="L28" s="84">
        <f t="shared" si="4"/>
        <v>112.19500000000001</v>
      </c>
      <c r="M28" s="84">
        <f t="shared" si="4"/>
        <v>111.76541999999999</v>
      </c>
      <c r="N28" s="84">
        <f t="shared" si="4"/>
        <v>110.99612000000002</v>
      </c>
      <c r="O28" s="84">
        <f t="shared" si="4"/>
        <v>113.43388</v>
      </c>
      <c r="P28" s="84">
        <f t="shared" si="4"/>
        <v>27.374240000000004</v>
      </c>
      <c r="Q28" s="84">
        <f t="shared" si="4"/>
        <v>110.92598000000001</v>
      </c>
      <c r="R28" s="84">
        <f t="shared" si="4"/>
        <v>110.90626000000002</v>
      </c>
      <c r="S28" s="231">
        <f t="shared" si="4"/>
        <v>111.55556000000001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770.1862000000001</v>
      </c>
      <c r="C29" s="42">
        <f t="shared" si="5"/>
        <v>761.79180000000008</v>
      </c>
      <c r="D29" s="42">
        <f t="shared" si="5"/>
        <v>187.82470000000001</v>
      </c>
      <c r="E29" s="42">
        <f>((E27*E26)*7)/1000</f>
        <v>776.48199999999997</v>
      </c>
      <c r="F29" s="42">
        <f>((F27*F26)*7)/1000</f>
        <v>771.2355</v>
      </c>
      <c r="G29" s="232">
        <f>((G27*G26)*7)/1000</f>
        <v>767.03830000000005</v>
      </c>
      <c r="H29" s="42">
        <f t="shared" ref="H29" si="6">((H27*H26)*7)/1000</f>
        <v>778.5806</v>
      </c>
      <c r="I29" s="42">
        <f>((I27*I26)*7)/1000</f>
        <v>781.72850000000005</v>
      </c>
      <c r="J29" s="42">
        <f t="shared" ref="J29:M29" si="7">((J27*J26)*7)/1000</f>
        <v>181.52889999999999</v>
      </c>
      <c r="K29" s="42">
        <f t="shared" si="7"/>
        <v>784.87639999999999</v>
      </c>
      <c r="L29" s="42">
        <f t="shared" si="7"/>
        <v>786.97500000000002</v>
      </c>
      <c r="M29" s="42">
        <f t="shared" si="7"/>
        <v>783.82709999999997</v>
      </c>
      <c r="N29" s="41">
        <f>((N27*N26)*7)/1000</f>
        <v>778.5806</v>
      </c>
      <c r="O29" s="42">
        <f>((O27*O26)*7)/1000</f>
        <v>795.36940000000004</v>
      </c>
      <c r="P29" s="42">
        <f t="shared" ref="P29:S29" si="8">((P27*P26)*7)/1000</f>
        <v>193.0712</v>
      </c>
      <c r="Q29" s="42">
        <f t="shared" si="8"/>
        <v>779.62990000000002</v>
      </c>
      <c r="R29" s="43">
        <f t="shared" si="8"/>
        <v>777.5313000000001</v>
      </c>
      <c r="S29" s="44">
        <f t="shared" si="8"/>
        <v>782.77780000000007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149.90268586998832</v>
      </c>
      <c r="C30" s="47">
        <f t="shared" si="9"/>
        <v>149.90161353797717</v>
      </c>
      <c r="D30" s="47">
        <f t="shared" si="9"/>
        <v>149.72067039106145</v>
      </c>
      <c r="E30" s="47">
        <f>+(E25/E27)/7*1000</f>
        <v>149.88416988416992</v>
      </c>
      <c r="F30" s="47">
        <f t="shared" ref="F30:H30" si="10">+(F25/F27)/7*1000</f>
        <v>149.93197278911566</v>
      </c>
      <c r="G30" s="233">
        <f t="shared" si="10"/>
        <v>149.87297244479183</v>
      </c>
      <c r="H30" s="47">
        <f t="shared" si="10"/>
        <v>149.9229880631498</v>
      </c>
      <c r="I30" s="47">
        <f>+(I25/I27)/7*1000</f>
        <v>149.87535953978906</v>
      </c>
      <c r="J30" s="47">
        <f t="shared" ref="J30:M30" si="11">+(J25/J27)/7*1000</f>
        <v>149.79355904211397</v>
      </c>
      <c r="K30" s="47">
        <f t="shared" si="11"/>
        <v>149.94270435446904</v>
      </c>
      <c r="L30" s="47">
        <f t="shared" si="11"/>
        <v>149.90476190476193</v>
      </c>
      <c r="M30" s="47">
        <f t="shared" si="11"/>
        <v>149.93306559571622</v>
      </c>
      <c r="N30" s="46">
        <f>+(N25/N27)/7*1000</f>
        <v>149.90373507893722</v>
      </c>
      <c r="O30" s="47">
        <f t="shared" ref="O30:S30" si="12">+(O25/O27)/7*1000</f>
        <v>149.86807387862797</v>
      </c>
      <c r="P30" s="47">
        <f t="shared" si="12"/>
        <v>150</v>
      </c>
      <c r="Q30" s="47">
        <f t="shared" si="12"/>
        <v>149.87502403383962</v>
      </c>
      <c r="R30" s="47">
        <f t="shared" si="12"/>
        <v>149.89396568343932</v>
      </c>
      <c r="S30" s="48">
        <f t="shared" si="12"/>
        <v>149.94255074684031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90.1</v>
      </c>
      <c r="C39" s="79">
        <v>92.3</v>
      </c>
      <c r="D39" s="79">
        <v>17.8</v>
      </c>
      <c r="E39" s="79">
        <v>88.9</v>
      </c>
      <c r="F39" s="79">
        <v>89.4</v>
      </c>
      <c r="G39" s="79">
        <v>91.7</v>
      </c>
      <c r="H39" s="79"/>
      <c r="I39" s="101">
        <f t="shared" ref="I39:I46" si="13">SUM(B39:H39)</f>
        <v>470.2</v>
      </c>
      <c r="J39" s="138"/>
      <c r="K39" s="91" t="s">
        <v>12</v>
      </c>
      <c r="L39" s="79">
        <v>6.7</v>
      </c>
      <c r="M39" s="79">
        <v>6.2</v>
      </c>
      <c r="N39" s="79">
        <v>1.4</v>
      </c>
      <c r="O39" s="79">
        <v>6.2</v>
      </c>
      <c r="P39" s="79">
        <v>5.9</v>
      </c>
      <c r="Q39" s="79">
        <v>6.2</v>
      </c>
      <c r="R39" s="101">
        <f t="shared" ref="R39:R46" si="14">SUM(L39:Q39)</f>
        <v>32.6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90.1</v>
      </c>
      <c r="C40" s="79">
        <v>92.3</v>
      </c>
      <c r="D40" s="79">
        <v>17.8</v>
      </c>
      <c r="E40" s="79">
        <v>88.9</v>
      </c>
      <c r="F40" s="79">
        <v>89.4</v>
      </c>
      <c r="G40" s="79">
        <v>91.7</v>
      </c>
      <c r="H40" s="79"/>
      <c r="I40" s="101">
        <f t="shared" si="13"/>
        <v>470.2</v>
      </c>
      <c r="J40" s="2"/>
      <c r="K40" s="92" t="s">
        <v>13</v>
      </c>
      <c r="L40" s="79">
        <v>6.7</v>
      </c>
      <c r="M40" s="79">
        <v>6.2</v>
      </c>
      <c r="N40" s="79">
        <v>1.4</v>
      </c>
      <c r="O40" s="79">
        <v>6.2</v>
      </c>
      <c r="P40" s="79">
        <v>5.9</v>
      </c>
      <c r="Q40" s="79">
        <v>6.2</v>
      </c>
      <c r="R40" s="101">
        <f t="shared" si="14"/>
        <v>32.6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6.5</v>
      </c>
      <c r="M41" s="79">
        <v>6.2</v>
      </c>
      <c r="N41" s="79">
        <v>1.4</v>
      </c>
      <c r="O41" s="79">
        <v>6.2</v>
      </c>
      <c r="P41" s="79">
        <v>5.8</v>
      </c>
      <c r="Q41" s="79">
        <v>6.2</v>
      </c>
      <c r="R41" s="101">
        <f t="shared" si="14"/>
        <v>32.300000000000004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6.5</v>
      </c>
      <c r="M42" s="79">
        <v>6.2</v>
      </c>
      <c r="N42" s="79">
        <v>1.4</v>
      </c>
      <c r="O42" s="79">
        <v>6.2</v>
      </c>
      <c r="P42" s="79">
        <v>5.9</v>
      </c>
      <c r="Q42" s="79">
        <v>6.2</v>
      </c>
      <c r="R42" s="101">
        <f t="shared" si="14"/>
        <v>32.400000000000006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6.5</v>
      </c>
      <c r="M43" s="79">
        <v>6.2</v>
      </c>
      <c r="N43" s="79">
        <v>1.4</v>
      </c>
      <c r="O43" s="79">
        <v>6.2</v>
      </c>
      <c r="P43" s="79">
        <v>5.9</v>
      </c>
      <c r="Q43" s="79">
        <v>6.2</v>
      </c>
      <c r="R43" s="101">
        <f t="shared" si="14"/>
        <v>32.400000000000006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6.5</v>
      </c>
      <c r="M44" s="79">
        <v>6.3</v>
      </c>
      <c r="N44" s="79">
        <v>1.4</v>
      </c>
      <c r="O44" s="79">
        <v>6.3</v>
      </c>
      <c r="P44" s="79">
        <v>5.9</v>
      </c>
      <c r="Q44" s="79">
        <v>6.3</v>
      </c>
      <c r="R44" s="101">
        <f t="shared" si="14"/>
        <v>32.699999999999996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6.5</v>
      </c>
      <c r="M45" s="79">
        <v>6.3</v>
      </c>
      <c r="N45" s="79">
        <v>1.4</v>
      </c>
      <c r="O45" s="79">
        <v>6.3</v>
      </c>
      <c r="P45" s="79">
        <v>5.9</v>
      </c>
      <c r="Q45" s="79">
        <v>6.3</v>
      </c>
      <c r="R45" s="101">
        <f t="shared" si="14"/>
        <v>32.699999999999996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180.2</v>
      </c>
      <c r="C46" s="27">
        <f t="shared" si="15"/>
        <v>184.6</v>
      </c>
      <c r="D46" s="27">
        <f t="shared" si="15"/>
        <v>35.6</v>
      </c>
      <c r="E46" s="27">
        <f t="shared" si="15"/>
        <v>177.8</v>
      </c>
      <c r="F46" s="27">
        <f t="shared" si="15"/>
        <v>178.8</v>
      </c>
      <c r="G46" s="27">
        <f t="shared" si="15"/>
        <v>183.4</v>
      </c>
      <c r="H46" s="27">
        <f t="shared" si="15"/>
        <v>0</v>
      </c>
      <c r="I46" s="101">
        <f t="shared" si="13"/>
        <v>940.4</v>
      </c>
      <c r="K46" s="77" t="s">
        <v>10</v>
      </c>
      <c r="L46" s="81">
        <f t="shared" ref="L46:Q46" si="16">SUM(L39:L45)</f>
        <v>45.9</v>
      </c>
      <c r="M46" s="27">
        <f t="shared" si="16"/>
        <v>43.599999999999994</v>
      </c>
      <c r="N46" s="27">
        <f t="shared" si="16"/>
        <v>9.8000000000000007</v>
      </c>
      <c r="O46" s="27">
        <f t="shared" si="16"/>
        <v>43.599999999999994</v>
      </c>
      <c r="P46" s="27">
        <f t="shared" si="16"/>
        <v>41.199999999999996</v>
      </c>
      <c r="Q46" s="27">
        <f t="shared" si="16"/>
        <v>43.599999999999994</v>
      </c>
      <c r="R46" s="101">
        <f t="shared" si="14"/>
        <v>227.69999999999996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154.6</v>
      </c>
      <c r="C47" s="30">
        <v>154.6</v>
      </c>
      <c r="D47" s="30">
        <v>154.6</v>
      </c>
      <c r="E47" s="30">
        <v>154.6</v>
      </c>
      <c r="F47" s="30">
        <v>154.6</v>
      </c>
      <c r="G47" s="30">
        <v>154.6</v>
      </c>
      <c r="H47" s="30"/>
      <c r="I47" s="102">
        <f>+((I46/I48)/7)*1000</f>
        <v>44.177197350495611</v>
      </c>
      <c r="K47" s="110" t="s">
        <v>19</v>
      </c>
      <c r="L47" s="82">
        <v>142.5</v>
      </c>
      <c r="M47" s="30">
        <v>138.5</v>
      </c>
      <c r="N47" s="30">
        <v>139.5</v>
      </c>
      <c r="O47" s="30">
        <v>138.5</v>
      </c>
      <c r="P47" s="30">
        <v>137</v>
      </c>
      <c r="Q47" s="30">
        <v>135.5</v>
      </c>
      <c r="R47" s="102">
        <f>+((R46/R48)/7)*1000</f>
        <v>138.41945288753797</v>
      </c>
      <c r="S47" s="63"/>
      <c r="T47" s="63"/>
    </row>
    <row r="48" spans="1:30" ht="33.75" customHeight="1" x14ac:dyDescent="0.25">
      <c r="A48" s="94" t="s">
        <v>20</v>
      </c>
      <c r="B48" s="487">
        <v>583</v>
      </c>
      <c r="C48" s="487">
        <v>597</v>
      </c>
      <c r="D48" s="487">
        <v>115</v>
      </c>
      <c r="E48" s="487">
        <v>575</v>
      </c>
      <c r="F48" s="487">
        <v>578</v>
      </c>
      <c r="G48" s="487">
        <v>593</v>
      </c>
      <c r="H48" s="34"/>
      <c r="I48" s="103">
        <f>SUM(B48:H48)</f>
        <v>3041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45</v>
      </c>
      <c r="P48" s="65">
        <v>43</v>
      </c>
      <c r="Q48" s="65">
        <v>46</v>
      </c>
      <c r="R48" s="112">
        <f>SUM(L48:Q48)</f>
        <v>235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90.131799999999998</v>
      </c>
      <c r="C49" s="38">
        <f t="shared" si="17"/>
        <v>92.296199999999999</v>
      </c>
      <c r="D49" s="38">
        <f t="shared" si="17"/>
        <v>17.779</v>
      </c>
      <c r="E49" s="38">
        <f t="shared" si="17"/>
        <v>88.894999999999996</v>
      </c>
      <c r="F49" s="38">
        <f t="shared" si="17"/>
        <v>89.358799999999988</v>
      </c>
      <c r="G49" s="38">
        <f t="shared" si="17"/>
        <v>91.677800000000005</v>
      </c>
      <c r="H49" s="38">
        <f t="shared" si="17"/>
        <v>0</v>
      </c>
      <c r="I49" s="104">
        <f>((I46*1000)/I48)/7</f>
        <v>44.177197350495604</v>
      </c>
      <c r="K49" s="95" t="s">
        <v>21</v>
      </c>
      <c r="L49" s="84">
        <f t="shared" ref="L49:Q49" si="18">((L48*L47)*7/1000-L39-L40)/5</f>
        <v>6.4969999999999981</v>
      </c>
      <c r="M49" s="38">
        <f t="shared" si="18"/>
        <v>6.2454999999999989</v>
      </c>
      <c r="N49" s="38">
        <f t="shared" si="18"/>
        <v>1.393</v>
      </c>
      <c r="O49" s="38">
        <f t="shared" si="18"/>
        <v>6.2454999999999989</v>
      </c>
      <c r="P49" s="38">
        <f t="shared" si="18"/>
        <v>5.8874000000000013</v>
      </c>
      <c r="Q49" s="38">
        <f t="shared" si="18"/>
        <v>6.2462</v>
      </c>
      <c r="R49" s="113">
        <f>((R46*1000)/R48)/7</f>
        <v>138.41945288753797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630.92259999999999</v>
      </c>
      <c r="C50" s="42">
        <f t="shared" si="19"/>
        <v>646.07339999999999</v>
      </c>
      <c r="D50" s="42">
        <f t="shared" si="19"/>
        <v>124.453</v>
      </c>
      <c r="E50" s="42">
        <f t="shared" si="19"/>
        <v>622.26499999999999</v>
      </c>
      <c r="F50" s="42">
        <f t="shared" si="19"/>
        <v>625.51159999999993</v>
      </c>
      <c r="G50" s="42">
        <f t="shared" si="19"/>
        <v>641.74459999999999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45.884999999999998</v>
      </c>
      <c r="M50" s="42">
        <f t="shared" si="20"/>
        <v>43.627499999999998</v>
      </c>
      <c r="N50" s="42">
        <f t="shared" si="20"/>
        <v>9.7650000000000006</v>
      </c>
      <c r="O50" s="42">
        <f t="shared" si="20"/>
        <v>43.627499999999998</v>
      </c>
      <c r="P50" s="42">
        <f t="shared" si="20"/>
        <v>41.237000000000002</v>
      </c>
      <c r="Q50" s="42">
        <f t="shared" si="20"/>
        <v>43.631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44.155844155844157</v>
      </c>
      <c r="C51" s="47">
        <f t="shared" si="21"/>
        <v>44.173247188322563</v>
      </c>
      <c r="D51" s="47">
        <f t="shared" si="21"/>
        <v>44.223602484472053</v>
      </c>
      <c r="E51" s="47">
        <f t="shared" si="21"/>
        <v>44.173913043478265</v>
      </c>
      <c r="F51" s="47">
        <f t="shared" si="21"/>
        <v>44.19179436480475</v>
      </c>
      <c r="G51" s="47">
        <f t="shared" si="21"/>
        <v>44.182124789207421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142.54658385093168</v>
      </c>
      <c r="M51" s="47">
        <f t="shared" si="22"/>
        <v>138.4126984126984</v>
      </c>
      <c r="N51" s="47">
        <f t="shared" si="22"/>
        <v>140</v>
      </c>
      <c r="O51" s="47">
        <f t="shared" si="22"/>
        <v>138.4126984126984</v>
      </c>
      <c r="P51" s="47">
        <f t="shared" si="22"/>
        <v>136.87707641196013</v>
      </c>
      <c r="Q51" s="47">
        <f t="shared" si="22"/>
        <v>135.40372670807452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8.1999999999999993</v>
      </c>
      <c r="D58" s="79">
        <v>2</v>
      </c>
      <c r="E58" s="79">
        <v>8.3000000000000007</v>
      </c>
      <c r="F58" s="79">
        <v>8.1999999999999993</v>
      </c>
      <c r="G58" s="221">
        <v>8.1999999999999993</v>
      </c>
      <c r="H58" s="22">
        <v>8.6</v>
      </c>
      <c r="I58" s="79">
        <v>8.5</v>
      </c>
      <c r="J58" s="79">
        <v>1.8</v>
      </c>
      <c r="K58" s="79">
        <v>8.1</v>
      </c>
      <c r="L58" s="79">
        <v>8</v>
      </c>
      <c r="M58" s="221">
        <v>8.1</v>
      </c>
      <c r="N58" s="22">
        <v>8.4</v>
      </c>
      <c r="O58" s="79">
        <v>8.6</v>
      </c>
      <c r="P58" s="79">
        <v>2.2999999999999998</v>
      </c>
      <c r="Q58" s="79">
        <v>8.1</v>
      </c>
      <c r="R58" s="79">
        <v>8</v>
      </c>
      <c r="S58" s="221">
        <v>8.1</v>
      </c>
      <c r="T58" s="101">
        <f t="shared" ref="T58:T65" si="23">SUM(B58:S58)</f>
        <v>129.79999999999998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8.1999999999999993</v>
      </c>
      <c r="D59" s="79">
        <v>2</v>
      </c>
      <c r="E59" s="79">
        <v>8.3000000000000007</v>
      </c>
      <c r="F59" s="79">
        <v>8.1999999999999993</v>
      </c>
      <c r="G59" s="221">
        <v>8.1999999999999993</v>
      </c>
      <c r="H59" s="22">
        <v>8.6</v>
      </c>
      <c r="I59" s="79">
        <v>8.5</v>
      </c>
      <c r="J59" s="79">
        <v>1.8</v>
      </c>
      <c r="K59" s="79">
        <v>8.1</v>
      </c>
      <c r="L59" s="79">
        <v>8</v>
      </c>
      <c r="M59" s="221">
        <v>8.1</v>
      </c>
      <c r="N59" s="22">
        <v>8.4</v>
      </c>
      <c r="O59" s="79">
        <v>8.6</v>
      </c>
      <c r="P59" s="79">
        <v>2.2999999999999998</v>
      </c>
      <c r="Q59" s="79">
        <v>8.1</v>
      </c>
      <c r="R59" s="79">
        <v>8</v>
      </c>
      <c r="S59" s="221">
        <v>8.1</v>
      </c>
      <c r="T59" s="101">
        <f t="shared" si="23"/>
        <v>129.79999999999998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</v>
      </c>
      <c r="F60" s="79">
        <v>8.1</v>
      </c>
      <c r="G60" s="221">
        <v>8.1999999999999993</v>
      </c>
      <c r="H60" s="22">
        <v>8.5</v>
      </c>
      <c r="I60" s="79">
        <v>8.5</v>
      </c>
      <c r="J60" s="79">
        <v>1.8</v>
      </c>
      <c r="K60" s="79">
        <v>8.1</v>
      </c>
      <c r="L60" s="79">
        <v>8</v>
      </c>
      <c r="M60" s="221">
        <v>8</v>
      </c>
      <c r="N60" s="22">
        <v>8.4</v>
      </c>
      <c r="O60" s="79">
        <v>8.5</v>
      </c>
      <c r="P60" s="79">
        <v>2.2000000000000002</v>
      </c>
      <c r="Q60" s="79">
        <v>8</v>
      </c>
      <c r="R60" s="79">
        <v>8</v>
      </c>
      <c r="S60" s="221">
        <v>8</v>
      </c>
      <c r="T60" s="101">
        <f t="shared" si="23"/>
        <v>128.80000000000001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1.9</v>
      </c>
      <c r="E61" s="79">
        <v>8.1</v>
      </c>
      <c r="F61" s="79">
        <v>8.1</v>
      </c>
      <c r="G61" s="221">
        <v>8.1999999999999993</v>
      </c>
      <c r="H61" s="22">
        <v>8.5</v>
      </c>
      <c r="I61" s="79">
        <v>8.5</v>
      </c>
      <c r="J61" s="79">
        <v>1.8</v>
      </c>
      <c r="K61" s="79">
        <v>8.1</v>
      </c>
      <c r="L61" s="79">
        <v>8</v>
      </c>
      <c r="M61" s="221">
        <v>8</v>
      </c>
      <c r="N61" s="22">
        <v>8.4</v>
      </c>
      <c r="O61" s="79">
        <v>8.5</v>
      </c>
      <c r="P61" s="79">
        <v>2.2000000000000002</v>
      </c>
      <c r="Q61" s="79">
        <v>8</v>
      </c>
      <c r="R61" s="79">
        <v>8</v>
      </c>
      <c r="S61" s="221">
        <v>8</v>
      </c>
      <c r="T61" s="101">
        <f t="shared" si="23"/>
        <v>128.80000000000001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1.9</v>
      </c>
      <c r="E62" s="79">
        <v>8.1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8.1</v>
      </c>
      <c r="L62" s="79">
        <v>8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8</v>
      </c>
      <c r="T62" s="101">
        <f t="shared" si="23"/>
        <v>128.9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8.3000000000000007</v>
      </c>
      <c r="D63" s="79">
        <v>2</v>
      </c>
      <c r="E63" s="79">
        <v>8.1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1.9</v>
      </c>
      <c r="K63" s="79">
        <v>8.1</v>
      </c>
      <c r="L63" s="79">
        <v>8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8.1</v>
      </c>
      <c r="R63" s="79">
        <v>8.1</v>
      </c>
      <c r="S63" s="221">
        <v>8.1</v>
      </c>
      <c r="T63" s="101">
        <f t="shared" si="23"/>
        <v>129.6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8.1999999999999993</v>
      </c>
      <c r="F64" s="79">
        <v>8.1999999999999993</v>
      </c>
      <c r="G64" s="221">
        <v>8.1999999999999993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</v>
      </c>
      <c r="M64" s="221">
        <v>8.1</v>
      </c>
      <c r="N64" s="22">
        <v>8.4</v>
      </c>
      <c r="O64" s="79">
        <v>8.6</v>
      </c>
      <c r="P64" s="79">
        <v>2.2999999999999998</v>
      </c>
      <c r="Q64" s="79">
        <v>8.1</v>
      </c>
      <c r="R64" s="79">
        <v>8.1</v>
      </c>
      <c r="S64" s="221">
        <v>8.1</v>
      </c>
      <c r="T64" s="101">
        <f t="shared" si="23"/>
        <v>130.29999999999998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58.199999999999996</v>
      </c>
      <c r="C65" s="27">
        <f t="shared" ref="C65:S65" si="24">SUM(C58:C64)</f>
        <v>57.599999999999994</v>
      </c>
      <c r="D65" s="27">
        <f t="shared" si="24"/>
        <v>13.700000000000001</v>
      </c>
      <c r="E65" s="27">
        <f t="shared" si="24"/>
        <v>57.2</v>
      </c>
      <c r="F65" s="27">
        <f t="shared" si="24"/>
        <v>57.2</v>
      </c>
      <c r="G65" s="28">
        <f t="shared" si="24"/>
        <v>57.400000000000006</v>
      </c>
      <c r="H65" s="26">
        <f t="shared" si="24"/>
        <v>59.800000000000004</v>
      </c>
      <c r="I65" s="27">
        <f t="shared" si="24"/>
        <v>59.6</v>
      </c>
      <c r="J65" s="27">
        <f t="shared" si="24"/>
        <v>12.8</v>
      </c>
      <c r="K65" s="27">
        <f t="shared" si="24"/>
        <v>56.8</v>
      </c>
      <c r="L65" s="27">
        <f t="shared" si="24"/>
        <v>56</v>
      </c>
      <c r="M65" s="28">
        <f t="shared" si="24"/>
        <v>56.400000000000006</v>
      </c>
      <c r="N65" s="26">
        <f t="shared" si="24"/>
        <v>58.8</v>
      </c>
      <c r="O65" s="27">
        <f t="shared" si="24"/>
        <v>59.800000000000004</v>
      </c>
      <c r="P65" s="27">
        <f t="shared" si="24"/>
        <v>15.7</v>
      </c>
      <c r="Q65" s="27">
        <f t="shared" si="24"/>
        <v>56.400000000000006</v>
      </c>
      <c r="R65" s="27">
        <f t="shared" si="24"/>
        <v>56.2</v>
      </c>
      <c r="S65" s="28">
        <f t="shared" si="24"/>
        <v>56.400000000000006</v>
      </c>
      <c r="T65" s="101">
        <f t="shared" si="23"/>
        <v>905.99999999999989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141</v>
      </c>
      <c r="C66" s="30">
        <v>142</v>
      </c>
      <c r="D66" s="30">
        <v>140</v>
      </c>
      <c r="E66" s="30">
        <v>141</v>
      </c>
      <c r="F66" s="30">
        <v>141</v>
      </c>
      <c r="G66" s="31">
        <v>139</v>
      </c>
      <c r="H66" s="29">
        <v>140</v>
      </c>
      <c r="I66" s="30">
        <v>139.5</v>
      </c>
      <c r="J66" s="30">
        <v>141</v>
      </c>
      <c r="K66" s="30">
        <v>137.5</v>
      </c>
      <c r="L66" s="30">
        <v>138</v>
      </c>
      <c r="M66" s="31">
        <v>136.5</v>
      </c>
      <c r="N66" s="29">
        <v>140</v>
      </c>
      <c r="O66" s="30">
        <v>140</v>
      </c>
      <c r="P66" s="30">
        <v>140</v>
      </c>
      <c r="Q66" s="30">
        <v>139</v>
      </c>
      <c r="R66" s="30">
        <v>138.5</v>
      </c>
      <c r="S66" s="31">
        <v>136.5</v>
      </c>
      <c r="T66" s="102">
        <f>+((T65/T67)/7)*1000</f>
        <v>139.32031370136858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8.3265999999999991</v>
      </c>
      <c r="C68" s="38">
        <f t="shared" si="25"/>
        <v>8.2503999999999991</v>
      </c>
      <c r="D68" s="38">
        <f t="shared" si="25"/>
        <v>1.9440000000000002</v>
      </c>
      <c r="E68" s="38">
        <f t="shared" si="25"/>
        <v>8.1292000000000009</v>
      </c>
      <c r="F68" s="38">
        <f t="shared" si="25"/>
        <v>8.1692</v>
      </c>
      <c r="G68" s="39">
        <f t="shared" si="25"/>
        <v>8.2013999999999978</v>
      </c>
      <c r="H68" s="37">
        <f t="shared" si="25"/>
        <v>8.516</v>
      </c>
      <c r="I68" s="38">
        <f t="shared" si="25"/>
        <v>8.5132999999999992</v>
      </c>
      <c r="J68" s="38">
        <f t="shared" si="25"/>
        <v>1.8461999999999996</v>
      </c>
      <c r="K68" s="38">
        <f t="shared" si="25"/>
        <v>8.1174999999999997</v>
      </c>
      <c r="L68" s="38">
        <f t="shared" si="25"/>
        <v>8.0055999999999994</v>
      </c>
      <c r="M68" s="39">
        <f t="shared" si="25"/>
        <v>8.0348999999999986</v>
      </c>
      <c r="N68" s="37">
        <f t="shared" si="25"/>
        <v>8.4</v>
      </c>
      <c r="O68" s="38">
        <f t="shared" si="25"/>
        <v>8.516</v>
      </c>
      <c r="P68" s="38">
        <f t="shared" si="25"/>
        <v>2.2159999999999997</v>
      </c>
      <c r="Q68" s="38">
        <f t="shared" si="25"/>
        <v>8.0467999999999993</v>
      </c>
      <c r="R68" s="38">
        <f t="shared" si="25"/>
        <v>8.0462000000000007</v>
      </c>
      <c r="S68" s="39">
        <f t="shared" si="25"/>
        <v>8.0348999999999986</v>
      </c>
      <c r="T68" s="116">
        <f>((T65*1000)/T67)/7</f>
        <v>139.32031370136858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58.232999999999997</v>
      </c>
      <c r="C69" s="42">
        <f>((C67*C66)*7)/1000</f>
        <v>57.652000000000001</v>
      </c>
      <c r="D69" s="42">
        <f>((D67*D66)*7)/1000</f>
        <v>13.72</v>
      </c>
      <c r="E69" s="42">
        <f t="shared" ref="E69:R69" si="26">((E67*E66)*7)/1000</f>
        <v>57.246000000000002</v>
      </c>
      <c r="F69" s="42">
        <f t="shared" si="26"/>
        <v>57.246000000000002</v>
      </c>
      <c r="G69" s="87">
        <f t="shared" si="26"/>
        <v>57.406999999999996</v>
      </c>
      <c r="H69" s="41">
        <f t="shared" si="26"/>
        <v>59.78</v>
      </c>
      <c r="I69" s="42">
        <f t="shared" si="26"/>
        <v>59.566499999999998</v>
      </c>
      <c r="J69" s="42">
        <f t="shared" si="26"/>
        <v>12.831</v>
      </c>
      <c r="K69" s="42">
        <f t="shared" si="26"/>
        <v>56.787500000000001</v>
      </c>
      <c r="L69" s="42">
        <f t="shared" si="26"/>
        <v>56.027999999999999</v>
      </c>
      <c r="M69" s="87">
        <f t="shared" si="26"/>
        <v>56.374499999999998</v>
      </c>
      <c r="N69" s="41">
        <f t="shared" si="26"/>
        <v>58.8</v>
      </c>
      <c r="O69" s="42">
        <f t="shared" si="26"/>
        <v>59.78</v>
      </c>
      <c r="P69" s="42">
        <f t="shared" si="26"/>
        <v>15.68</v>
      </c>
      <c r="Q69" s="42">
        <f t="shared" si="26"/>
        <v>56.433999999999997</v>
      </c>
      <c r="R69" s="42">
        <f t="shared" si="26"/>
        <v>56.231000000000002</v>
      </c>
      <c r="S69" s="87">
        <f>((S67*S66)*7)/1000</f>
        <v>56.374499999999998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140.92009685230022</v>
      </c>
      <c r="C70" s="47">
        <f>+(C65/C67)/7*1000</f>
        <v>141.87192118226599</v>
      </c>
      <c r="D70" s="47">
        <f>+(D65/D67)/7*1000</f>
        <v>139.79591836734696</v>
      </c>
      <c r="E70" s="47">
        <f t="shared" ref="E70:R70" si="27">+(E65/E67)/7*1000</f>
        <v>140.88669950738915</v>
      </c>
      <c r="F70" s="47">
        <f t="shared" si="27"/>
        <v>140.88669950738915</v>
      </c>
      <c r="G70" s="48">
        <f t="shared" si="27"/>
        <v>138.98305084745763</v>
      </c>
      <c r="H70" s="46">
        <f t="shared" si="27"/>
        <v>140.04683840749416</v>
      </c>
      <c r="I70" s="47">
        <f t="shared" si="27"/>
        <v>139.5784543325527</v>
      </c>
      <c r="J70" s="47">
        <f t="shared" si="27"/>
        <v>140.65934065934067</v>
      </c>
      <c r="K70" s="47">
        <f t="shared" si="27"/>
        <v>137.53026634382564</v>
      </c>
      <c r="L70" s="47">
        <f t="shared" si="27"/>
        <v>137.93103448275861</v>
      </c>
      <c r="M70" s="48">
        <f t="shared" si="27"/>
        <v>136.56174334140439</v>
      </c>
      <c r="N70" s="46">
        <f t="shared" si="27"/>
        <v>139.99999999999997</v>
      </c>
      <c r="O70" s="47">
        <f t="shared" si="27"/>
        <v>140.04683840749416</v>
      </c>
      <c r="P70" s="47">
        <f t="shared" si="27"/>
        <v>140.17857142857142</v>
      </c>
      <c r="Q70" s="47">
        <f t="shared" si="27"/>
        <v>138.91625615763547</v>
      </c>
      <c r="R70" s="47">
        <f t="shared" si="27"/>
        <v>138.42364532019704</v>
      </c>
      <c r="S70" s="48">
        <f>+(S65/S67)/7*1000</f>
        <v>136.56174334140439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6576-EF62-4EB4-9ECB-3CC6A6A3B7F1}">
  <dimension ref="A1:AQ239"/>
  <sheetViews>
    <sheetView view="pageBreakPreview" topLeftCell="A34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2"/>
      <c r="Z3" s="2"/>
      <c r="AA3" s="2"/>
      <c r="AB3" s="2"/>
      <c r="AC3" s="2"/>
      <c r="AD3" s="4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8" t="s">
        <v>1</v>
      </c>
      <c r="B9" s="488"/>
      <c r="C9" s="488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8"/>
      <c r="B10" s="488"/>
      <c r="C10" s="4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8" t="s">
        <v>4</v>
      </c>
      <c r="B11" s="488"/>
      <c r="C11" s="488"/>
      <c r="D11" s="1"/>
      <c r="E11" s="489">
        <v>2</v>
      </c>
      <c r="F11" s="1"/>
      <c r="G11" s="1"/>
      <c r="H11" s="1"/>
      <c r="I11" s="1"/>
      <c r="J11" s="1"/>
      <c r="K11" s="492" t="s">
        <v>168</v>
      </c>
      <c r="L11" s="492"/>
      <c r="M11" s="490"/>
      <c r="N11" s="4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8"/>
      <c r="B12" s="488"/>
      <c r="C12" s="488"/>
      <c r="D12" s="1"/>
      <c r="E12" s="5"/>
      <c r="F12" s="1"/>
      <c r="G12" s="1"/>
      <c r="H12" s="1"/>
      <c r="I12" s="1"/>
      <c r="J12" s="1"/>
      <c r="K12" s="490"/>
      <c r="L12" s="490"/>
      <c r="M12" s="490"/>
      <c r="N12" s="4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8"/>
      <c r="B13" s="488"/>
      <c r="C13" s="488"/>
      <c r="D13" s="488"/>
      <c r="E13" s="488"/>
      <c r="F13" s="488"/>
      <c r="G13" s="488"/>
      <c r="H13" s="488"/>
      <c r="I13" s="488"/>
      <c r="J13" s="488"/>
      <c r="K13" s="488"/>
      <c r="L13" s="490"/>
      <c r="M13" s="490"/>
      <c r="N13" s="490"/>
      <c r="O13" s="490"/>
      <c r="P13" s="490"/>
      <c r="Q13" s="490"/>
      <c r="R13" s="490"/>
      <c r="S13" s="490"/>
      <c r="T13" s="490"/>
      <c r="U13" s="490"/>
      <c r="V13" s="490"/>
      <c r="W13" s="1"/>
      <c r="X13" s="1"/>
      <c r="Y13" s="1"/>
    </row>
    <row r="14" spans="1:30" s="3" customFormat="1" ht="27" thickBot="1" x14ac:dyDescent="0.3">
      <c r="A14" s="4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70</v>
      </c>
      <c r="C15" s="506"/>
      <c r="D15" s="506"/>
      <c r="E15" s="506"/>
      <c r="F15" s="506"/>
      <c r="G15" s="507"/>
      <c r="H15" s="514" t="s">
        <v>71</v>
      </c>
      <c r="I15" s="515"/>
      <c r="J15" s="515"/>
      <c r="K15" s="515"/>
      <c r="L15" s="515"/>
      <c r="M15" s="516"/>
      <c r="N15" s="508" t="s">
        <v>8</v>
      </c>
      <c r="O15" s="509"/>
      <c r="P15" s="509"/>
      <c r="Q15" s="509"/>
      <c r="R15" s="509"/>
      <c r="S15" s="510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109.8</v>
      </c>
      <c r="C18" s="23">
        <v>108.6</v>
      </c>
      <c r="D18" s="23">
        <v>26.6</v>
      </c>
      <c r="E18" s="23">
        <v>110.6</v>
      </c>
      <c r="F18" s="122">
        <v>110</v>
      </c>
      <c r="G18" s="24">
        <v>109.3</v>
      </c>
      <c r="H18" s="23">
        <v>111.1</v>
      </c>
      <c r="I18" s="23">
        <v>111.4</v>
      </c>
      <c r="J18" s="23">
        <v>25.8</v>
      </c>
      <c r="K18" s="23">
        <v>111.9</v>
      </c>
      <c r="L18" s="23">
        <v>112.2</v>
      </c>
      <c r="M18" s="23">
        <v>111.8</v>
      </c>
      <c r="N18" s="22">
        <v>111</v>
      </c>
      <c r="O18" s="23">
        <v>113.4</v>
      </c>
      <c r="P18" s="23">
        <v>27.4</v>
      </c>
      <c r="Q18" s="23">
        <v>110.9</v>
      </c>
      <c r="R18" s="23">
        <v>110.9</v>
      </c>
      <c r="S18" s="24">
        <v>111.6</v>
      </c>
      <c r="T18" s="25">
        <f t="shared" ref="T18:T25" si="0">SUM(B18:S18)</f>
        <v>1744.3000000000002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109.8</v>
      </c>
      <c r="C19" s="23">
        <v>108.6</v>
      </c>
      <c r="D19" s="23">
        <v>26.6</v>
      </c>
      <c r="E19" s="23">
        <v>110.6</v>
      </c>
      <c r="F19" s="122">
        <v>110</v>
      </c>
      <c r="G19" s="24">
        <v>109.3</v>
      </c>
      <c r="H19" s="23">
        <v>111.1</v>
      </c>
      <c r="I19" s="23">
        <v>111.4</v>
      </c>
      <c r="J19" s="23">
        <v>25.8</v>
      </c>
      <c r="K19" s="23">
        <v>111.9</v>
      </c>
      <c r="L19" s="23">
        <v>112.2</v>
      </c>
      <c r="M19" s="23">
        <v>111.8</v>
      </c>
      <c r="N19" s="22">
        <v>111</v>
      </c>
      <c r="O19" s="23">
        <v>113.4</v>
      </c>
      <c r="P19" s="23">
        <v>27.4</v>
      </c>
      <c r="Q19" s="23">
        <v>110.9</v>
      </c>
      <c r="R19" s="23">
        <v>110.9</v>
      </c>
      <c r="S19" s="24">
        <v>111.6</v>
      </c>
      <c r="T19" s="25">
        <f t="shared" si="0"/>
        <v>1744.3000000000002</v>
      </c>
      <c r="V19" s="2"/>
      <c r="W19" s="19"/>
    </row>
    <row r="20" spans="1:32" ht="39.75" customHeight="1" x14ac:dyDescent="0.25">
      <c r="A20" s="91" t="s">
        <v>14</v>
      </c>
      <c r="B20" s="76">
        <v>109.5</v>
      </c>
      <c r="C20" s="23">
        <v>108.7</v>
      </c>
      <c r="D20" s="23">
        <v>26.1</v>
      </c>
      <c r="E20" s="23">
        <v>111.1</v>
      </c>
      <c r="F20" s="122">
        <v>110.2</v>
      </c>
      <c r="G20" s="24">
        <v>109.7</v>
      </c>
      <c r="H20" s="23">
        <v>111.1</v>
      </c>
      <c r="I20" s="23">
        <v>111.8</v>
      </c>
      <c r="J20" s="23">
        <v>26</v>
      </c>
      <c r="K20" s="23">
        <v>112.2</v>
      </c>
      <c r="L20" s="23">
        <v>112.5</v>
      </c>
      <c r="M20" s="23">
        <v>112</v>
      </c>
      <c r="N20" s="22">
        <v>111.3</v>
      </c>
      <c r="O20" s="23">
        <v>113.7</v>
      </c>
      <c r="P20" s="23">
        <v>27.7</v>
      </c>
      <c r="Q20" s="23">
        <v>111.6</v>
      </c>
      <c r="R20" s="23">
        <v>110.7</v>
      </c>
      <c r="S20" s="24">
        <v>111.9</v>
      </c>
      <c r="T20" s="25">
        <f t="shared" si="0"/>
        <v>1747.8000000000002</v>
      </c>
      <c r="V20" s="2"/>
      <c r="W20" s="19"/>
    </row>
    <row r="21" spans="1:32" ht="39.950000000000003" customHeight="1" x14ac:dyDescent="0.25">
      <c r="A21" s="92" t="s">
        <v>15</v>
      </c>
      <c r="B21" s="76">
        <v>109.5</v>
      </c>
      <c r="C21" s="23">
        <v>108.7</v>
      </c>
      <c r="D21" s="23">
        <v>26.1</v>
      </c>
      <c r="E21" s="23">
        <v>111.1</v>
      </c>
      <c r="F21" s="122">
        <v>110.2</v>
      </c>
      <c r="G21" s="24">
        <v>109.7</v>
      </c>
      <c r="H21" s="23">
        <v>111.1</v>
      </c>
      <c r="I21" s="23">
        <v>111.8</v>
      </c>
      <c r="J21" s="23">
        <v>26</v>
      </c>
      <c r="K21" s="23">
        <v>112.2</v>
      </c>
      <c r="L21" s="23">
        <v>112.5</v>
      </c>
      <c r="M21" s="23">
        <v>112</v>
      </c>
      <c r="N21" s="22">
        <v>111.3</v>
      </c>
      <c r="O21" s="23">
        <v>113.7</v>
      </c>
      <c r="P21" s="23">
        <v>27.7</v>
      </c>
      <c r="Q21" s="23">
        <v>111.6</v>
      </c>
      <c r="R21" s="23">
        <v>110.7</v>
      </c>
      <c r="S21" s="24">
        <v>111.9</v>
      </c>
      <c r="T21" s="25">
        <f t="shared" si="0"/>
        <v>1747.8000000000002</v>
      </c>
      <c r="V21" s="2"/>
      <c r="W21" s="19"/>
    </row>
    <row r="22" spans="1:32" ht="39.950000000000003" customHeight="1" x14ac:dyDescent="0.25">
      <c r="A22" s="91" t="s">
        <v>16</v>
      </c>
      <c r="B22" s="76">
        <v>109.5</v>
      </c>
      <c r="C22" s="23">
        <v>108.7</v>
      </c>
      <c r="D22" s="23">
        <v>26.1</v>
      </c>
      <c r="E22" s="23">
        <v>111.1</v>
      </c>
      <c r="F22" s="122">
        <v>110.2</v>
      </c>
      <c r="G22" s="24">
        <v>109.7</v>
      </c>
      <c r="H22" s="23">
        <v>111.1</v>
      </c>
      <c r="I22" s="23">
        <v>111.8</v>
      </c>
      <c r="J22" s="23">
        <v>26</v>
      </c>
      <c r="K22" s="23">
        <v>112.2</v>
      </c>
      <c r="L22" s="23">
        <v>112.5</v>
      </c>
      <c r="M22" s="23">
        <v>112</v>
      </c>
      <c r="N22" s="22">
        <v>111.3</v>
      </c>
      <c r="O22" s="23">
        <v>113.7</v>
      </c>
      <c r="P22" s="23">
        <v>27.7</v>
      </c>
      <c r="Q22" s="23">
        <v>111.6</v>
      </c>
      <c r="R22" s="23">
        <v>110.7</v>
      </c>
      <c r="S22" s="24">
        <v>111.9</v>
      </c>
      <c r="T22" s="25">
        <f t="shared" si="0"/>
        <v>1747.8000000000002</v>
      </c>
      <c r="V22" s="2"/>
      <c r="W22" s="19"/>
    </row>
    <row r="23" spans="1:32" ht="39.950000000000003" customHeight="1" x14ac:dyDescent="0.25">
      <c r="A23" s="92" t="s">
        <v>17</v>
      </c>
      <c r="B23" s="76">
        <v>109.5</v>
      </c>
      <c r="C23" s="23">
        <v>108.7</v>
      </c>
      <c r="D23" s="23">
        <v>26.1</v>
      </c>
      <c r="E23" s="23">
        <v>111.1</v>
      </c>
      <c r="F23" s="122">
        <v>110.2</v>
      </c>
      <c r="G23" s="24">
        <v>109.7</v>
      </c>
      <c r="H23" s="23">
        <v>111.1</v>
      </c>
      <c r="I23" s="23">
        <v>111.8</v>
      </c>
      <c r="J23" s="23">
        <v>26</v>
      </c>
      <c r="K23" s="23">
        <v>112.2</v>
      </c>
      <c r="L23" s="23">
        <v>112.5</v>
      </c>
      <c r="M23" s="23">
        <v>112</v>
      </c>
      <c r="N23" s="22">
        <v>111.3</v>
      </c>
      <c r="O23" s="23">
        <v>113.7</v>
      </c>
      <c r="P23" s="23">
        <v>27.7</v>
      </c>
      <c r="Q23" s="23">
        <v>111.6</v>
      </c>
      <c r="R23" s="23">
        <v>110.7</v>
      </c>
      <c r="S23" s="24">
        <v>111.9</v>
      </c>
      <c r="T23" s="25">
        <f t="shared" si="0"/>
        <v>1747.8000000000002</v>
      </c>
      <c r="V23" s="2"/>
      <c r="W23" s="19"/>
    </row>
    <row r="24" spans="1:32" ht="39.950000000000003" customHeight="1" x14ac:dyDescent="0.25">
      <c r="A24" s="91" t="s">
        <v>18</v>
      </c>
      <c r="B24" s="76">
        <v>109.5</v>
      </c>
      <c r="C24" s="23">
        <v>108.7</v>
      </c>
      <c r="D24" s="23">
        <v>26.1</v>
      </c>
      <c r="E24" s="23">
        <v>111.1</v>
      </c>
      <c r="F24" s="122">
        <v>110.2</v>
      </c>
      <c r="G24" s="24">
        <v>109.7</v>
      </c>
      <c r="H24" s="23">
        <v>111.1</v>
      </c>
      <c r="I24" s="23">
        <v>111.8</v>
      </c>
      <c r="J24" s="23">
        <v>26</v>
      </c>
      <c r="K24" s="23">
        <v>112.2</v>
      </c>
      <c r="L24" s="23">
        <v>112.5</v>
      </c>
      <c r="M24" s="23">
        <v>112</v>
      </c>
      <c r="N24" s="22">
        <v>111.3</v>
      </c>
      <c r="O24" s="23">
        <v>113.7</v>
      </c>
      <c r="P24" s="23">
        <v>27.7</v>
      </c>
      <c r="Q24" s="23">
        <v>111.6</v>
      </c>
      <c r="R24" s="23">
        <v>110.7</v>
      </c>
      <c r="S24" s="24">
        <v>111.9</v>
      </c>
      <c r="T24" s="25">
        <f t="shared" si="0"/>
        <v>1747.8000000000002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767.1</v>
      </c>
      <c r="C25" s="27">
        <f t="shared" si="1"/>
        <v>760.7</v>
      </c>
      <c r="D25" s="27">
        <f t="shared" si="1"/>
        <v>183.7</v>
      </c>
      <c r="E25" s="27">
        <f t="shared" si="1"/>
        <v>776.7</v>
      </c>
      <c r="F25" s="27">
        <f t="shared" si="1"/>
        <v>771.00000000000011</v>
      </c>
      <c r="G25" s="228">
        <f t="shared" si="1"/>
        <v>767.10000000000014</v>
      </c>
      <c r="H25" s="27">
        <f t="shared" si="1"/>
        <v>777.7</v>
      </c>
      <c r="I25" s="27">
        <f t="shared" si="1"/>
        <v>781.8</v>
      </c>
      <c r="J25" s="27">
        <f t="shared" si="1"/>
        <v>181.6</v>
      </c>
      <c r="K25" s="27">
        <f t="shared" si="1"/>
        <v>784.80000000000007</v>
      </c>
      <c r="L25" s="27">
        <f t="shared" si="1"/>
        <v>786.9</v>
      </c>
      <c r="M25" s="27">
        <f t="shared" si="1"/>
        <v>783.6</v>
      </c>
      <c r="N25" s="26">
        <f>SUM(N18:N24)</f>
        <v>778.49999999999989</v>
      </c>
      <c r="O25" s="27">
        <f t="shared" ref="O25:Q25" si="2">SUM(O18:O24)</f>
        <v>795.30000000000007</v>
      </c>
      <c r="P25" s="27">
        <f t="shared" si="2"/>
        <v>193.29999999999998</v>
      </c>
      <c r="Q25" s="27">
        <f t="shared" si="2"/>
        <v>779.80000000000007</v>
      </c>
      <c r="R25" s="27">
        <f>SUM(R18:R24)</f>
        <v>775.30000000000007</v>
      </c>
      <c r="S25" s="28">
        <f t="shared" ref="S25" si="3">SUM(S18:S24)</f>
        <v>782.69999999999993</v>
      </c>
      <c r="T25" s="25">
        <f t="shared" si="0"/>
        <v>12227.599999999999</v>
      </c>
    </row>
    <row r="26" spans="1:32" s="2" customFormat="1" ht="36.75" customHeight="1" x14ac:dyDescent="0.25">
      <c r="A26" s="93" t="s">
        <v>19</v>
      </c>
      <c r="B26" s="208">
        <v>149.9</v>
      </c>
      <c r="C26" s="30">
        <v>149.9</v>
      </c>
      <c r="D26" s="30">
        <v>149.9</v>
      </c>
      <c r="E26" s="30">
        <v>149.9</v>
      </c>
      <c r="F26" s="30">
        <v>149.9</v>
      </c>
      <c r="G26" s="229">
        <v>149.9</v>
      </c>
      <c r="H26" s="30">
        <v>149.9</v>
      </c>
      <c r="I26" s="30">
        <v>149.9</v>
      </c>
      <c r="J26" s="30">
        <v>149.9</v>
      </c>
      <c r="K26" s="30">
        <v>149.9</v>
      </c>
      <c r="L26" s="30">
        <v>149.9</v>
      </c>
      <c r="M26" s="30">
        <v>149.9</v>
      </c>
      <c r="N26" s="29">
        <v>149.9</v>
      </c>
      <c r="O26" s="30">
        <v>149.9</v>
      </c>
      <c r="P26" s="30">
        <v>149.9</v>
      </c>
      <c r="Q26" s="30">
        <v>149.9</v>
      </c>
      <c r="R26" s="30">
        <v>149.9</v>
      </c>
      <c r="S26" s="31">
        <v>149.9</v>
      </c>
      <c r="T26" s="32">
        <f>+((T25/T27)/7)*1000</f>
        <v>149.90131296661801</v>
      </c>
    </row>
    <row r="27" spans="1:32" s="2" customFormat="1" ht="33" customHeight="1" x14ac:dyDescent="0.25">
      <c r="A27" s="94" t="s">
        <v>20</v>
      </c>
      <c r="B27" s="209">
        <v>731</v>
      </c>
      <c r="C27" s="34">
        <v>725</v>
      </c>
      <c r="D27" s="34">
        <v>175</v>
      </c>
      <c r="E27" s="34">
        <v>740</v>
      </c>
      <c r="F27" s="34">
        <v>735</v>
      </c>
      <c r="G27" s="230">
        <v>731</v>
      </c>
      <c r="H27" s="34">
        <v>741</v>
      </c>
      <c r="I27" s="34">
        <v>745</v>
      </c>
      <c r="J27" s="34">
        <v>173</v>
      </c>
      <c r="K27" s="34">
        <v>748</v>
      </c>
      <c r="L27" s="34">
        <v>750</v>
      </c>
      <c r="M27" s="34">
        <v>747</v>
      </c>
      <c r="N27" s="33">
        <v>742</v>
      </c>
      <c r="O27" s="34">
        <v>758</v>
      </c>
      <c r="P27" s="34">
        <v>184</v>
      </c>
      <c r="Q27" s="34">
        <v>743</v>
      </c>
      <c r="R27" s="34">
        <v>739</v>
      </c>
      <c r="S27" s="35">
        <v>746</v>
      </c>
      <c r="T27" s="36">
        <f>SUM(B27:S27)</f>
        <v>11653</v>
      </c>
      <c r="U27" s="2">
        <f>((T25*1000)/T27)/7</f>
        <v>149.90131296661801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109.48766000000003</v>
      </c>
      <c r="C28" s="84">
        <f t="shared" si="4"/>
        <v>108.70849999999999</v>
      </c>
      <c r="D28" s="84">
        <f t="shared" si="4"/>
        <v>26.085500000000003</v>
      </c>
      <c r="E28" s="84">
        <f t="shared" si="4"/>
        <v>111.05639999999998</v>
      </c>
      <c r="F28" s="84">
        <f t="shared" si="4"/>
        <v>110.2471</v>
      </c>
      <c r="G28" s="84">
        <f t="shared" si="4"/>
        <v>109.68766000000002</v>
      </c>
      <c r="H28" s="84">
        <f t="shared" si="4"/>
        <v>111.06626000000001</v>
      </c>
      <c r="I28" s="84">
        <f t="shared" si="4"/>
        <v>111.78570000000002</v>
      </c>
      <c r="J28" s="84">
        <f t="shared" si="4"/>
        <v>25.985779999999995</v>
      </c>
      <c r="K28" s="84">
        <f t="shared" si="4"/>
        <v>112.21528000000001</v>
      </c>
      <c r="L28" s="84">
        <f t="shared" si="4"/>
        <v>112.51499999999999</v>
      </c>
      <c r="M28" s="84">
        <f t="shared" si="4"/>
        <v>112.04542000000001</v>
      </c>
      <c r="N28" s="84">
        <f t="shared" si="4"/>
        <v>111.31612</v>
      </c>
      <c r="O28" s="84">
        <f t="shared" si="4"/>
        <v>113.71388000000002</v>
      </c>
      <c r="P28" s="84">
        <f t="shared" si="4"/>
        <v>27.654239999999998</v>
      </c>
      <c r="Q28" s="84">
        <f t="shared" si="4"/>
        <v>111.56598000000001</v>
      </c>
      <c r="R28" s="84">
        <f t="shared" si="4"/>
        <v>110.72654000000003</v>
      </c>
      <c r="S28" s="231">
        <f t="shared" si="4"/>
        <v>111.91556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767.03830000000005</v>
      </c>
      <c r="C29" s="42">
        <f t="shared" si="5"/>
        <v>760.74249999999995</v>
      </c>
      <c r="D29" s="42">
        <f t="shared" si="5"/>
        <v>183.6275</v>
      </c>
      <c r="E29" s="42">
        <f>((E27*E26)*7)/1000</f>
        <v>776.48199999999997</v>
      </c>
      <c r="F29" s="42">
        <f>((F27*F26)*7)/1000</f>
        <v>771.2355</v>
      </c>
      <c r="G29" s="232">
        <f>((G27*G26)*7)/1000</f>
        <v>767.03830000000005</v>
      </c>
      <c r="H29" s="42">
        <f t="shared" ref="H29" si="6">((H27*H26)*7)/1000</f>
        <v>777.5313000000001</v>
      </c>
      <c r="I29" s="42">
        <f>((I27*I26)*7)/1000</f>
        <v>781.72850000000005</v>
      </c>
      <c r="J29" s="42">
        <f t="shared" ref="J29:M29" si="7">((J27*J26)*7)/1000</f>
        <v>181.52889999999999</v>
      </c>
      <c r="K29" s="42">
        <f t="shared" si="7"/>
        <v>784.87639999999999</v>
      </c>
      <c r="L29" s="42">
        <f t="shared" si="7"/>
        <v>786.97500000000002</v>
      </c>
      <c r="M29" s="42">
        <f t="shared" si="7"/>
        <v>783.82709999999997</v>
      </c>
      <c r="N29" s="41">
        <f>((N27*N26)*7)/1000</f>
        <v>778.5806</v>
      </c>
      <c r="O29" s="42">
        <f>((O27*O26)*7)/1000</f>
        <v>795.36940000000004</v>
      </c>
      <c r="P29" s="42">
        <f t="shared" ref="P29:S29" si="8">((P27*P26)*7)/1000</f>
        <v>193.0712</v>
      </c>
      <c r="Q29" s="42">
        <f t="shared" si="8"/>
        <v>779.62990000000002</v>
      </c>
      <c r="R29" s="43">
        <f t="shared" si="8"/>
        <v>775.43270000000007</v>
      </c>
      <c r="S29" s="44">
        <f t="shared" si="8"/>
        <v>782.77780000000007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149.91205784639439</v>
      </c>
      <c r="C30" s="47">
        <f t="shared" si="9"/>
        <v>149.89162561576356</v>
      </c>
      <c r="D30" s="47">
        <f t="shared" si="9"/>
        <v>149.95918367346937</v>
      </c>
      <c r="E30" s="47">
        <f>+(E25/E27)/7*1000</f>
        <v>149.94208494208493</v>
      </c>
      <c r="F30" s="47">
        <f t="shared" ref="F30:H30" si="10">+(F25/F27)/7*1000</f>
        <v>149.85422740524785</v>
      </c>
      <c r="G30" s="233">
        <f t="shared" si="10"/>
        <v>149.91205784639439</v>
      </c>
      <c r="H30" s="47">
        <f t="shared" si="10"/>
        <v>149.93252361673416</v>
      </c>
      <c r="I30" s="47">
        <f>+(I25/I27)/7*1000</f>
        <v>149.91371045062317</v>
      </c>
      <c r="J30" s="47">
        <f t="shared" ref="J30:M30" si="11">+(J25/J27)/7*1000</f>
        <v>149.95871180842278</v>
      </c>
      <c r="K30" s="47">
        <f t="shared" si="11"/>
        <v>149.88540870893812</v>
      </c>
      <c r="L30" s="47">
        <f t="shared" si="11"/>
        <v>149.88571428571427</v>
      </c>
      <c r="M30" s="47">
        <f t="shared" si="11"/>
        <v>149.85656913367757</v>
      </c>
      <c r="N30" s="46">
        <f>+(N25/N27)/7*1000</f>
        <v>149.88448209472466</v>
      </c>
      <c r="O30" s="47">
        <f t="shared" ref="O30:S30" si="12">+(O25/O27)/7*1000</f>
        <v>149.88692046739541</v>
      </c>
      <c r="P30" s="47">
        <f t="shared" si="12"/>
        <v>150.07763975155279</v>
      </c>
      <c r="Q30" s="47">
        <f t="shared" si="12"/>
        <v>149.93270524899057</v>
      </c>
      <c r="R30" s="47">
        <f t="shared" si="12"/>
        <v>149.87434757394163</v>
      </c>
      <c r="S30" s="48">
        <f t="shared" si="12"/>
        <v>149.88510149368057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8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8" t="s">
        <v>8</v>
      </c>
      <c r="M36" s="499"/>
      <c r="N36" s="499"/>
      <c r="O36" s="499"/>
      <c r="P36" s="499"/>
      <c r="Q36" s="49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</v>
      </c>
      <c r="C39" s="79">
        <v>91.6</v>
      </c>
      <c r="D39" s="79">
        <v>17.600000000000001</v>
      </c>
      <c r="E39" s="79">
        <v>88.2</v>
      </c>
      <c r="F39" s="79">
        <v>88.9</v>
      </c>
      <c r="G39" s="79">
        <v>90.9</v>
      </c>
      <c r="H39" s="79"/>
      <c r="I39" s="101">
        <f t="shared" ref="I39:I46" si="13">SUM(B39:H39)</f>
        <v>467.1</v>
      </c>
      <c r="J39" s="138"/>
      <c r="K39" s="91" t="s">
        <v>12</v>
      </c>
      <c r="L39" s="79">
        <v>6.5</v>
      </c>
      <c r="M39" s="79">
        <v>6.3</v>
      </c>
      <c r="N39" s="79">
        <v>1.4</v>
      </c>
      <c r="O39" s="79">
        <v>6.3</v>
      </c>
      <c r="P39" s="79">
        <v>5.9</v>
      </c>
      <c r="Q39" s="79">
        <v>6.3</v>
      </c>
      <c r="R39" s="101">
        <f t="shared" ref="R39:R46" si="14">SUM(L39:Q39)</f>
        <v>32.699999999999996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89.9</v>
      </c>
      <c r="C40" s="79">
        <v>91.6</v>
      </c>
      <c r="D40" s="79">
        <v>17.600000000000001</v>
      </c>
      <c r="E40" s="79">
        <v>88.2</v>
      </c>
      <c r="F40" s="79">
        <v>88.9</v>
      </c>
      <c r="G40" s="79">
        <v>90.9</v>
      </c>
      <c r="H40" s="79"/>
      <c r="I40" s="101">
        <f t="shared" si="13"/>
        <v>467.1</v>
      </c>
      <c r="J40" s="2"/>
      <c r="K40" s="92" t="s">
        <v>13</v>
      </c>
      <c r="L40" s="79">
        <v>6.5</v>
      </c>
      <c r="M40" s="79">
        <v>6.3</v>
      </c>
      <c r="N40" s="79">
        <v>1.4</v>
      </c>
      <c r="O40" s="79">
        <v>6.3</v>
      </c>
      <c r="P40" s="79">
        <v>5.9</v>
      </c>
      <c r="Q40" s="79">
        <v>6.3</v>
      </c>
      <c r="R40" s="101">
        <f t="shared" si="14"/>
        <v>32.699999999999996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6.6</v>
      </c>
      <c r="M41" s="79">
        <v>6.2</v>
      </c>
      <c r="N41" s="79">
        <v>1.4</v>
      </c>
      <c r="O41" s="79">
        <v>6</v>
      </c>
      <c r="P41" s="79">
        <v>5.9</v>
      </c>
      <c r="Q41" s="79">
        <v>6.2</v>
      </c>
      <c r="R41" s="101">
        <f t="shared" si="14"/>
        <v>32.300000000000004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6.6</v>
      </c>
      <c r="M42" s="79">
        <v>6.2</v>
      </c>
      <c r="N42" s="79">
        <v>1.4</v>
      </c>
      <c r="O42" s="79">
        <v>6.1</v>
      </c>
      <c r="P42" s="79">
        <v>5.9</v>
      </c>
      <c r="Q42" s="79">
        <v>6.3</v>
      </c>
      <c r="R42" s="101">
        <f t="shared" si="14"/>
        <v>32.5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6.6</v>
      </c>
      <c r="M43" s="79">
        <v>6.3</v>
      </c>
      <c r="N43" s="79">
        <v>1.4</v>
      </c>
      <c r="O43" s="79">
        <v>6.1</v>
      </c>
      <c r="P43" s="79">
        <v>5.9</v>
      </c>
      <c r="Q43" s="79">
        <v>6.3</v>
      </c>
      <c r="R43" s="101">
        <f t="shared" si="14"/>
        <v>32.599999999999994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6.7</v>
      </c>
      <c r="M44" s="79">
        <v>6.3</v>
      </c>
      <c r="N44" s="79">
        <v>1.4</v>
      </c>
      <c r="O44" s="79">
        <v>6.1</v>
      </c>
      <c r="P44" s="79">
        <v>6</v>
      </c>
      <c r="Q44" s="79">
        <v>6.3</v>
      </c>
      <c r="R44" s="101">
        <f t="shared" si="14"/>
        <v>32.799999999999997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6.7</v>
      </c>
      <c r="M45" s="79">
        <v>6.3</v>
      </c>
      <c r="N45" s="79">
        <v>1.4</v>
      </c>
      <c r="O45" s="79">
        <v>6.1</v>
      </c>
      <c r="P45" s="79">
        <v>6</v>
      </c>
      <c r="Q45" s="79">
        <v>6.3</v>
      </c>
      <c r="R45" s="101">
        <f t="shared" si="14"/>
        <v>32.799999999999997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179.8</v>
      </c>
      <c r="C46" s="27">
        <f t="shared" si="15"/>
        <v>183.2</v>
      </c>
      <c r="D46" s="27">
        <f t="shared" si="15"/>
        <v>35.200000000000003</v>
      </c>
      <c r="E46" s="27">
        <f t="shared" si="15"/>
        <v>176.4</v>
      </c>
      <c r="F46" s="27">
        <f t="shared" si="15"/>
        <v>177.8</v>
      </c>
      <c r="G46" s="27">
        <f t="shared" si="15"/>
        <v>181.8</v>
      </c>
      <c r="H46" s="27">
        <f t="shared" si="15"/>
        <v>0</v>
      </c>
      <c r="I46" s="101">
        <f t="shared" si="13"/>
        <v>934.2</v>
      </c>
      <c r="K46" s="77" t="s">
        <v>10</v>
      </c>
      <c r="L46" s="81">
        <f t="shared" ref="L46:Q46" si="16">SUM(L39:L45)</f>
        <v>46.20000000000001</v>
      </c>
      <c r="M46" s="27">
        <f t="shared" si="16"/>
        <v>43.9</v>
      </c>
      <c r="N46" s="27">
        <f t="shared" si="16"/>
        <v>9.8000000000000007</v>
      </c>
      <c r="O46" s="27">
        <f t="shared" si="16"/>
        <v>43.000000000000007</v>
      </c>
      <c r="P46" s="27">
        <f t="shared" si="16"/>
        <v>41.5</v>
      </c>
      <c r="Q46" s="27">
        <f t="shared" si="16"/>
        <v>44</v>
      </c>
      <c r="R46" s="101">
        <f t="shared" si="14"/>
        <v>228.4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154.4</v>
      </c>
      <c r="C47" s="30">
        <v>154.4</v>
      </c>
      <c r="D47" s="30">
        <v>154.4</v>
      </c>
      <c r="E47" s="30">
        <v>154</v>
      </c>
      <c r="F47" s="30">
        <v>154</v>
      </c>
      <c r="G47" s="30">
        <v>154</v>
      </c>
      <c r="H47" s="30"/>
      <c r="I47" s="102">
        <f>+((I46/I48)/7)*1000</f>
        <v>44.059802858086123</v>
      </c>
      <c r="K47" s="110" t="s">
        <v>19</v>
      </c>
      <c r="L47" s="82">
        <v>143.5</v>
      </c>
      <c r="M47" s="30">
        <v>139.5</v>
      </c>
      <c r="N47" s="30">
        <v>140.5</v>
      </c>
      <c r="O47" s="30">
        <v>139.5</v>
      </c>
      <c r="P47" s="30">
        <v>138</v>
      </c>
      <c r="Q47" s="30">
        <v>136.5</v>
      </c>
      <c r="R47" s="102">
        <f>+((R46/R48)/7)*1000</f>
        <v>139.43833943833945</v>
      </c>
      <c r="S47" s="63"/>
      <c r="T47" s="63"/>
    </row>
    <row r="48" spans="1:30" ht="33.75" customHeight="1" x14ac:dyDescent="0.25">
      <c r="A48" s="94" t="s">
        <v>20</v>
      </c>
      <c r="B48" s="83">
        <v>582</v>
      </c>
      <c r="C48" s="83">
        <v>593</v>
      </c>
      <c r="D48" s="83">
        <v>114</v>
      </c>
      <c r="E48" s="83">
        <v>573</v>
      </c>
      <c r="F48" s="83">
        <v>577</v>
      </c>
      <c r="G48" s="83">
        <v>590</v>
      </c>
      <c r="H48" s="34"/>
      <c r="I48" s="103">
        <f>SUM(B48:H48)</f>
        <v>3029</v>
      </c>
      <c r="J48" s="64"/>
      <c r="K48" s="94" t="s">
        <v>20</v>
      </c>
      <c r="L48" s="106">
        <v>46</v>
      </c>
      <c r="M48" s="65">
        <v>45</v>
      </c>
      <c r="N48" s="65">
        <v>10</v>
      </c>
      <c r="O48" s="65">
        <v>44</v>
      </c>
      <c r="P48" s="65">
        <v>43</v>
      </c>
      <c r="Q48" s="65">
        <v>46</v>
      </c>
      <c r="R48" s="112">
        <f>SUM(L48:Q48)</f>
        <v>234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89.860799999999998</v>
      </c>
      <c r="C49" s="38">
        <f t="shared" si="17"/>
        <v>91.559200000000004</v>
      </c>
      <c r="D49" s="38">
        <f t="shared" si="17"/>
        <v>17.601600000000001</v>
      </c>
      <c r="E49" s="38">
        <f t="shared" si="17"/>
        <v>88.24199999999999</v>
      </c>
      <c r="F49" s="38">
        <f t="shared" si="17"/>
        <v>88.85799999999999</v>
      </c>
      <c r="G49" s="38">
        <f t="shared" si="17"/>
        <v>90.86</v>
      </c>
      <c r="H49" s="38">
        <f t="shared" si="17"/>
        <v>0</v>
      </c>
      <c r="I49" s="104">
        <f>((I46*1000)/I48)/7</f>
        <v>44.059802858086123</v>
      </c>
      <c r="K49" s="95" t="s">
        <v>21</v>
      </c>
      <c r="L49" s="84">
        <f t="shared" ref="L49:Q49" si="18">((L48*L47)*7/1000-L39-L40)/5</f>
        <v>6.6414</v>
      </c>
      <c r="M49" s="38">
        <f t="shared" si="18"/>
        <v>6.2685000000000013</v>
      </c>
      <c r="N49" s="38">
        <f t="shared" si="18"/>
        <v>1.407</v>
      </c>
      <c r="O49" s="38">
        <f t="shared" si="18"/>
        <v>6.0732000000000008</v>
      </c>
      <c r="P49" s="38">
        <f t="shared" si="18"/>
        <v>5.9475999999999996</v>
      </c>
      <c r="Q49" s="38">
        <f t="shared" si="18"/>
        <v>6.2706000000000008</v>
      </c>
      <c r="R49" s="113">
        <f>((R46*1000)/R48)/7</f>
        <v>139.43833943833945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629.02559999999994</v>
      </c>
      <c r="C50" s="42">
        <f t="shared" si="19"/>
        <v>640.9144</v>
      </c>
      <c r="D50" s="42">
        <f t="shared" si="19"/>
        <v>123.21120000000001</v>
      </c>
      <c r="E50" s="42">
        <f t="shared" si="19"/>
        <v>617.69399999999996</v>
      </c>
      <c r="F50" s="42">
        <f t="shared" si="19"/>
        <v>622.00599999999997</v>
      </c>
      <c r="G50" s="42">
        <f t="shared" si="19"/>
        <v>636.02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46.207000000000001</v>
      </c>
      <c r="M50" s="42">
        <f t="shared" si="20"/>
        <v>43.942500000000003</v>
      </c>
      <c r="N50" s="42">
        <f t="shared" si="20"/>
        <v>9.8350000000000009</v>
      </c>
      <c r="O50" s="42">
        <f t="shared" si="20"/>
        <v>42.966000000000001</v>
      </c>
      <c r="P50" s="42">
        <f t="shared" si="20"/>
        <v>41.537999999999997</v>
      </c>
      <c r="Q50" s="42">
        <f t="shared" si="20"/>
        <v>43.953000000000003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44.133529700540009</v>
      </c>
      <c r="C51" s="47">
        <f t="shared" si="21"/>
        <v>44.133943628041429</v>
      </c>
      <c r="D51" s="47">
        <f t="shared" si="21"/>
        <v>44.110275689223059</v>
      </c>
      <c r="E51" s="47">
        <f t="shared" si="21"/>
        <v>43.97905759162304</v>
      </c>
      <c r="F51" s="47">
        <f t="shared" si="21"/>
        <v>44.020797227036397</v>
      </c>
      <c r="G51" s="47">
        <f t="shared" si="21"/>
        <v>44.019370460048435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143.47826086956525</v>
      </c>
      <c r="M51" s="47">
        <f t="shared" si="22"/>
        <v>139.36507936507937</v>
      </c>
      <c r="N51" s="47">
        <f t="shared" si="22"/>
        <v>140</v>
      </c>
      <c r="O51" s="47">
        <f t="shared" si="22"/>
        <v>139.61038961038963</v>
      </c>
      <c r="P51" s="47">
        <f t="shared" si="22"/>
        <v>137.87375415282395</v>
      </c>
      <c r="Q51" s="47">
        <f t="shared" si="22"/>
        <v>136.64596273291926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511" t="s">
        <v>70</v>
      </c>
      <c r="C55" s="512"/>
      <c r="D55" s="512"/>
      <c r="E55" s="512"/>
      <c r="F55" s="512"/>
      <c r="G55" s="513"/>
      <c r="H55" s="511" t="s">
        <v>71</v>
      </c>
      <c r="I55" s="512"/>
      <c r="J55" s="512"/>
      <c r="K55" s="512"/>
      <c r="L55" s="512"/>
      <c r="M55" s="513"/>
      <c r="N55" s="511" t="s">
        <v>8</v>
      </c>
      <c r="O55" s="512"/>
      <c r="P55" s="512"/>
      <c r="Q55" s="512"/>
      <c r="R55" s="512"/>
      <c r="S55" s="513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8.3000000000000007</v>
      </c>
      <c r="D58" s="79">
        <v>2</v>
      </c>
      <c r="E58" s="79">
        <v>8.1999999999999993</v>
      </c>
      <c r="F58" s="79">
        <v>8.1999999999999993</v>
      </c>
      <c r="G58" s="221">
        <v>8.1999999999999993</v>
      </c>
      <c r="H58" s="22">
        <v>8.6</v>
      </c>
      <c r="I58" s="79">
        <v>8.6</v>
      </c>
      <c r="J58" s="79">
        <v>1.9</v>
      </c>
      <c r="K58" s="79">
        <v>8.1999999999999993</v>
      </c>
      <c r="L58" s="79">
        <v>8</v>
      </c>
      <c r="M58" s="221">
        <v>8.1</v>
      </c>
      <c r="N58" s="22">
        <v>8.4</v>
      </c>
      <c r="O58" s="79">
        <v>8.6</v>
      </c>
      <c r="P58" s="79">
        <v>2.2999999999999998</v>
      </c>
      <c r="Q58" s="79">
        <v>8.1</v>
      </c>
      <c r="R58" s="79">
        <v>8.1</v>
      </c>
      <c r="S58" s="221">
        <v>8.1</v>
      </c>
      <c r="T58" s="101">
        <f t="shared" ref="T58:T65" si="23">SUM(B58:S58)</f>
        <v>130.29999999999998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8.3000000000000007</v>
      </c>
      <c r="D59" s="79">
        <v>2</v>
      </c>
      <c r="E59" s="79">
        <v>8.1999999999999993</v>
      </c>
      <c r="F59" s="79">
        <v>8.1999999999999993</v>
      </c>
      <c r="G59" s="221">
        <v>8.1999999999999993</v>
      </c>
      <c r="H59" s="22">
        <v>8.6</v>
      </c>
      <c r="I59" s="79">
        <v>8.6</v>
      </c>
      <c r="J59" s="79">
        <v>1.9</v>
      </c>
      <c r="K59" s="79">
        <v>8.1999999999999993</v>
      </c>
      <c r="L59" s="79">
        <v>8</v>
      </c>
      <c r="M59" s="221">
        <v>8.1</v>
      </c>
      <c r="N59" s="22">
        <v>8.4</v>
      </c>
      <c r="O59" s="79">
        <v>8.6</v>
      </c>
      <c r="P59" s="79">
        <v>2.2999999999999998</v>
      </c>
      <c r="Q59" s="79">
        <v>8.1</v>
      </c>
      <c r="R59" s="79">
        <v>8.1</v>
      </c>
      <c r="S59" s="221">
        <v>8.1</v>
      </c>
      <c r="T59" s="101">
        <f t="shared" si="23"/>
        <v>130.29999999999998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1.9</v>
      </c>
      <c r="E60" s="79">
        <v>8.1999999999999993</v>
      </c>
      <c r="F60" s="79">
        <v>8.1999999999999993</v>
      </c>
      <c r="G60" s="221">
        <v>8.1999999999999993</v>
      </c>
      <c r="H60" s="22">
        <v>8.6</v>
      </c>
      <c r="I60" s="79">
        <v>8.5</v>
      </c>
      <c r="J60" s="79">
        <v>1.8</v>
      </c>
      <c r="K60" s="79">
        <v>8.1</v>
      </c>
      <c r="L60" s="79">
        <v>8</v>
      </c>
      <c r="M60" s="221">
        <v>8.1</v>
      </c>
      <c r="N60" s="22">
        <v>8.4</v>
      </c>
      <c r="O60" s="79">
        <v>8.6</v>
      </c>
      <c r="P60" s="79">
        <v>2</v>
      </c>
      <c r="Q60" s="79">
        <v>8.1</v>
      </c>
      <c r="R60" s="79">
        <v>8</v>
      </c>
      <c r="S60" s="221">
        <v>8.1</v>
      </c>
      <c r="T60" s="101">
        <f t="shared" si="23"/>
        <v>129.29999999999998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8.3000000000000007</v>
      </c>
      <c r="D61" s="79">
        <v>1.9</v>
      </c>
      <c r="E61" s="79">
        <v>8.1999999999999993</v>
      </c>
      <c r="F61" s="79">
        <v>8.1999999999999993</v>
      </c>
      <c r="G61" s="221">
        <v>8.3000000000000007</v>
      </c>
      <c r="H61" s="22">
        <v>8.6</v>
      </c>
      <c r="I61" s="79">
        <v>8.5</v>
      </c>
      <c r="J61" s="79">
        <v>1.8</v>
      </c>
      <c r="K61" s="79">
        <v>8.1</v>
      </c>
      <c r="L61" s="79">
        <v>8.1</v>
      </c>
      <c r="M61" s="221">
        <v>8.1</v>
      </c>
      <c r="N61" s="22">
        <v>8.5</v>
      </c>
      <c r="O61" s="79">
        <v>8.6</v>
      </c>
      <c r="P61" s="79">
        <v>2</v>
      </c>
      <c r="Q61" s="79">
        <v>8.1</v>
      </c>
      <c r="R61" s="79">
        <v>8.1</v>
      </c>
      <c r="S61" s="221">
        <v>8.1</v>
      </c>
      <c r="T61" s="101">
        <f t="shared" si="23"/>
        <v>129.79999999999998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8.3000000000000007</v>
      </c>
      <c r="D62" s="79">
        <v>2</v>
      </c>
      <c r="E62" s="79">
        <v>8.1999999999999993</v>
      </c>
      <c r="F62" s="79">
        <v>8.1999999999999993</v>
      </c>
      <c r="G62" s="221">
        <v>8.3000000000000007</v>
      </c>
      <c r="H62" s="22">
        <v>8.6</v>
      </c>
      <c r="I62" s="79">
        <v>8.6</v>
      </c>
      <c r="J62" s="79">
        <v>1.8</v>
      </c>
      <c r="K62" s="79">
        <v>8.1999999999999993</v>
      </c>
      <c r="L62" s="79">
        <v>8.1</v>
      </c>
      <c r="M62" s="221">
        <v>8.1</v>
      </c>
      <c r="N62" s="22">
        <v>8.5</v>
      </c>
      <c r="O62" s="79">
        <v>8.6</v>
      </c>
      <c r="P62" s="79">
        <v>2</v>
      </c>
      <c r="Q62" s="79">
        <v>8.1</v>
      </c>
      <c r="R62" s="79">
        <v>8.1</v>
      </c>
      <c r="S62" s="221">
        <v>8.1</v>
      </c>
      <c r="T62" s="101">
        <f t="shared" si="23"/>
        <v>130.19999999999999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8.3000000000000007</v>
      </c>
      <c r="D63" s="79">
        <v>2</v>
      </c>
      <c r="E63" s="79">
        <v>8.3000000000000007</v>
      </c>
      <c r="F63" s="79">
        <v>8.3000000000000007</v>
      </c>
      <c r="G63" s="221">
        <v>8.3000000000000007</v>
      </c>
      <c r="H63" s="22">
        <v>8.6</v>
      </c>
      <c r="I63" s="79">
        <v>8.6</v>
      </c>
      <c r="J63" s="79">
        <v>1.8</v>
      </c>
      <c r="K63" s="79">
        <v>8.1999999999999993</v>
      </c>
      <c r="L63" s="79">
        <v>8.1</v>
      </c>
      <c r="M63" s="221">
        <v>8.1</v>
      </c>
      <c r="N63" s="22">
        <v>8.5</v>
      </c>
      <c r="O63" s="79">
        <v>8.6</v>
      </c>
      <c r="P63" s="79">
        <v>2.1</v>
      </c>
      <c r="Q63" s="79">
        <v>8.1</v>
      </c>
      <c r="R63" s="79">
        <v>8.1</v>
      </c>
      <c r="S63" s="221">
        <v>8.1</v>
      </c>
      <c r="T63" s="101">
        <f t="shared" si="23"/>
        <v>130.49999999999997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8.3000000000000007</v>
      </c>
      <c r="D64" s="79">
        <v>2</v>
      </c>
      <c r="E64" s="79">
        <v>8.3000000000000007</v>
      </c>
      <c r="F64" s="79">
        <v>8.3000000000000007</v>
      </c>
      <c r="G64" s="221">
        <v>8.3000000000000007</v>
      </c>
      <c r="H64" s="22">
        <v>8.6</v>
      </c>
      <c r="I64" s="79">
        <v>8.6</v>
      </c>
      <c r="J64" s="79">
        <v>1.9</v>
      </c>
      <c r="K64" s="79">
        <v>8.1999999999999993</v>
      </c>
      <c r="L64" s="79">
        <v>8.1</v>
      </c>
      <c r="M64" s="221">
        <v>8.1999999999999993</v>
      </c>
      <c r="N64" s="22">
        <v>8.5</v>
      </c>
      <c r="O64" s="79">
        <v>8.6</v>
      </c>
      <c r="P64" s="79">
        <v>2.1</v>
      </c>
      <c r="Q64" s="79">
        <v>8.1999999999999993</v>
      </c>
      <c r="R64" s="79">
        <v>8.1</v>
      </c>
      <c r="S64" s="221">
        <v>8.1999999999999993</v>
      </c>
      <c r="T64" s="101">
        <f t="shared" si="23"/>
        <v>130.89999999999998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58.6</v>
      </c>
      <c r="C65" s="27">
        <f t="shared" ref="C65:S65" si="24">SUM(C58:C64)</f>
        <v>58</v>
      </c>
      <c r="D65" s="27">
        <f t="shared" si="24"/>
        <v>13.8</v>
      </c>
      <c r="E65" s="27">
        <f t="shared" si="24"/>
        <v>57.599999999999994</v>
      </c>
      <c r="F65" s="27">
        <f t="shared" si="24"/>
        <v>57.599999999999994</v>
      </c>
      <c r="G65" s="28">
        <f t="shared" si="24"/>
        <v>57.8</v>
      </c>
      <c r="H65" s="26">
        <f t="shared" si="24"/>
        <v>60.2</v>
      </c>
      <c r="I65" s="27">
        <f t="shared" si="24"/>
        <v>60.000000000000007</v>
      </c>
      <c r="J65" s="27">
        <f t="shared" si="24"/>
        <v>12.9</v>
      </c>
      <c r="K65" s="27">
        <f t="shared" si="24"/>
        <v>57.2</v>
      </c>
      <c r="L65" s="27">
        <f t="shared" si="24"/>
        <v>56.400000000000006</v>
      </c>
      <c r="M65" s="28">
        <f t="shared" si="24"/>
        <v>56.8</v>
      </c>
      <c r="N65" s="26">
        <f t="shared" si="24"/>
        <v>59.2</v>
      </c>
      <c r="O65" s="27">
        <f t="shared" si="24"/>
        <v>60.2</v>
      </c>
      <c r="P65" s="27">
        <f t="shared" si="24"/>
        <v>14.799999999999999</v>
      </c>
      <c r="Q65" s="27">
        <f t="shared" si="24"/>
        <v>56.8</v>
      </c>
      <c r="R65" s="27">
        <f t="shared" si="24"/>
        <v>56.6</v>
      </c>
      <c r="S65" s="28">
        <f t="shared" si="24"/>
        <v>56.8</v>
      </c>
      <c r="T65" s="101">
        <f t="shared" si="23"/>
        <v>911.29999999999984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142</v>
      </c>
      <c r="C66" s="30">
        <v>143</v>
      </c>
      <c r="D66" s="30">
        <v>141</v>
      </c>
      <c r="E66" s="30">
        <v>142</v>
      </c>
      <c r="F66" s="30">
        <v>142</v>
      </c>
      <c r="G66" s="31">
        <v>140</v>
      </c>
      <c r="H66" s="29">
        <v>141</v>
      </c>
      <c r="I66" s="30">
        <v>140.5</v>
      </c>
      <c r="J66" s="30">
        <v>142</v>
      </c>
      <c r="K66" s="30">
        <v>138.5</v>
      </c>
      <c r="L66" s="30">
        <v>139</v>
      </c>
      <c r="M66" s="31">
        <v>137.5</v>
      </c>
      <c r="N66" s="29">
        <v>141</v>
      </c>
      <c r="O66" s="30">
        <v>141</v>
      </c>
      <c r="P66" s="30">
        <v>141</v>
      </c>
      <c r="Q66" s="30">
        <v>140</v>
      </c>
      <c r="R66" s="30">
        <v>139.5</v>
      </c>
      <c r="S66" s="31">
        <v>137.5</v>
      </c>
      <c r="T66" s="102">
        <f>+((T65/T67)/7)*1000</f>
        <v>140.28633004926107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58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15</v>
      </c>
      <c r="Q67" s="65">
        <v>58</v>
      </c>
      <c r="R67" s="65">
        <v>58</v>
      </c>
      <c r="S67" s="223">
        <v>59</v>
      </c>
      <c r="T67" s="112">
        <f>SUM(B67:S67)</f>
        <v>928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8.3692000000000011</v>
      </c>
      <c r="C68" s="38">
        <f t="shared" si="25"/>
        <v>8.291599999999999</v>
      </c>
      <c r="D68" s="38">
        <f t="shared" si="25"/>
        <v>1.9636</v>
      </c>
      <c r="E68" s="38">
        <f t="shared" si="25"/>
        <v>8.2503999999999991</v>
      </c>
      <c r="F68" s="38">
        <f t="shared" si="25"/>
        <v>8.2503999999999991</v>
      </c>
      <c r="G68" s="39">
        <f t="shared" si="25"/>
        <v>8.2840000000000007</v>
      </c>
      <c r="H68" s="37">
        <f t="shared" si="25"/>
        <v>8.6013999999999999</v>
      </c>
      <c r="I68" s="38">
        <f t="shared" si="25"/>
        <v>8.5586999999999982</v>
      </c>
      <c r="J68" s="38">
        <f t="shared" si="25"/>
        <v>1.8244</v>
      </c>
      <c r="K68" s="38">
        <f t="shared" si="25"/>
        <v>8.1600999999999999</v>
      </c>
      <c r="L68" s="38">
        <f t="shared" si="25"/>
        <v>8.0868000000000002</v>
      </c>
      <c r="M68" s="39">
        <f t="shared" si="25"/>
        <v>8.1174999999999997</v>
      </c>
      <c r="N68" s="37">
        <f t="shared" si="25"/>
        <v>8.484</v>
      </c>
      <c r="O68" s="38">
        <f t="shared" si="25"/>
        <v>8.6013999999999999</v>
      </c>
      <c r="P68" s="38">
        <f t="shared" si="25"/>
        <v>2.0409999999999995</v>
      </c>
      <c r="Q68" s="38">
        <f t="shared" si="25"/>
        <v>8.1280000000000001</v>
      </c>
      <c r="R68" s="38">
        <f t="shared" si="25"/>
        <v>8.0873999999999988</v>
      </c>
      <c r="S68" s="39">
        <f t="shared" si="25"/>
        <v>8.1174999999999997</v>
      </c>
      <c r="T68" s="116">
        <f>((T65*1000)/T67)/7</f>
        <v>140.28633004926107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58.646000000000001</v>
      </c>
      <c r="C69" s="42">
        <f>((C67*C66)*7)/1000</f>
        <v>58.058</v>
      </c>
      <c r="D69" s="42">
        <f>((D67*D66)*7)/1000</f>
        <v>13.818</v>
      </c>
      <c r="E69" s="42">
        <f t="shared" ref="E69:R69" si="26">((E67*E66)*7)/1000</f>
        <v>57.652000000000001</v>
      </c>
      <c r="F69" s="42">
        <f t="shared" si="26"/>
        <v>57.652000000000001</v>
      </c>
      <c r="G69" s="87">
        <f t="shared" si="26"/>
        <v>57.82</v>
      </c>
      <c r="H69" s="41">
        <f t="shared" si="26"/>
        <v>60.207000000000001</v>
      </c>
      <c r="I69" s="42">
        <f t="shared" si="26"/>
        <v>59.993499999999997</v>
      </c>
      <c r="J69" s="42">
        <f t="shared" si="26"/>
        <v>12.922000000000001</v>
      </c>
      <c r="K69" s="42">
        <f t="shared" si="26"/>
        <v>57.200499999999998</v>
      </c>
      <c r="L69" s="42">
        <f t="shared" si="26"/>
        <v>56.433999999999997</v>
      </c>
      <c r="M69" s="87">
        <f t="shared" si="26"/>
        <v>56.787500000000001</v>
      </c>
      <c r="N69" s="41">
        <f t="shared" si="26"/>
        <v>59.22</v>
      </c>
      <c r="O69" s="42">
        <f t="shared" si="26"/>
        <v>60.207000000000001</v>
      </c>
      <c r="P69" s="42">
        <f t="shared" si="26"/>
        <v>14.805</v>
      </c>
      <c r="Q69" s="42">
        <f t="shared" si="26"/>
        <v>56.84</v>
      </c>
      <c r="R69" s="42">
        <f t="shared" si="26"/>
        <v>56.637</v>
      </c>
      <c r="S69" s="87">
        <f>((S67*S66)*7)/1000</f>
        <v>56.787500000000001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141.88861985472153</v>
      </c>
      <c r="C70" s="47">
        <f>+(C65/C67)/7*1000</f>
        <v>142.85714285714286</v>
      </c>
      <c r="D70" s="47">
        <f>+(D65/D67)/7*1000</f>
        <v>140.81632653061223</v>
      </c>
      <c r="E70" s="47">
        <f t="shared" ref="E70:R70" si="27">+(E65/E67)/7*1000</f>
        <v>141.87192118226599</v>
      </c>
      <c r="F70" s="47">
        <f t="shared" si="27"/>
        <v>141.87192118226599</v>
      </c>
      <c r="G70" s="48">
        <f t="shared" si="27"/>
        <v>139.95157384987894</v>
      </c>
      <c r="H70" s="46">
        <f t="shared" si="27"/>
        <v>140.98360655737704</v>
      </c>
      <c r="I70" s="47">
        <f t="shared" si="27"/>
        <v>140.5152224824356</v>
      </c>
      <c r="J70" s="47">
        <f t="shared" si="27"/>
        <v>141.75824175824175</v>
      </c>
      <c r="K70" s="47">
        <f t="shared" si="27"/>
        <v>138.49878934624698</v>
      </c>
      <c r="L70" s="47">
        <f t="shared" si="27"/>
        <v>138.91625615763547</v>
      </c>
      <c r="M70" s="48">
        <f t="shared" si="27"/>
        <v>137.53026634382564</v>
      </c>
      <c r="N70" s="46">
        <f t="shared" si="27"/>
        <v>140.95238095238096</v>
      </c>
      <c r="O70" s="47">
        <f t="shared" si="27"/>
        <v>140.98360655737704</v>
      </c>
      <c r="P70" s="47">
        <f t="shared" si="27"/>
        <v>140.95238095238093</v>
      </c>
      <c r="Q70" s="47">
        <f t="shared" si="27"/>
        <v>139.90147783251231</v>
      </c>
      <c r="R70" s="47">
        <f t="shared" si="27"/>
        <v>139.40886699507391</v>
      </c>
      <c r="S70" s="48">
        <f>+(S65/S67)/7*1000</f>
        <v>137.53026634382564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9"/>
  <sheetViews>
    <sheetView showGridLines="0" tabSelected="1" view="pageBreakPreview" zoomScale="50" zoomScaleNormal="70" zoomScaleSheetLayoutView="50" workbookViewId="0">
      <selection activeCell="N46" sqref="N46"/>
    </sheetView>
  </sheetViews>
  <sheetFormatPr baseColWidth="10" defaultColWidth="11.42578125" defaultRowHeight="27.75" x14ac:dyDescent="0.25"/>
  <cols>
    <col min="1" max="1" width="54" style="282" bestFit="1" customWidth="1"/>
    <col min="2" max="3" width="11.5703125" style="282" customWidth="1"/>
    <col min="4" max="4" width="13.5703125" style="282" bestFit="1" customWidth="1"/>
    <col min="5" max="6" width="11.5703125" style="282" customWidth="1"/>
    <col min="7" max="8" width="17.5703125" style="282" customWidth="1"/>
    <col min="9" max="9" width="20.5703125" style="282" bestFit="1" customWidth="1"/>
    <col min="10" max="10" width="14.5703125" style="282" customWidth="1"/>
    <col min="11" max="15" width="13.42578125" style="282" customWidth="1"/>
    <col min="16" max="16" width="15.85546875" style="282" bestFit="1" customWidth="1"/>
    <col min="17" max="19" width="13.42578125" style="282" customWidth="1"/>
    <col min="20" max="20" width="16.7109375" style="282" bestFit="1" customWidth="1"/>
    <col min="21" max="25" width="13.42578125" style="282" customWidth="1"/>
    <col min="26" max="16384" width="11.42578125" style="282"/>
  </cols>
  <sheetData>
    <row r="1" spans="1:28" ht="29.45" customHeight="1" x14ac:dyDescent="0.25">
      <c r="A1" s="517"/>
      <c r="B1" s="520" t="s">
        <v>29</v>
      </c>
      <c r="C1" s="521"/>
      <c r="D1" s="521"/>
      <c r="E1" s="521"/>
      <c r="F1" s="521"/>
      <c r="G1" s="521"/>
      <c r="H1" s="521"/>
      <c r="I1" s="521"/>
      <c r="J1" s="521"/>
      <c r="K1" s="521"/>
      <c r="L1" s="522"/>
      <c r="M1" s="523" t="s">
        <v>30</v>
      </c>
      <c r="N1" s="523"/>
      <c r="O1" s="523"/>
      <c r="P1" s="523"/>
      <c r="Q1" s="280"/>
      <c r="R1" s="551" t="s">
        <v>152</v>
      </c>
      <c r="S1" s="552"/>
      <c r="T1" s="552"/>
      <c r="U1" s="552"/>
      <c r="V1" s="552"/>
      <c r="W1" s="553"/>
      <c r="X1" s="280"/>
      <c r="Y1" s="281"/>
      <c r="Z1" s="281"/>
      <c r="AA1" s="281"/>
    </row>
    <row r="2" spans="1:28" ht="29.45" customHeight="1" x14ac:dyDescent="0.25">
      <c r="A2" s="518"/>
      <c r="B2" s="524" t="s">
        <v>31</v>
      </c>
      <c r="C2" s="525"/>
      <c r="D2" s="525"/>
      <c r="E2" s="525"/>
      <c r="F2" s="525"/>
      <c r="G2" s="525"/>
      <c r="H2" s="525"/>
      <c r="I2" s="525"/>
      <c r="J2" s="525"/>
      <c r="K2" s="525"/>
      <c r="L2" s="526"/>
      <c r="M2" s="530" t="s">
        <v>32</v>
      </c>
      <c r="N2" s="530"/>
      <c r="O2" s="530"/>
      <c r="P2" s="530"/>
      <c r="Q2" s="281"/>
      <c r="R2" s="554"/>
      <c r="S2" s="555"/>
      <c r="T2" s="555"/>
      <c r="U2" s="555"/>
      <c r="V2" s="555"/>
      <c r="W2" s="556"/>
      <c r="X2" s="281"/>
      <c r="Y2" s="281"/>
      <c r="Z2" s="281"/>
      <c r="AA2" s="281"/>
    </row>
    <row r="3" spans="1:28" ht="29.45" customHeight="1" x14ac:dyDescent="0.25">
      <c r="A3" s="519"/>
      <c r="B3" s="527"/>
      <c r="C3" s="528"/>
      <c r="D3" s="528"/>
      <c r="E3" s="528"/>
      <c r="F3" s="528"/>
      <c r="G3" s="528"/>
      <c r="H3" s="528"/>
      <c r="I3" s="528"/>
      <c r="J3" s="528"/>
      <c r="K3" s="528"/>
      <c r="L3" s="529"/>
      <c r="M3" s="530" t="s">
        <v>33</v>
      </c>
      <c r="N3" s="530"/>
      <c r="O3" s="530"/>
      <c r="P3" s="530"/>
      <c r="Q3" s="284"/>
      <c r="R3" s="554"/>
      <c r="S3" s="555"/>
      <c r="T3" s="555"/>
      <c r="U3" s="555"/>
      <c r="V3" s="555"/>
      <c r="W3" s="556"/>
      <c r="X3" s="284"/>
      <c r="Y3" s="284"/>
      <c r="Z3" s="281"/>
      <c r="AA3" s="281"/>
    </row>
    <row r="4" spans="1:28" ht="30.75" customHeight="1" x14ac:dyDescent="0.25">
      <c r="A4" s="285"/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1"/>
      <c r="R4" s="554"/>
      <c r="S4" s="555"/>
      <c r="T4" s="555"/>
      <c r="U4" s="555"/>
      <c r="V4" s="555"/>
      <c r="W4" s="556"/>
      <c r="X4" s="281"/>
      <c r="Y4" s="281"/>
      <c r="Z4" s="281"/>
      <c r="AA4" s="281"/>
    </row>
    <row r="5" spans="1:28" s="291" customFormat="1" ht="30.75" customHeight="1" x14ac:dyDescent="0.25">
      <c r="A5" s="287" t="s">
        <v>34</v>
      </c>
      <c r="B5" s="527">
        <v>2</v>
      </c>
      <c r="C5" s="528"/>
      <c r="D5" s="288"/>
      <c r="E5" s="288"/>
      <c r="F5" s="288" t="s">
        <v>35</v>
      </c>
      <c r="G5" s="545" t="s">
        <v>50</v>
      </c>
      <c r="H5" s="545"/>
      <c r="I5" s="289"/>
      <c r="J5" s="288" t="s">
        <v>36</v>
      </c>
      <c r="K5" s="528">
        <v>51</v>
      </c>
      <c r="L5" s="528"/>
      <c r="M5" s="290"/>
      <c r="N5" s="290"/>
      <c r="O5" s="290"/>
      <c r="P5" s="290"/>
      <c r="Q5" s="290"/>
      <c r="R5" s="554"/>
      <c r="S5" s="555"/>
      <c r="T5" s="555"/>
      <c r="U5" s="555"/>
      <c r="V5" s="555"/>
      <c r="W5" s="556"/>
      <c r="X5" s="290"/>
      <c r="Y5" s="290"/>
      <c r="Z5" s="290"/>
      <c r="AA5" s="290"/>
    </row>
    <row r="6" spans="1:28" s="291" customFormat="1" ht="30.75" customHeight="1" x14ac:dyDescent="0.25">
      <c r="A6" s="287"/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90"/>
      <c r="R6" s="554"/>
      <c r="S6" s="555"/>
      <c r="T6" s="555"/>
      <c r="U6" s="555"/>
      <c r="V6" s="555"/>
      <c r="W6" s="556"/>
      <c r="X6" s="290"/>
      <c r="Y6" s="290"/>
      <c r="Z6" s="290"/>
      <c r="AA6" s="290"/>
    </row>
    <row r="7" spans="1:28" s="291" customFormat="1" ht="30.75" customHeight="1" x14ac:dyDescent="0.25">
      <c r="A7" s="287" t="s">
        <v>37</v>
      </c>
      <c r="B7" s="546" t="s">
        <v>2</v>
      </c>
      <c r="C7" s="547"/>
      <c r="D7" s="292"/>
      <c r="E7" s="292"/>
      <c r="F7" s="288" t="s">
        <v>38</v>
      </c>
      <c r="G7" s="545" t="s">
        <v>169</v>
      </c>
      <c r="H7" s="545"/>
      <c r="I7" s="293"/>
      <c r="J7" s="288" t="s">
        <v>39</v>
      </c>
      <c r="K7" s="290"/>
      <c r="L7" s="528" t="s">
        <v>164</v>
      </c>
      <c r="M7" s="528"/>
      <c r="N7" s="528"/>
      <c r="O7" s="294"/>
      <c r="P7" s="294"/>
      <c r="Q7" s="290"/>
      <c r="R7" s="554"/>
      <c r="S7" s="555"/>
      <c r="T7" s="555"/>
      <c r="U7" s="555"/>
      <c r="V7" s="555"/>
      <c r="W7" s="556"/>
      <c r="X7" s="290"/>
      <c r="Y7" s="290"/>
      <c r="Z7" s="290"/>
      <c r="AA7" s="290"/>
      <c r="AB7" s="290"/>
    </row>
    <row r="8" spans="1:28" s="291" customFormat="1" ht="30.75" customHeight="1" thickBot="1" x14ac:dyDescent="0.3">
      <c r="A8" s="287"/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90"/>
      <c r="R8" s="557"/>
      <c r="S8" s="558"/>
      <c r="T8" s="558"/>
      <c r="U8" s="558"/>
      <c r="V8" s="558"/>
      <c r="W8" s="559"/>
      <c r="X8" s="290"/>
      <c r="Y8" s="290"/>
      <c r="Z8" s="290"/>
      <c r="AA8" s="290"/>
      <c r="AB8" s="290"/>
    </row>
    <row r="9" spans="1:28" s="291" customFormat="1" ht="30.75" customHeight="1" thickBot="1" x14ac:dyDescent="0.3">
      <c r="A9" s="295" t="s">
        <v>40</v>
      </c>
      <c r="B9" s="540" t="s">
        <v>70</v>
      </c>
      <c r="C9" s="541"/>
      <c r="D9" s="541"/>
      <c r="E9" s="541"/>
      <c r="F9" s="541"/>
      <c r="G9" s="542"/>
      <c r="H9" s="540" t="s">
        <v>71</v>
      </c>
      <c r="I9" s="541"/>
      <c r="J9" s="541"/>
      <c r="K9" s="541"/>
      <c r="L9" s="541"/>
      <c r="M9" s="542"/>
      <c r="N9" s="540" t="s">
        <v>8</v>
      </c>
      <c r="O9" s="541"/>
      <c r="P9" s="541"/>
      <c r="Q9" s="541"/>
      <c r="R9" s="543"/>
      <c r="S9" s="544"/>
      <c r="T9" s="297"/>
      <c r="U9" s="296"/>
      <c r="V9" s="290"/>
      <c r="W9" s="297"/>
      <c r="X9" s="296"/>
      <c r="Y9" s="290"/>
      <c r="Z9" s="290"/>
    </row>
    <row r="10" spans="1:28" ht="30.75" customHeight="1" x14ac:dyDescent="0.25">
      <c r="A10" s="298" t="s">
        <v>41</v>
      </c>
      <c r="B10" s="299">
        <v>1</v>
      </c>
      <c r="C10" s="299">
        <v>2</v>
      </c>
      <c r="D10" s="299" t="s">
        <v>79</v>
      </c>
      <c r="E10" s="299">
        <v>4</v>
      </c>
      <c r="F10" s="299">
        <v>5</v>
      </c>
      <c r="G10" s="300">
        <v>6</v>
      </c>
      <c r="H10" s="301">
        <v>7</v>
      </c>
      <c r="I10" s="299">
        <v>8</v>
      </c>
      <c r="J10" s="299" t="s">
        <v>81</v>
      </c>
      <c r="K10" s="299">
        <v>10</v>
      </c>
      <c r="L10" s="299">
        <v>11</v>
      </c>
      <c r="M10" s="299">
        <v>12</v>
      </c>
      <c r="N10" s="301">
        <v>13</v>
      </c>
      <c r="O10" s="302">
        <v>14</v>
      </c>
      <c r="P10" s="302" t="s">
        <v>82</v>
      </c>
      <c r="Q10" s="302">
        <v>16</v>
      </c>
      <c r="R10" s="302">
        <v>17</v>
      </c>
      <c r="S10" s="303">
        <v>18</v>
      </c>
      <c r="T10" s="304" t="s">
        <v>10</v>
      </c>
      <c r="U10" s="281"/>
      <c r="V10" s="290"/>
      <c r="W10" s="283"/>
      <c r="X10" s="281"/>
      <c r="Y10" s="290"/>
      <c r="Z10" s="281"/>
    </row>
    <row r="11" spans="1:28" ht="30.75" customHeight="1" x14ac:dyDescent="0.25">
      <c r="A11" s="305" t="s">
        <v>42</v>
      </c>
      <c r="B11" s="306">
        <v>109.8</v>
      </c>
      <c r="C11" s="306">
        <v>108.6</v>
      </c>
      <c r="D11" s="306">
        <v>26.6</v>
      </c>
      <c r="E11" s="306">
        <v>110.6</v>
      </c>
      <c r="F11" s="306">
        <v>110</v>
      </c>
      <c r="G11" s="307">
        <v>109.3</v>
      </c>
      <c r="H11" s="308">
        <v>111.1</v>
      </c>
      <c r="I11" s="306">
        <v>111.4</v>
      </c>
      <c r="J11" s="306">
        <v>25.8</v>
      </c>
      <c r="K11" s="306">
        <v>111.9</v>
      </c>
      <c r="L11" s="306">
        <v>112.2</v>
      </c>
      <c r="M11" s="309">
        <v>111.8</v>
      </c>
      <c r="N11" s="308">
        <v>111</v>
      </c>
      <c r="O11" s="310">
        <v>113.4</v>
      </c>
      <c r="P11" s="310">
        <v>27.4</v>
      </c>
      <c r="Q11" s="310">
        <v>110.9</v>
      </c>
      <c r="R11" s="310">
        <v>110.9</v>
      </c>
      <c r="S11" s="311">
        <v>111.6</v>
      </c>
      <c r="T11" s="307">
        <f t="shared" ref="T11:T17" si="0">SUM(B11:S11)</f>
        <v>1744.3000000000002</v>
      </c>
      <c r="U11" s="281"/>
      <c r="V11" s="290"/>
      <c r="W11" s="283"/>
      <c r="X11" s="281"/>
      <c r="Y11" s="290"/>
      <c r="Z11" s="281"/>
    </row>
    <row r="12" spans="1:28" ht="30.75" customHeight="1" x14ac:dyDescent="0.25">
      <c r="A12" s="305" t="s">
        <v>43</v>
      </c>
      <c r="B12" s="306">
        <v>109.8</v>
      </c>
      <c r="C12" s="306">
        <v>108.6</v>
      </c>
      <c r="D12" s="306">
        <v>26.6</v>
      </c>
      <c r="E12" s="306">
        <v>110.6</v>
      </c>
      <c r="F12" s="306">
        <v>110</v>
      </c>
      <c r="G12" s="307">
        <v>109.3</v>
      </c>
      <c r="H12" s="308">
        <v>111.1</v>
      </c>
      <c r="I12" s="306">
        <v>111.4</v>
      </c>
      <c r="J12" s="306">
        <v>25.8</v>
      </c>
      <c r="K12" s="306">
        <v>111.9</v>
      </c>
      <c r="L12" s="306">
        <v>112.2</v>
      </c>
      <c r="M12" s="309">
        <v>111.8</v>
      </c>
      <c r="N12" s="308">
        <v>111</v>
      </c>
      <c r="O12" s="310">
        <v>113.4</v>
      </c>
      <c r="P12" s="310">
        <v>27.4</v>
      </c>
      <c r="Q12" s="310">
        <v>110.9</v>
      </c>
      <c r="R12" s="310">
        <v>110.9</v>
      </c>
      <c r="S12" s="311">
        <v>111.6</v>
      </c>
      <c r="T12" s="307">
        <f t="shared" si="0"/>
        <v>1744.3000000000002</v>
      </c>
      <c r="U12" s="281"/>
      <c r="V12" s="290"/>
      <c r="W12" s="283"/>
      <c r="X12" s="281"/>
      <c r="Y12" s="290"/>
      <c r="Z12" s="281"/>
    </row>
    <row r="13" spans="1:28" ht="30.75" customHeight="1" x14ac:dyDescent="0.25">
      <c r="A13" s="305" t="s">
        <v>44</v>
      </c>
      <c r="B13" s="306">
        <v>109.5</v>
      </c>
      <c r="C13" s="306">
        <v>108.7</v>
      </c>
      <c r="D13" s="306">
        <v>26.1</v>
      </c>
      <c r="E13" s="306">
        <v>111.1</v>
      </c>
      <c r="F13" s="306">
        <v>110.2</v>
      </c>
      <c r="G13" s="307">
        <v>109.7</v>
      </c>
      <c r="H13" s="308">
        <v>111.1</v>
      </c>
      <c r="I13" s="306">
        <v>111.8</v>
      </c>
      <c r="J13" s="306">
        <v>26</v>
      </c>
      <c r="K13" s="306">
        <v>112.2</v>
      </c>
      <c r="L13" s="306">
        <v>112.5</v>
      </c>
      <c r="M13" s="309">
        <v>112</v>
      </c>
      <c r="N13" s="308">
        <v>111.3</v>
      </c>
      <c r="O13" s="310">
        <v>113.7</v>
      </c>
      <c r="P13" s="310">
        <v>27.7</v>
      </c>
      <c r="Q13" s="310">
        <v>111.6</v>
      </c>
      <c r="R13" s="310">
        <v>110.7</v>
      </c>
      <c r="S13" s="311">
        <v>111.9</v>
      </c>
      <c r="T13" s="307">
        <f t="shared" si="0"/>
        <v>1747.8000000000002</v>
      </c>
      <c r="U13" s="281"/>
      <c r="V13" s="290"/>
      <c r="W13" s="283"/>
      <c r="X13" s="281"/>
      <c r="Y13" s="290"/>
      <c r="Z13" s="281"/>
    </row>
    <row r="14" spans="1:28" ht="30.75" customHeight="1" x14ac:dyDescent="0.25">
      <c r="A14" s="305" t="s">
        <v>45</v>
      </c>
      <c r="B14" s="306">
        <v>109.5</v>
      </c>
      <c r="C14" s="306">
        <v>108.7</v>
      </c>
      <c r="D14" s="306">
        <v>26.1</v>
      </c>
      <c r="E14" s="306">
        <v>111.1</v>
      </c>
      <c r="F14" s="306">
        <v>110.2</v>
      </c>
      <c r="G14" s="307">
        <v>109.7</v>
      </c>
      <c r="H14" s="308">
        <v>111.1</v>
      </c>
      <c r="I14" s="306">
        <v>111.8</v>
      </c>
      <c r="J14" s="306">
        <v>26</v>
      </c>
      <c r="K14" s="306">
        <v>112.2</v>
      </c>
      <c r="L14" s="306">
        <v>112.5</v>
      </c>
      <c r="M14" s="309">
        <v>112</v>
      </c>
      <c r="N14" s="308">
        <v>111.3</v>
      </c>
      <c r="O14" s="310">
        <v>113.7</v>
      </c>
      <c r="P14" s="310">
        <v>27.7</v>
      </c>
      <c r="Q14" s="310">
        <v>111.6</v>
      </c>
      <c r="R14" s="310">
        <v>110.7</v>
      </c>
      <c r="S14" s="311">
        <v>111.9</v>
      </c>
      <c r="T14" s="307">
        <f t="shared" si="0"/>
        <v>1747.8000000000002</v>
      </c>
      <c r="U14" s="281"/>
      <c r="V14" s="290"/>
      <c r="W14" s="283"/>
      <c r="X14" s="281"/>
      <c r="Y14" s="290"/>
      <c r="Z14" s="281"/>
    </row>
    <row r="15" spans="1:28" ht="30.75" customHeight="1" x14ac:dyDescent="0.25">
      <c r="A15" s="305" t="s">
        <v>46</v>
      </c>
      <c r="B15" s="306">
        <v>109.5</v>
      </c>
      <c r="C15" s="306">
        <v>108.7</v>
      </c>
      <c r="D15" s="306">
        <v>26.1</v>
      </c>
      <c r="E15" s="306">
        <v>111.1</v>
      </c>
      <c r="F15" s="306">
        <v>110.2</v>
      </c>
      <c r="G15" s="307">
        <v>109.7</v>
      </c>
      <c r="H15" s="308">
        <v>111.1</v>
      </c>
      <c r="I15" s="306">
        <v>111.8</v>
      </c>
      <c r="J15" s="306">
        <v>26</v>
      </c>
      <c r="K15" s="306">
        <v>112.2</v>
      </c>
      <c r="L15" s="306">
        <v>112.5</v>
      </c>
      <c r="M15" s="309">
        <v>112</v>
      </c>
      <c r="N15" s="308">
        <v>111.3</v>
      </c>
      <c r="O15" s="310">
        <v>113.7</v>
      </c>
      <c r="P15" s="310">
        <v>27.7</v>
      </c>
      <c r="Q15" s="310">
        <v>111.6</v>
      </c>
      <c r="R15" s="310">
        <v>110.7</v>
      </c>
      <c r="S15" s="311">
        <v>111.9</v>
      </c>
      <c r="T15" s="307">
        <f t="shared" si="0"/>
        <v>1747.8000000000002</v>
      </c>
      <c r="U15" s="281"/>
      <c r="V15" s="290"/>
      <c r="W15" s="283"/>
      <c r="X15" s="281"/>
      <c r="Y15" s="290"/>
      <c r="Z15" s="281"/>
    </row>
    <row r="16" spans="1:28" ht="30.75" customHeight="1" x14ac:dyDescent="0.25">
      <c r="A16" s="305" t="s">
        <v>47</v>
      </c>
      <c r="B16" s="306">
        <v>109.5</v>
      </c>
      <c r="C16" s="306">
        <v>108.7</v>
      </c>
      <c r="D16" s="306">
        <v>26.1</v>
      </c>
      <c r="E16" s="306">
        <v>111.1</v>
      </c>
      <c r="F16" s="306">
        <v>110.2</v>
      </c>
      <c r="G16" s="307">
        <v>109.7</v>
      </c>
      <c r="H16" s="308">
        <v>111.1</v>
      </c>
      <c r="I16" s="306">
        <v>111.8</v>
      </c>
      <c r="J16" s="306">
        <v>26</v>
      </c>
      <c r="K16" s="306">
        <v>112.2</v>
      </c>
      <c r="L16" s="306">
        <v>112.5</v>
      </c>
      <c r="M16" s="309">
        <v>112</v>
      </c>
      <c r="N16" s="308">
        <v>111.3</v>
      </c>
      <c r="O16" s="310">
        <v>113.7</v>
      </c>
      <c r="P16" s="310">
        <v>27.7</v>
      </c>
      <c r="Q16" s="310">
        <v>111.6</v>
      </c>
      <c r="R16" s="310">
        <v>110.7</v>
      </c>
      <c r="S16" s="311">
        <v>111.9</v>
      </c>
      <c r="T16" s="307">
        <f t="shared" si="0"/>
        <v>1747.8000000000002</v>
      </c>
      <c r="U16" s="281"/>
      <c r="V16" s="290"/>
      <c r="W16" s="283"/>
      <c r="X16" s="281"/>
      <c r="Y16" s="290"/>
      <c r="Z16" s="281"/>
    </row>
    <row r="17" spans="1:33" ht="30.75" customHeight="1" thickBot="1" x14ac:dyDescent="0.3">
      <c r="A17" s="312" t="s">
        <v>48</v>
      </c>
      <c r="B17" s="313">
        <v>109.5</v>
      </c>
      <c r="C17" s="313">
        <v>108.7</v>
      </c>
      <c r="D17" s="313">
        <v>26.1</v>
      </c>
      <c r="E17" s="313">
        <v>111.1</v>
      </c>
      <c r="F17" s="313">
        <v>110.2</v>
      </c>
      <c r="G17" s="314">
        <v>109.7</v>
      </c>
      <c r="H17" s="315">
        <v>111.1</v>
      </c>
      <c r="I17" s="313">
        <v>111.8</v>
      </c>
      <c r="J17" s="313">
        <v>26</v>
      </c>
      <c r="K17" s="313">
        <v>112.2</v>
      </c>
      <c r="L17" s="313">
        <v>112.5</v>
      </c>
      <c r="M17" s="316">
        <v>112</v>
      </c>
      <c r="N17" s="317">
        <v>111.3</v>
      </c>
      <c r="O17" s="318">
        <v>113.7</v>
      </c>
      <c r="P17" s="318">
        <v>27.7</v>
      </c>
      <c r="Q17" s="318">
        <v>111.6</v>
      </c>
      <c r="R17" s="318">
        <v>110.7</v>
      </c>
      <c r="S17" s="319">
        <v>111.9</v>
      </c>
      <c r="T17" s="314">
        <f t="shared" si="0"/>
        <v>1747.8000000000002</v>
      </c>
      <c r="U17" s="281"/>
      <c r="V17" s="290"/>
      <c r="W17" s="283"/>
      <c r="X17" s="281"/>
      <c r="Y17" s="290"/>
      <c r="Z17" s="281"/>
    </row>
    <row r="18" spans="1:33" ht="30.75" customHeight="1" thickBot="1" x14ac:dyDescent="0.3">
      <c r="A18" s="320" t="s">
        <v>10</v>
      </c>
      <c r="B18" s="321">
        <f t="shared" ref="B18:S18" si="1">SUM(B11:B17)</f>
        <v>767.1</v>
      </c>
      <c r="C18" s="321">
        <f t="shared" si="1"/>
        <v>760.7</v>
      </c>
      <c r="D18" s="321">
        <f t="shared" si="1"/>
        <v>183.7</v>
      </c>
      <c r="E18" s="321">
        <f t="shared" si="1"/>
        <v>776.7</v>
      </c>
      <c r="F18" s="321">
        <f t="shared" si="1"/>
        <v>771.00000000000011</v>
      </c>
      <c r="G18" s="322">
        <f t="shared" si="1"/>
        <v>767.10000000000014</v>
      </c>
      <c r="H18" s="323">
        <f t="shared" si="1"/>
        <v>777.7</v>
      </c>
      <c r="I18" s="321">
        <f t="shared" si="1"/>
        <v>781.8</v>
      </c>
      <c r="J18" s="321">
        <f t="shared" si="1"/>
        <v>181.6</v>
      </c>
      <c r="K18" s="321">
        <f t="shared" si="1"/>
        <v>784.80000000000007</v>
      </c>
      <c r="L18" s="321">
        <f t="shared" si="1"/>
        <v>786.9</v>
      </c>
      <c r="M18" s="321">
        <f t="shared" si="1"/>
        <v>783.6</v>
      </c>
      <c r="N18" s="324">
        <f t="shared" si="1"/>
        <v>778.49999999999989</v>
      </c>
      <c r="O18" s="325">
        <f t="shared" si="1"/>
        <v>795.30000000000007</v>
      </c>
      <c r="P18" s="325">
        <f t="shared" si="1"/>
        <v>193.29999999999998</v>
      </c>
      <c r="Q18" s="325">
        <f t="shared" si="1"/>
        <v>779.80000000000007</v>
      </c>
      <c r="R18" s="325">
        <f t="shared" si="1"/>
        <v>775.30000000000007</v>
      </c>
      <c r="S18" s="326">
        <f t="shared" si="1"/>
        <v>782.69999999999993</v>
      </c>
      <c r="T18" s="322">
        <f>SUM(T11:T17)</f>
        <v>12227.599999999999</v>
      </c>
      <c r="U18" s="281"/>
      <c r="V18" s="290"/>
      <c r="W18" s="283"/>
      <c r="X18" s="281"/>
      <c r="Y18" s="290"/>
      <c r="Z18" s="281"/>
    </row>
    <row r="19" spans="1:33" ht="30.75" customHeight="1" x14ac:dyDescent="0.25">
      <c r="A19" s="327"/>
      <c r="B19" s="328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30"/>
      <c r="X19" s="329"/>
      <c r="Y19" s="329"/>
      <c r="Z19" s="329"/>
      <c r="AA19" s="331"/>
      <c r="AB19" s="290"/>
      <c r="AC19" s="281"/>
    </row>
    <row r="20" spans="1:33" ht="30.75" customHeight="1" thickBot="1" x14ac:dyDescent="0.3">
      <c r="A20" s="327"/>
      <c r="B20" s="328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30"/>
      <c r="X20" s="329"/>
      <c r="Y20" s="329"/>
      <c r="Z20" s="331"/>
      <c r="AA20" s="290"/>
      <c r="AB20" s="281"/>
    </row>
    <row r="21" spans="1:33" ht="30.75" customHeight="1" thickBot="1" x14ac:dyDescent="0.3">
      <c r="A21" s="295" t="s">
        <v>49</v>
      </c>
      <c r="B21" s="540" t="s">
        <v>70</v>
      </c>
      <c r="C21" s="541"/>
      <c r="D21" s="541"/>
      <c r="E21" s="541"/>
      <c r="F21" s="541"/>
      <c r="G21" s="542"/>
      <c r="H21" s="540" t="s">
        <v>71</v>
      </c>
      <c r="I21" s="541"/>
      <c r="J21" s="541"/>
      <c r="K21" s="541"/>
      <c r="L21" s="541"/>
      <c r="M21" s="542"/>
      <c r="N21" s="541" t="s">
        <v>8</v>
      </c>
      <c r="O21" s="541"/>
      <c r="P21" s="541"/>
      <c r="Q21" s="541"/>
      <c r="R21" s="541"/>
      <c r="S21" s="542"/>
      <c r="T21" s="332"/>
      <c r="U21" s="296"/>
      <c r="V21" s="281"/>
      <c r="W21" s="283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</row>
    <row r="22" spans="1:33" ht="30.75" customHeight="1" x14ac:dyDescent="0.25">
      <c r="A22" s="298" t="s">
        <v>41</v>
      </c>
      <c r="B22" s="299">
        <v>1</v>
      </c>
      <c r="C22" s="299">
        <v>2</v>
      </c>
      <c r="D22" s="299" t="s">
        <v>79</v>
      </c>
      <c r="E22" s="299">
        <v>4</v>
      </c>
      <c r="F22" s="299">
        <v>5</v>
      </c>
      <c r="G22" s="300">
        <v>6</v>
      </c>
      <c r="H22" s="301">
        <v>7</v>
      </c>
      <c r="I22" s="299">
        <v>8</v>
      </c>
      <c r="J22" s="299" t="s">
        <v>81</v>
      </c>
      <c r="K22" s="299">
        <v>10</v>
      </c>
      <c r="L22" s="299">
        <v>11</v>
      </c>
      <c r="M22" s="299">
        <v>12</v>
      </c>
      <c r="N22" s="301">
        <v>13</v>
      </c>
      <c r="O22" s="302">
        <v>14</v>
      </c>
      <c r="P22" s="302" t="s">
        <v>82</v>
      </c>
      <c r="Q22" s="302">
        <v>16</v>
      </c>
      <c r="R22" s="302">
        <v>17</v>
      </c>
      <c r="S22" s="303">
        <v>18</v>
      </c>
      <c r="T22" s="333" t="s">
        <v>10</v>
      </c>
      <c r="U22" s="296"/>
      <c r="V22" s="281"/>
      <c r="W22" s="283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</row>
    <row r="23" spans="1:33" s="281" customFormat="1" ht="30.75" customHeight="1" x14ac:dyDescent="0.25">
      <c r="A23" s="305" t="s">
        <v>42</v>
      </c>
      <c r="B23" s="308">
        <v>8.4</v>
      </c>
      <c r="C23" s="334">
        <v>8.3000000000000007</v>
      </c>
      <c r="D23" s="335">
        <v>2</v>
      </c>
      <c r="E23" s="335">
        <v>8.1999999999999993</v>
      </c>
      <c r="F23" s="335">
        <v>8.1999999999999993</v>
      </c>
      <c r="G23" s="336">
        <v>8.1999999999999993</v>
      </c>
      <c r="H23" s="337">
        <v>8.6</v>
      </c>
      <c r="I23" s="335">
        <v>8.6</v>
      </c>
      <c r="J23" s="335">
        <v>1.9</v>
      </c>
      <c r="K23" s="335">
        <v>8.1999999999999993</v>
      </c>
      <c r="L23" s="335">
        <v>8</v>
      </c>
      <c r="M23" s="336">
        <v>8.1</v>
      </c>
      <c r="N23" s="337">
        <v>8.4</v>
      </c>
      <c r="O23" s="335">
        <v>8.6</v>
      </c>
      <c r="P23" s="335">
        <v>2.2999999999999998</v>
      </c>
      <c r="Q23" s="335">
        <v>8.1</v>
      </c>
      <c r="R23" s="335">
        <v>8.1</v>
      </c>
      <c r="S23" s="336">
        <v>8.1</v>
      </c>
      <c r="T23" s="338">
        <f t="shared" ref="T23:T30" si="2">SUM(B23:S23)</f>
        <v>130.29999999999998</v>
      </c>
      <c r="U23" s="339"/>
      <c r="W23" s="283"/>
    </row>
    <row r="24" spans="1:33" s="281" customFormat="1" ht="30.75" customHeight="1" x14ac:dyDescent="0.25">
      <c r="A24" s="305" t="s">
        <v>43</v>
      </c>
      <c r="B24" s="340">
        <v>8.4</v>
      </c>
      <c r="C24" s="310">
        <v>8.3000000000000007</v>
      </c>
      <c r="D24" s="310">
        <v>2</v>
      </c>
      <c r="E24" s="310">
        <v>8.1999999999999993</v>
      </c>
      <c r="F24" s="310">
        <v>8.1999999999999993</v>
      </c>
      <c r="G24" s="311">
        <v>8.1999999999999993</v>
      </c>
      <c r="H24" s="340">
        <v>8.6</v>
      </c>
      <c r="I24" s="310">
        <v>8.6</v>
      </c>
      <c r="J24" s="310">
        <v>1.9</v>
      </c>
      <c r="K24" s="310">
        <v>8.1999999999999993</v>
      </c>
      <c r="L24" s="310">
        <v>8</v>
      </c>
      <c r="M24" s="311">
        <v>8.1</v>
      </c>
      <c r="N24" s="340">
        <v>8.4</v>
      </c>
      <c r="O24" s="310">
        <v>8.6</v>
      </c>
      <c r="P24" s="310">
        <v>2.2999999999999998</v>
      </c>
      <c r="Q24" s="310">
        <v>8.1</v>
      </c>
      <c r="R24" s="310">
        <v>8.1</v>
      </c>
      <c r="S24" s="311">
        <v>8.1</v>
      </c>
      <c r="T24" s="338">
        <f t="shared" si="2"/>
        <v>130.29999999999998</v>
      </c>
      <c r="U24" s="339"/>
      <c r="W24" s="283"/>
    </row>
    <row r="25" spans="1:33" s="281" customFormat="1" ht="30.75" customHeight="1" x14ac:dyDescent="0.25">
      <c r="A25" s="305" t="s">
        <v>44</v>
      </c>
      <c r="B25" s="340">
        <v>8.3000000000000007</v>
      </c>
      <c r="C25" s="310">
        <v>8.1999999999999993</v>
      </c>
      <c r="D25" s="310">
        <v>1.9</v>
      </c>
      <c r="E25" s="310">
        <v>8.1999999999999993</v>
      </c>
      <c r="F25" s="310">
        <v>8.1999999999999993</v>
      </c>
      <c r="G25" s="311">
        <v>8.1999999999999993</v>
      </c>
      <c r="H25" s="340">
        <v>8.6</v>
      </c>
      <c r="I25" s="310">
        <v>8.5</v>
      </c>
      <c r="J25" s="310">
        <v>1.8</v>
      </c>
      <c r="K25" s="310">
        <v>8.1</v>
      </c>
      <c r="L25" s="310">
        <v>8</v>
      </c>
      <c r="M25" s="311">
        <v>8.1</v>
      </c>
      <c r="N25" s="340">
        <v>8.4</v>
      </c>
      <c r="O25" s="310">
        <v>8.6</v>
      </c>
      <c r="P25" s="310">
        <v>2</v>
      </c>
      <c r="Q25" s="310">
        <v>8.1</v>
      </c>
      <c r="R25" s="310">
        <v>8</v>
      </c>
      <c r="S25" s="311">
        <v>8.1</v>
      </c>
      <c r="T25" s="338">
        <f t="shared" si="2"/>
        <v>129.29999999999998</v>
      </c>
      <c r="U25" s="339"/>
      <c r="W25" s="283"/>
    </row>
    <row r="26" spans="1:33" s="281" customFormat="1" ht="30.75" customHeight="1" x14ac:dyDescent="0.25">
      <c r="A26" s="305" t="s">
        <v>45</v>
      </c>
      <c r="B26" s="308">
        <v>8.3000000000000007</v>
      </c>
      <c r="C26" s="334">
        <v>8.3000000000000007</v>
      </c>
      <c r="D26" s="310">
        <v>1.9</v>
      </c>
      <c r="E26" s="310">
        <v>8.1999999999999993</v>
      </c>
      <c r="F26" s="310">
        <v>8.1999999999999993</v>
      </c>
      <c r="G26" s="311">
        <v>8.3000000000000007</v>
      </c>
      <c r="H26" s="340">
        <v>8.6</v>
      </c>
      <c r="I26" s="310">
        <v>8.5</v>
      </c>
      <c r="J26" s="310">
        <v>1.8</v>
      </c>
      <c r="K26" s="310">
        <v>8.1</v>
      </c>
      <c r="L26" s="310">
        <v>8.1</v>
      </c>
      <c r="M26" s="311">
        <v>8.1</v>
      </c>
      <c r="N26" s="340">
        <v>8.5</v>
      </c>
      <c r="O26" s="310">
        <v>8.6</v>
      </c>
      <c r="P26" s="310">
        <v>2</v>
      </c>
      <c r="Q26" s="310">
        <v>8.1</v>
      </c>
      <c r="R26" s="310">
        <v>8.1</v>
      </c>
      <c r="S26" s="311">
        <v>8.1</v>
      </c>
      <c r="T26" s="338">
        <f t="shared" si="2"/>
        <v>129.79999999999998</v>
      </c>
      <c r="U26" s="339"/>
      <c r="W26" s="283"/>
    </row>
    <row r="27" spans="1:33" s="281" customFormat="1" ht="30.75" customHeight="1" x14ac:dyDescent="0.25">
      <c r="A27" s="305" t="s">
        <v>46</v>
      </c>
      <c r="B27" s="340">
        <v>8.4</v>
      </c>
      <c r="C27" s="310">
        <v>8.3000000000000007</v>
      </c>
      <c r="D27" s="310">
        <v>2</v>
      </c>
      <c r="E27" s="310">
        <v>8.1999999999999993</v>
      </c>
      <c r="F27" s="310">
        <v>8.1999999999999993</v>
      </c>
      <c r="G27" s="311">
        <v>8.3000000000000007</v>
      </c>
      <c r="H27" s="340">
        <v>8.6</v>
      </c>
      <c r="I27" s="310">
        <v>8.6</v>
      </c>
      <c r="J27" s="310">
        <v>1.8</v>
      </c>
      <c r="K27" s="310">
        <v>8.1999999999999993</v>
      </c>
      <c r="L27" s="310">
        <v>8.1</v>
      </c>
      <c r="M27" s="311">
        <v>8.1</v>
      </c>
      <c r="N27" s="340">
        <v>8.5</v>
      </c>
      <c r="O27" s="310">
        <v>8.6</v>
      </c>
      <c r="P27" s="310">
        <v>2</v>
      </c>
      <c r="Q27" s="310">
        <v>8.1</v>
      </c>
      <c r="R27" s="310">
        <v>8.1</v>
      </c>
      <c r="S27" s="311">
        <v>8.1</v>
      </c>
      <c r="T27" s="338">
        <f t="shared" si="2"/>
        <v>130.19999999999999</v>
      </c>
      <c r="U27" s="339"/>
      <c r="W27" s="283"/>
    </row>
    <row r="28" spans="1:33" s="281" customFormat="1" ht="30.75" customHeight="1" x14ac:dyDescent="0.25">
      <c r="A28" s="305" t="s">
        <v>47</v>
      </c>
      <c r="B28" s="340">
        <v>8.4</v>
      </c>
      <c r="C28" s="310">
        <v>8.3000000000000007</v>
      </c>
      <c r="D28" s="310">
        <v>2</v>
      </c>
      <c r="E28" s="310">
        <v>8.3000000000000007</v>
      </c>
      <c r="F28" s="310">
        <v>8.3000000000000007</v>
      </c>
      <c r="G28" s="311">
        <v>8.3000000000000007</v>
      </c>
      <c r="H28" s="340">
        <v>8.6</v>
      </c>
      <c r="I28" s="310">
        <v>8.6</v>
      </c>
      <c r="J28" s="310">
        <v>1.8</v>
      </c>
      <c r="K28" s="310">
        <v>8.1999999999999993</v>
      </c>
      <c r="L28" s="310">
        <v>8.1</v>
      </c>
      <c r="M28" s="311">
        <v>8.1</v>
      </c>
      <c r="N28" s="340">
        <v>8.5</v>
      </c>
      <c r="O28" s="310">
        <v>8.6</v>
      </c>
      <c r="P28" s="310">
        <v>2.1</v>
      </c>
      <c r="Q28" s="310">
        <v>8.1</v>
      </c>
      <c r="R28" s="310">
        <v>8.1</v>
      </c>
      <c r="S28" s="311">
        <v>8.1</v>
      </c>
      <c r="T28" s="338">
        <f t="shared" si="2"/>
        <v>130.49999999999997</v>
      </c>
      <c r="U28" s="339"/>
      <c r="W28" s="283"/>
    </row>
    <row r="29" spans="1:33" s="281" customFormat="1" ht="30.75" customHeight="1" thickBot="1" x14ac:dyDescent="0.3">
      <c r="A29" s="312" t="s">
        <v>48</v>
      </c>
      <c r="B29" s="337">
        <v>8.4</v>
      </c>
      <c r="C29" s="335">
        <v>8.3000000000000007</v>
      </c>
      <c r="D29" s="335">
        <v>2</v>
      </c>
      <c r="E29" s="335">
        <v>8.3000000000000007</v>
      </c>
      <c r="F29" s="335">
        <v>8.3000000000000007</v>
      </c>
      <c r="G29" s="336">
        <v>8.3000000000000007</v>
      </c>
      <c r="H29" s="337">
        <v>8.6</v>
      </c>
      <c r="I29" s="335">
        <v>8.6</v>
      </c>
      <c r="J29" s="335">
        <v>1.9</v>
      </c>
      <c r="K29" s="335">
        <v>8.1999999999999993</v>
      </c>
      <c r="L29" s="335">
        <v>8.1</v>
      </c>
      <c r="M29" s="336">
        <v>8.1999999999999993</v>
      </c>
      <c r="N29" s="337">
        <v>8.5</v>
      </c>
      <c r="O29" s="335">
        <v>8.6</v>
      </c>
      <c r="P29" s="335">
        <v>2.1</v>
      </c>
      <c r="Q29" s="335">
        <v>8.1999999999999993</v>
      </c>
      <c r="R29" s="335">
        <v>8.1</v>
      </c>
      <c r="S29" s="336">
        <v>8.1999999999999993</v>
      </c>
      <c r="T29" s="341">
        <f t="shared" si="2"/>
        <v>130.89999999999998</v>
      </c>
      <c r="U29" s="339"/>
      <c r="W29" s="283"/>
    </row>
    <row r="30" spans="1:33" s="281" customFormat="1" ht="30.75" customHeight="1" thickBot="1" x14ac:dyDescent="0.3">
      <c r="A30" s="320" t="s">
        <v>10</v>
      </c>
      <c r="B30" s="323">
        <f>SUM(B23:B29)</f>
        <v>58.6</v>
      </c>
      <c r="C30" s="342">
        <f t="shared" ref="C30:S30" si="3">SUM(C23:C29)</f>
        <v>58</v>
      </c>
      <c r="D30" s="342">
        <f t="shared" si="3"/>
        <v>13.8</v>
      </c>
      <c r="E30" s="342">
        <f t="shared" si="3"/>
        <v>57.599999999999994</v>
      </c>
      <c r="F30" s="342">
        <f t="shared" si="3"/>
        <v>57.599999999999994</v>
      </c>
      <c r="G30" s="343">
        <f t="shared" si="3"/>
        <v>57.8</v>
      </c>
      <c r="H30" s="323">
        <f t="shared" si="3"/>
        <v>60.2</v>
      </c>
      <c r="I30" s="342">
        <f t="shared" si="3"/>
        <v>60.000000000000007</v>
      </c>
      <c r="J30" s="342">
        <f t="shared" si="3"/>
        <v>12.9</v>
      </c>
      <c r="K30" s="342">
        <f t="shared" si="3"/>
        <v>57.2</v>
      </c>
      <c r="L30" s="342">
        <f t="shared" si="3"/>
        <v>56.400000000000006</v>
      </c>
      <c r="M30" s="343">
        <f t="shared" si="3"/>
        <v>56.8</v>
      </c>
      <c r="N30" s="323">
        <f t="shared" si="3"/>
        <v>59.2</v>
      </c>
      <c r="O30" s="342">
        <f t="shared" si="3"/>
        <v>60.2</v>
      </c>
      <c r="P30" s="342">
        <f t="shared" si="3"/>
        <v>14.799999999999999</v>
      </c>
      <c r="Q30" s="342">
        <f t="shared" si="3"/>
        <v>56.8</v>
      </c>
      <c r="R30" s="342">
        <f t="shared" si="3"/>
        <v>56.6</v>
      </c>
      <c r="S30" s="343">
        <f t="shared" si="3"/>
        <v>56.8</v>
      </c>
      <c r="T30" s="344">
        <f t="shared" si="2"/>
        <v>911.29999999999984</v>
      </c>
      <c r="U30" s="339"/>
      <c r="W30" s="283"/>
    </row>
    <row r="31" spans="1:33" s="434" customFormat="1" ht="30.75" customHeight="1" x14ac:dyDescent="0.25">
      <c r="A31" s="429"/>
      <c r="B31" s="430">
        <v>59</v>
      </c>
      <c r="C31" s="422">
        <v>58</v>
      </c>
      <c r="D31" s="422">
        <v>14</v>
      </c>
      <c r="E31" s="422">
        <v>58</v>
      </c>
      <c r="F31" s="422">
        <v>58</v>
      </c>
      <c r="G31" s="422">
        <v>59</v>
      </c>
      <c r="H31" s="422">
        <v>61</v>
      </c>
      <c r="I31" s="422">
        <v>61</v>
      </c>
      <c r="J31" s="422">
        <v>13</v>
      </c>
      <c r="K31" s="422">
        <v>59</v>
      </c>
      <c r="L31" s="422">
        <v>58</v>
      </c>
      <c r="M31" s="422">
        <v>59</v>
      </c>
      <c r="N31" s="422">
        <v>60</v>
      </c>
      <c r="O31" s="422">
        <v>61</v>
      </c>
      <c r="P31" s="422">
        <v>15</v>
      </c>
      <c r="Q31" s="422">
        <v>58</v>
      </c>
      <c r="R31" s="422">
        <v>58</v>
      </c>
      <c r="S31" s="422">
        <v>59</v>
      </c>
      <c r="T31" s="422"/>
      <c r="U31" s="422"/>
      <c r="V31" s="422"/>
      <c r="W31" s="431"/>
      <c r="X31" s="422"/>
      <c r="Y31" s="422"/>
      <c r="Z31" s="432"/>
      <c r="AA31" s="433"/>
      <c r="AB31" s="421"/>
    </row>
    <row r="32" spans="1:33" s="434" customFormat="1" ht="30.75" customHeight="1" thickBot="1" x14ac:dyDescent="0.3">
      <c r="A32" s="435"/>
      <c r="B32" s="436"/>
      <c r="C32" s="437"/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21"/>
      <c r="Q32" s="437"/>
      <c r="R32" s="421"/>
      <c r="S32" s="437"/>
      <c r="T32" s="423"/>
      <c r="U32" s="421"/>
      <c r="V32" s="421"/>
      <c r="W32" s="438"/>
      <c r="X32" s="421"/>
      <c r="Y32" s="421"/>
      <c r="Z32" s="421"/>
      <c r="AA32" s="433"/>
      <c r="AB32" s="421"/>
    </row>
    <row r="33" spans="1:47" ht="30.75" customHeight="1" thickBot="1" x14ac:dyDescent="0.3">
      <c r="A33" s="345" t="s">
        <v>77</v>
      </c>
      <c r="B33" s="548" t="s">
        <v>78</v>
      </c>
      <c r="C33" s="549"/>
      <c r="D33" s="549"/>
      <c r="E33" s="549"/>
      <c r="F33" s="549"/>
      <c r="G33" s="549"/>
      <c r="H33" s="550"/>
      <c r="I33" s="296"/>
      <c r="J33" s="548" t="s">
        <v>76</v>
      </c>
      <c r="K33" s="549"/>
      <c r="L33" s="549"/>
      <c r="M33" s="549"/>
      <c r="N33" s="549"/>
      <c r="O33" s="549"/>
      <c r="P33" s="550"/>
      <c r="Q33" s="346"/>
      <c r="R33" s="531" t="s">
        <v>170</v>
      </c>
      <c r="S33" s="532"/>
      <c r="T33" s="532"/>
      <c r="U33" s="532"/>
      <c r="V33" s="532"/>
      <c r="W33" s="533"/>
      <c r="X33" s="347"/>
      <c r="Y33" s="347"/>
      <c r="Z33" s="347"/>
      <c r="AA33" s="347"/>
      <c r="AB33" s="347"/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348"/>
      <c r="AO33" s="348"/>
      <c r="AP33" s="348"/>
      <c r="AQ33" s="348"/>
      <c r="AR33" s="348"/>
      <c r="AS33" s="348"/>
      <c r="AT33" s="348"/>
      <c r="AU33" s="348"/>
    </row>
    <row r="34" spans="1:47" ht="30.75" customHeight="1" x14ac:dyDescent="0.25">
      <c r="A34" s="349" t="s">
        <v>41</v>
      </c>
      <c r="B34" s="301">
        <v>1</v>
      </c>
      <c r="C34" s="350">
        <v>2</v>
      </c>
      <c r="D34" s="350">
        <v>3</v>
      </c>
      <c r="E34" s="350">
        <v>4</v>
      </c>
      <c r="F34" s="350">
        <v>5</v>
      </c>
      <c r="G34" s="351">
        <v>6</v>
      </c>
      <c r="H34" s="352" t="s">
        <v>10</v>
      </c>
      <c r="I34" s="353"/>
      <c r="J34" s="354">
        <v>1</v>
      </c>
      <c r="K34" s="355">
        <v>2</v>
      </c>
      <c r="L34" s="355">
        <v>3</v>
      </c>
      <c r="M34" s="355">
        <v>4</v>
      </c>
      <c r="N34" s="355">
        <v>5</v>
      </c>
      <c r="O34" s="355">
        <v>6</v>
      </c>
      <c r="P34" s="333" t="s">
        <v>10</v>
      </c>
      <c r="Q34" s="346"/>
      <c r="R34" s="534"/>
      <c r="S34" s="535"/>
      <c r="T34" s="535"/>
      <c r="U34" s="535"/>
      <c r="V34" s="535"/>
      <c r="W34" s="536"/>
      <c r="X34" s="281"/>
      <c r="Y34" s="281"/>
      <c r="Z34" s="281"/>
      <c r="AA34" s="281"/>
      <c r="AB34" s="281"/>
    </row>
    <row r="35" spans="1:47" ht="30.75" customHeight="1" x14ac:dyDescent="0.25">
      <c r="A35" s="356" t="s">
        <v>42</v>
      </c>
      <c r="B35" s="308">
        <v>89.9</v>
      </c>
      <c r="C35" s="334">
        <v>91.6</v>
      </c>
      <c r="D35" s="334">
        <v>17.600000000000001</v>
      </c>
      <c r="E35" s="334">
        <v>88.2</v>
      </c>
      <c r="F35" s="334">
        <v>88.9</v>
      </c>
      <c r="G35" s="357">
        <v>90.9</v>
      </c>
      <c r="H35" s="358">
        <f t="shared" ref="H35:H41" si="4">SUM(B35:G35)</f>
        <v>467.1</v>
      </c>
      <c r="I35" s="288"/>
      <c r="J35" s="308">
        <v>6.5</v>
      </c>
      <c r="K35" s="309">
        <v>6.3</v>
      </c>
      <c r="L35" s="309">
        <v>1.4</v>
      </c>
      <c r="M35" s="309">
        <v>6.3</v>
      </c>
      <c r="N35" s="309">
        <v>5.9</v>
      </c>
      <c r="O35" s="309">
        <v>6.3</v>
      </c>
      <c r="P35" s="338">
        <f t="shared" ref="P35:P42" si="5">SUM(J35:O35)</f>
        <v>32.699999999999996</v>
      </c>
      <c r="Q35" s="346"/>
      <c r="R35" s="534"/>
      <c r="S35" s="535"/>
      <c r="T35" s="535"/>
      <c r="U35" s="535"/>
      <c r="V35" s="535"/>
      <c r="W35" s="536"/>
      <c r="X35" s="281"/>
      <c r="Y35" s="281"/>
      <c r="Z35" s="281"/>
      <c r="AA35" s="281"/>
      <c r="AB35" s="281"/>
    </row>
    <row r="36" spans="1:47" ht="30.75" customHeight="1" x14ac:dyDescent="0.25">
      <c r="A36" s="356" t="s">
        <v>43</v>
      </c>
      <c r="B36" s="308">
        <v>89.9</v>
      </c>
      <c r="C36" s="334">
        <v>91.6</v>
      </c>
      <c r="D36" s="334">
        <v>17.600000000000001</v>
      </c>
      <c r="E36" s="334">
        <v>88.2</v>
      </c>
      <c r="F36" s="334">
        <v>88.9</v>
      </c>
      <c r="G36" s="357">
        <v>90.9</v>
      </c>
      <c r="H36" s="358">
        <f t="shared" si="4"/>
        <v>467.1</v>
      </c>
      <c r="I36" s="293"/>
      <c r="J36" s="308">
        <v>6.5</v>
      </c>
      <c r="K36" s="309">
        <v>6.3</v>
      </c>
      <c r="L36" s="309">
        <v>1.4</v>
      </c>
      <c r="M36" s="309">
        <v>6.3</v>
      </c>
      <c r="N36" s="309">
        <v>5.9</v>
      </c>
      <c r="O36" s="309">
        <v>6.3</v>
      </c>
      <c r="P36" s="338">
        <f t="shared" si="5"/>
        <v>32.699999999999996</v>
      </c>
      <c r="Q36" s="346"/>
      <c r="R36" s="534"/>
      <c r="S36" s="535"/>
      <c r="T36" s="535"/>
      <c r="U36" s="535"/>
      <c r="V36" s="535"/>
      <c r="W36" s="536"/>
      <c r="X36" s="281"/>
      <c r="Y36" s="281"/>
      <c r="Z36" s="281"/>
      <c r="AA36" s="281"/>
      <c r="AB36" s="281"/>
    </row>
    <row r="37" spans="1:47" ht="30.75" customHeight="1" x14ac:dyDescent="0.25">
      <c r="A37" s="356" t="s">
        <v>44</v>
      </c>
      <c r="B37" s="308"/>
      <c r="C37" s="334"/>
      <c r="D37" s="334"/>
      <c r="E37" s="334"/>
      <c r="F37" s="334"/>
      <c r="G37" s="357"/>
      <c r="H37" s="358">
        <f t="shared" si="4"/>
        <v>0</v>
      </c>
      <c r="I37" s="293"/>
      <c r="J37" s="308">
        <v>6.6</v>
      </c>
      <c r="K37" s="309">
        <v>6.2</v>
      </c>
      <c r="L37" s="309">
        <v>1.4</v>
      </c>
      <c r="M37" s="309">
        <v>6</v>
      </c>
      <c r="N37" s="309">
        <v>5.9</v>
      </c>
      <c r="O37" s="309">
        <v>6.2</v>
      </c>
      <c r="P37" s="338">
        <f t="shared" si="5"/>
        <v>32.300000000000004</v>
      </c>
      <c r="Q37" s="346"/>
      <c r="R37" s="534"/>
      <c r="S37" s="535"/>
      <c r="T37" s="535"/>
      <c r="U37" s="535"/>
      <c r="V37" s="535"/>
      <c r="W37" s="536"/>
      <c r="X37" s="281"/>
      <c r="Y37" s="281"/>
      <c r="Z37" s="281"/>
      <c r="AA37" s="281"/>
      <c r="AB37" s="281"/>
    </row>
    <row r="38" spans="1:47" ht="30.75" customHeight="1" x14ac:dyDescent="0.25">
      <c r="A38" s="356" t="s">
        <v>45</v>
      </c>
      <c r="B38" s="308"/>
      <c r="C38" s="334"/>
      <c r="D38" s="334"/>
      <c r="E38" s="334"/>
      <c r="F38" s="334"/>
      <c r="G38" s="357"/>
      <c r="H38" s="358">
        <f t="shared" si="4"/>
        <v>0</v>
      </c>
      <c r="I38" s="293"/>
      <c r="J38" s="308">
        <v>6.6</v>
      </c>
      <c r="K38" s="309">
        <v>6.2</v>
      </c>
      <c r="L38" s="309">
        <v>1.4</v>
      </c>
      <c r="M38" s="309">
        <v>6.1</v>
      </c>
      <c r="N38" s="309">
        <v>5.9</v>
      </c>
      <c r="O38" s="309">
        <v>6.3</v>
      </c>
      <c r="P38" s="338">
        <f t="shared" si="5"/>
        <v>32.5</v>
      </c>
      <c r="Q38" s="346"/>
      <c r="R38" s="534"/>
      <c r="S38" s="535"/>
      <c r="T38" s="535"/>
      <c r="U38" s="535"/>
      <c r="V38" s="535"/>
      <c r="W38" s="536"/>
      <c r="X38" s="281"/>
      <c r="Y38" s="281"/>
      <c r="Z38" s="281"/>
      <c r="AA38" s="281"/>
      <c r="AB38" s="281"/>
    </row>
    <row r="39" spans="1:47" ht="30.75" customHeight="1" x14ac:dyDescent="0.25">
      <c r="A39" s="356" t="s">
        <v>46</v>
      </c>
      <c r="B39" s="308"/>
      <c r="C39" s="334"/>
      <c r="D39" s="334"/>
      <c r="E39" s="334"/>
      <c r="F39" s="334"/>
      <c r="G39" s="357"/>
      <c r="H39" s="358">
        <f t="shared" si="4"/>
        <v>0</v>
      </c>
      <c r="I39" s="293"/>
      <c r="J39" s="308">
        <v>6.6</v>
      </c>
      <c r="K39" s="309">
        <v>6.3</v>
      </c>
      <c r="L39" s="309">
        <v>1.4</v>
      </c>
      <c r="M39" s="309">
        <v>6.1</v>
      </c>
      <c r="N39" s="309">
        <v>5.9</v>
      </c>
      <c r="O39" s="309">
        <v>6.3</v>
      </c>
      <c r="P39" s="338">
        <f t="shared" si="5"/>
        <v>32.599999999999994</v>
      </c>
      <c r="Q39" s="346"/>
      <c r="R39" s="534"/>
      <c r="S39" s="535"/>
      <c r="T39" s="535"/>
      <c r="U39" s="535"/>
      <c r="V39" s="535"/>
      <c r="W39" s="536"/>
      <c r="X39" s="281"/>
      <c r="Y39" s="281"/>
      <c r="Z39" s="281"/>
      <c r="AA39" s="281"/>
      <c r="AB39" s="281"/>
    </row>
    <row r="40" spans="1:47" ht="30.75" customHeight="1" x14ac:dyDescent="0.25">
      <c r="A40" s="356" t="s">
        <v>47</v>
      </c>
      <c r="B40" s="308"/>
      <c r="C40" s="334"/>
      <c r="D40" s="334"/>
      <c r="E40" s="334"/>
      <c r="F40" s="334"/>
      <c r="G40" s="357"/>
      <c r="H40" s="358">
        <f t="shared" si="4"/>
        <v>0</v>
      </c>
      <c r="I40" s="293"/>
      <c r="J40" s="308">
        <v>6.7</v>
      </c>
      <c r="K40" s="309">
        <v>6.3</v>
      </c>
      <c r="L40" s="309">
        <v>1.4</v>
      </c>
      <c r="M40" s="309">
        <v>6.1</v>
      </c>
      <c r="N40" s="309">
        <v>6</v>
      </c>
      <c r="O40" s="309">
        <v>6.3</v>
      </c>
      <c r="P40" s="338">
        <f t="shared" si="5"/>
        <v>32.799999999999997</v>
      </c>
      <c r="Q40" s="346"/>
      <c r="R40" s="534"/>
      <c r="S40" s="535"/>
      <c r="T40" s="535"/>
      <c r="U40" s="535"/>
      <c r="V40" s="535"/>
      <c r="W40" s="536"/>
      <c r="X40" s="281"/>
      <c r="Y40" s="281"/>
      <c r="Z40" s="281"/>
      <c r="AA40" s="281"/>
      <c r="AB40" s="281"/>
    </row>
    <row r="41" spans="1:47" ht="30.75" customHeight="1" thickBot="1" x14ac:dyDescent="0.3">
      <c r="A41" s="359" t="s">
        <v>48</v>
      </c>
      <c r="B41" s="315"/>
      <c r="C41" s="360"/>
      <c r="D41" s="360"/>
      <c r="E41" s="360"/>
      <c r="F41" s="360"/>
      <c r="G41" s="361"/>
      <c r="H41" s="358">
        <f t="shared" si="4"/>
        <v>0</v>
      </c>
      <c r="I41" s="293"/>
      <c r="J41" s="315">
        <v>6.7</v>
      </c>
      <c r="K41" s="316">
        <v>6.3</v>
      </c>
      <c r="L41" s="316">
        <v>1.4</v>
      </c>
      <c r="M41" s="316">
        <v>6.1</v>
      </c>
      <c r="N41" s="316">
        <v>6</v>
      </c>
      <c r="O41" s="316">
        <v>6.3</v>
      </c>
      <c r="P41" s="341">
        <f t="shared" si="5"/>
        <v>32.799999999999997</v>
      </c>
      <c r="Q41" s="346"/>
      <c r="R41" s="534"/>
      <c r="S41" s="535"/>
      <c r="T41" s="535"/>
      <c r="U41" s="535"/>
      <c r="V41" s="535"/>
      <c r="W41" s="536"/>
      <c r="X41" s="281"/>
      <c r="Y41" s="281"/>
      <c r="Z41" s="281"/>
      <c r="AA41" s="281"/>
      <c r="AB41" s="281"/>
    </row>
    <row r="42" spans="1:47" ht="30.75" customHeight="1" thickBot="1" x14ac:dyDescent="0.3">
      <c r="A42" s="362" t="s">
        <v>10</v>
      </c>
      <c r="B42" s="363">
        <f t="shared" ref="B42:H42" si="6">SUM(B35:B41)</f>
        <v>179.8</v>
      </c>
      <c r="C42" s="364">
        <f t="shared" si="6"/>
        <v>183.2</v>
      </c>
      <c r="D42" s="364">
        <f t="shared" si="6"/>
        <v>35.200000000000003</v>
      </c>
      <c r="E42" s="364">
        <f t="shared" si="6"/>
        <v>176.4</v>
      </c>
      <c r="F42" s="364">
        <f t="shared" si="6"/>
        <v>177.8</v>
      </c>
      <c r="G42" s="365">
        <f t="shared" si="6"/>
        <v>181.8</v>
      </c>
      <c r="H42" s="366">
        <f t="shared" si="6"/>
        <v>934.2</v>
      </c>
      <c r="I42" s="288"/>
      <c r="J42" s="367">
        <f>SUM(J35:J41)</f>
        <v>46.20000000000001</v>
      </c>
      <c r="K42" s="368">
        <f>SUM(K35:K41)</f>
        <v>43.9</v>
      </c>
      <c r="L42" s="368">
        <f t="shared" ref="L42:O42" si="7">SUM(L35:L41)</f>
        <v>9.8000000000000007</v>
      </c>
      <c r="M42" s="368">
        <f t="shared" si="7"/>
        <v>43.000000000000007</v>
      </c>
      <c r="N42" s="368">
        <f t="shared" si="7"/>
        <v>41.5</v>
      </c>
      <c r="O42" s="368">
        <f t="shared" si="7"/>
        <v>44</v>
      </c>
      <c r="P42" s="344">
        <f t="shared" si="5"/>
        <v>228.4</v>
      </c>
      <c r="Q42" s="346"/>
      <c r="R42" s="537"/>
      <c r="S42" s="538"/>
      <c r="T42" s="538"/>
      <c r="U42" s="538"/>
      <c r="V42" s="538"/>
      <c r="W42" s="539"/>
      <c r="X42" s="281"/>
      <c r="Y42" s="281"/>
      <c r="Z42" s="281"/>
      <c r="AA42" s="281"/>
      <c r="AB42" s="281"/>
    </row>
    <row r="43" spans="1:47" ht="30.75" customHeight="1" x14ac:dyDescent="0.25">
      <c r="A43" s="427"/>
      <c r="B43" s="420"/>
      <c r="C43" s="420"/>
      <c r="D43" s="420"/>
      <c r="E43" s="420"/>
      <c r="F43" s="420"/>
      <c r="G43" s="420"/>
      <c r="H43" s="420"/>
      <c r="I43" s="456"/>
      <c r="J43" s="293">
        <v>46</v>
      </c>
      <c r="K43" s="293">
        <v>45</v>
      </c>
      <c r="L43" s="293">
        <v>10</v>
      </c>
      <c r="M43" s="293">
        <v>44</v>
      </c>
      <c r="N43" s="293">
        <v>43</v>
      </c>
      <c r="O43" s="293">
        <v>46</v>
      </c>
      <c r="P43" s="425"/>
      <c r="Q43" s="293"/>
      <c r="R43" s="293"/>
      <c r="S43" s="281"/>
      <c r="T43" s="281"/>
      <c r="U43" s="281"/>
      <c r="V43" s="281"/>
      <c r="W43" s="283"/>
      <c r="X43" s="281"/>
      <c r="Y43" s="281"/>
      <c r="Z43" s="281"/>
      <c r="AA43" s="281"/>
      <c r="AB43" s="281"/>
    </row>
    <row r="44" spans="1:47" ht="30.75" customHeight="1" thickBot="1" x14ac:dyDescent="0.3">
      <c r="A44" s="428"/>
      <c r="B44" s="416"/>
      <c r="C44" s="416"/>
      <c r="D44" s="416"/>
      <c r="E44" s="416"/>
      <c r="F44" s="416"/>
      <c r="G44" s="416"/>
      <c r="H44" s="416"/>
      <c r="I44" s="451"/>
      <c r="J44" s="424"/>
      <c r="K44" s="424"/>
      <c r="L44" s="424"/>
      <c r="M44" s="424"/>
      <c r="N44" s="424"/>
      <c r="O44" s="424"/>
      <c r="P44" s="426"/>
      <c r="Q44" s="369"/>
      <c r="R44" s="369"/>
      <c r="S44" s="369"/>
      <c r="T44" s="369"/>
      <c r="U44" s="369"/>
      <c r="V44" s="369"/>
      <c r="W44" s="370"/>
      <c r="X44" s="281"/>
      <c r="Y44" s="281"/>
      <c r="Z44" s="281"/>
      <c r="AA44" s="281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  <mergeCell ref="A1:A3"/>
    <mergeCell ref="B1:L1"/>
    <mergeCell ref="M1:P1"/>
    <mergeCell ref="B2:L3"/>
    <mergeCell ref="M2:P2"/>
    <mergeCell ref="M3:P3"/>
  </mergeCells>
  <pageMargins left="0.23622047244094491" right="0.23622047244094491" top="0.74803149606299213" bottom="0.74803149606299213" header="0.31496062992125984" footer="0.31496062992125984"/>
  <pageSetup scale="37" orientation="landscape" blackAndWhite="1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2381-F1CB-4BAC-B37D-642F7FA0FEDF}">
  <dimension ref="A1:E14"/>
  <sheetViews>
    <sheetView showGridLines="0" view="pageBreakPreview" zoomScale="70" zoomScaleNormal="100" zoomScaleSheetLayoutView="70" workbookViewId="0">
      <selection activeCell="K9" sqref="K9"/>
    </sheetView>
  </sheetViews>
  <sheetFormatPr baseColWidth="10" defaultRowHeight="26.25" x14ac:dyDescent="0.25"/>
  <cols>
    <col min="1" max="1" width="25.42578125" style="396" customWidth="1"/>
    <col min="2" max="2" width="20.140625" style="396" customWidth="1"/>
    <col min="3" max="3" width="25.42578125" style="396" customWidth="1"/>
    <col min="4" max="4" width="20.140625" style="396" customWidth="1"/>
    <col min="5" max="5" width="2.5703125" style="395" customWidth="1"/>
    <col min="6" max="16384" width="11.42578125" style="396"/>
  </cols>
  <sheetData>
    <row r="1" spans="1:5" ht="27" thickBot="1" x14ac:dyDescent="0.3">
      <c r="A1" s="560" t="s">
        <v>118</v>
      </c>
      <c r="B1" s="561"/>
      <c r="C1" s="561"/>
      <c r="D1" s="562"/>
    </row>
    <row r="2" spans="1:5" ht="79.5" thickBot="1" x14ac:dyDescent="0.3">
      <c r="A2" s="397" t="s">
        <v>116</v>
      </c>
      <c r="B2" s="398" t="s">
        <v>117</v>
      </c>
      <c r="C2" s="397" t="s">
        <v>116</v>
      </c>
      <c r="D2" s="398" t="s">
        <v>117</v>
      </c>
      <c r="E2" s="399"/>
    </row>
    <row r="3" spans="1:5" x14ac:dyDescent="0.25">
      <c r="A3" s="400" t="s">
        <v>125</v>
      </c>
      <c r="B3" s="401">
        <v>2.6168999999999998</v>
      </c>
      <c r="C3" s="400" t="s">
        <v>137</v>
      </c>
      <c r="D3" s="401">
        <v>2.6532</v>
      </c>
      <c r="E3" s="402"/>
    </row>
    <row r="4" spans="1:5" x14ac:dyDescent="0.25">
      <c r="A4" s="403" t="s">
        <v>126</v>
      </c>
      <c r="B4" s="404">
        <v>2.5937999999999999</v>
      </c>
      <c r="C4" s="403" t="s">
        <v>138</v>
      </c>
      <c r="D4" s="404">
        <v>2.7026999999999997</v>
      </c>
      <c r="E4" s="402"/>
    </row>
    <row r="5" spans="1:5" x14ac:dyDescent="0.25">
      <c r="A5" s="403" t="s">
        <v>127</v>
      </c>
      <c r="B5" s="404">
        <v>0.6500999999999999</v>
      </c>
      <c r="C5" s="403" t="s">
        <v>139</v>
      </c>
      <c r="D5" s="404">
        <v>0.66989999999999994</v>
      </c>
      <c r="E5" s="402"/>
    </row>
    <row r="6" spans="1:5" x14ac:dyDescent="0.25">
      <c r="A6" s="403" t="s">
        <v>128</v>
      </c>
      <c r="B6" s="404">
        <v>2.6465999999999998</v>
      </c>
      <c r="C6" s="403" t="s">
        <v>140</v>
      </c>
      <c r="D6" s="404">
        <v>2.6564999999999999</v>
      </c>
      <c r="E6" s="402"/>
    </row>
    <row r="7" spans="1:5" x14ac:dyDescent="0.25">
      <c r="A7" s="403" t="s">
        <v>129</v>
      </c>
      <c r="B7" s="404">
        <v>2.6267999999999998</v>
      </c>
      <c r="C7" s="403" t="s">
        <v>141</v>
      </c>
      <c r="D7" s="404">
        <v>2.6498999999999997</v>
      </c>
      <c r="E7" s="402"/>
    </row>
    <row r="8" spans="1:5" ht="27" thickBot="1" x14ac:dyDescent="0.3">
      <c r="A8" s="405" t="s">
        <v>130</v>
      </c>
      <c r="B8" s="406">
        <v>2.6135999999999999</v>
      </c>
      <c r="C8" s="405" t="s">
        <v>142</v>
      </c>
      <c r="D8" s="406">
        <v>2.6597999999999997</v>
      </c>
      <c r="E8" s="402"/>
    </row>
    <row r="9" spans="1:5" x14ac:dyDescent="0.25">
      <c r="A9" s="400" t="s">
        <v>131</v>
      </c>
      <c r="B9" s="401">
        <v>2.6564999999999999</v>
      </c>
      <c r="C9" s="400" t="s">
        <v>119</v>
      </c>
      <c r="D9" s="401">
        <v>2.9072</v>
      </c>
      <c r="E9" s="402"/>
    </row>
    <row r="10" spans="1:5" x14ac:dyDescent="0.25">
      <c r="A10" s="403" t="s">
        <v>132</v>
      </c>
      <c r="B10" s="404">
        <v>2.6631</v>
      </c>
      <c r="C10" s="403" t="s">
        <v>120</v>
      </c>
      <c r="D10" s="404">
        <v>2.9807999999999999</v>
      </c>
      <c r="E10" s="402"/>
    </row>
    <row r="11" spans="1:5" x14ac:dyDescent="0.25">
      <c r="A11" s="403" t="s">
        <v>133</v>
      </c>
      <c r="B11" s="404">
        <v>0.627</v>
      </c>
      <c r="C11" s="403" t="s">
        <v>121</v>
      </c>
      <c r="D11" s="404">
        <v>0.61639999999999995</v>
      </c>
      <c r="E11" s="402"/>
    </row>
    <row r="12" spans="1:5" x14ac:dyDescent="0.25">
      <c r="A12" s="403" t="s">
        <v>134</v>
      </c>
      <c r="B12" s="404">
        <v>2.6663999999999994</v>
      </c>
      <c r="C12" s="403" t="s">
        <v>122</v>
      </c>
      <c r="D12" s="404">
        <v>2.8565999999999998</v>
      </c>
      <c r="E12" s="402"/>
    </row>
    <row r="13" spans="1:5" x14ac:dyDescent="0.25">
      <c r="A13" s="403" t="s">
        <v>135</v>
      </c>
      <c r="B13" s="404">
        <v>2.673</v>
      </c>
      <c r="C13" s="403" t="s">
        <v>123</v>
      </c>
      <c r="D13" s="404">
        <v>2.875</v>
      </c>
      <c r="E13" s="402"/>
    </row>
    <row r="14" spans="1:5" ht="27" thickBot="1" x14ac:dyDescent="0.3">
      <c r="A14" s="405" t="s">
        <v>136</v>
      </c>
      <c r="B14" s="406">
        <v>2.6597999999999997</v>
      </c>
      <c r="C14" s="405" t="s">
        <v>124</v>
      </c>
      <c r="D14" s="406">
        <v>2.9716</v>
      </c>
      <c r="E14" s="402"/>
    </row>
  </sheetData>
  <mergeCells count="1">
    <mergeCell ref="A1:D1"/>
  </mergeCells>
  <pageMargins left="0.7" right="0.7" top="0.75" bottom="0.75" header="0.3" footer="0.3"/>
  <pageSetup paperSize="9" scale="70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B593-0F67-4582-BF4D-6AD6ADDD6F46}">
  <dimension ref="A1:E25"/>
  <sheetViews>
    <sheetView showGridLines="0" view="pageBreakPreview" zoomScale="80" zoomScaleNormal="100" zoomScaleSheetLayoutView="80" workbookViewId="0">
      <selection activeCell="E2" sqref="E2:E7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16384" width="11.42578125" style="246"/>
  </cols>
  <sheetData>
    <row r="1" spans="1:5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</row>
    <row r="2" spans="1:5" x14ac:dyDescent="0.25">
      <c r="A2" s="566" t="s">
        <v>110</v>
      </c>
      <c r="B2" s="247">
        <v>586</v>
      </c>
      <c r="C2" s="247">
        <v>46</v>
      </c>
      <c r="D2" s="248">
        <v>4.5999999999999996</v>
      </c>
      <c r="E2" s="249">
        <f t="shared" ref="E2:E7" si="0">SUM(B2:C2)*D2/1000</f>
        <v>2.9072</v>
      </c>
    </row>
    <row r="3" spans="1:5" x14ac:dyDescent="0.25">
      <c r="A3" s="567"/>
      <c r="B3" s="247">
        <v>603</v>
      </c>
      <c r="C3" s="247">
        <v>45</v>
      </c>
      <c r="D3" s="248">
        <v>4.5999999999999996</v>
      </c>
      <c r="E3" s="249">
        <f t="shared" si="0"/>
        <v>2.9807999999999999</v>
      </c>
    </row>
    <row r="4" spans="1:5" x14ac:dyDescent="0.25">
      <c r="A4" s="567"/>
      <c r="B4" s="247">
        <v>122</v>
      </c>
      <c r="C4" s="247">
        <v>12</v>
      </c>
      <c r="D4" s="248">
        <v>4.5999999999999996</v>
      </c>
      <c r="E4" s="249">
        <f t="shared" si="0"/>
        <v>0.61639999999999995</v>
      </c>
    </row>
    <row r="5" spans="1:5" x14ac:dyDescent="0.25">
      <c r="A5" s="567"/>
      <c r="B5" s="247">
        <v>576</v>
      </c>
      <c r="C5" s="247">
        <v>45</v>
      </c>
      <c r="D5" s="248">
        <v>4.5999999999999996</v>
      </c>
      <c r="E5" s="249">
        <f t="shared" si="0"/>
        <v>2.8565999999999998</v>
      </c>
    </row>
    <row r="6" spans="1:5" x14ac:dyDescent="0.25">
      <c r="A6" s="567"/>
      <c r="B6" s="247">
        <v>582</v>
      </c>
      <c r="C6" s="247">
        <v>43</v>
      </c>
      <c r="D6" s="248">
        <v>4.5999999999999996</v>
      </c>
      <c r="E6" s="249">
        <f t="shared" si="0"/>
        <v>2.875</v>
      </c>
    </row>
    <row r="7" spans="1:5" x14ac:dyDescent="0.25">
      <c r="A7" s="568"/>
      <c r="B7" s="247">
        <v>600</v>
      </c>
      <c r="C7" s="247">
        <v>46</v>
      </c>
      <c r="D7" s="248">
        <v>4.5999999999999996</v>
      </c>
      <c r="E7" s="249">
        <f t="shared" si="0"/>
        <v>2.9716</v>
      </c>
    </row>
    <row r="8" spans="1:5" x14ac:dyDescent="0.25">
      <c r="A8" s="563" t="s">
        <v>70</v>
      </c>
      <c r="B8" s="247">
        <v>734</v>
      </c>
      <c r="C8" s="247">
        <v>59</v>
      </c>
      <c r="D8" s="248">
        <v>3.3</v>
      </c>
      <c r="E8" s="249">
        <f t="shared" ref="E8:E25" si="1">SUM(B8:C8)*D8/1000</f>
        <v>2.6168999999999998</v>
      </c>
    </row>
    <row r="9" spans="1:5" x14ac:dyDescent="0.25">
      <c r="A9" s="564"/>
      <c r="B9" s="247">
        <v>728</v>
      </c>
      <c r="C9" s="247">
        <v>58</v>
      </c>
      <c r="D9" s="248">
        <v>3.3</v>
      </c>
      <c r="E9" s="249">
        <f t="shared" si="1"/>
        <v>2.5937999999999999</v>
      </c>
    </row>
    <row r="10" spans="1:5" x14ac:dyDescent="0.25">
      <c r="A10" s="564"/>
      <c r="B10" s="247">
        <v>183</v>
      </c>
      <c r="C10" s="247">
        <v>14</v>
      </c>
      <c r="D10" s="248">
        <v>3.3</v>
      </c>
      <c r="E10" s="249">
        <f t="shared" si="1"/>
        <v>0.6500999999999999</v>
      </c>
    </row>
    <row r="11" spans="1:5" x14ac:dyDescent="0.25">
      <c r="A11" s="564"/>
      <c r="B11" s="247">
        <v>743</v>
      </c>
      <c r="C11" s="247">
        <v>59</v>
      </c>
      <c r="D11" s="248">
        <v>3.3</v>
      </c>
      <c r="E11" s="249">
        <f t="shared" si="1"/>
        <v>2.6465999999999998</v>
      </c>
    </row>
    <row r="12" spans="1:5" x14ac:dyDescent="0.25">
      <c r="A12" s="564"/>
      <c r="B12" s="247">
        <v>738</v>
      </c>
      <c r="C12" s="247">
        <v>58</v>
      </c>
      <c r="D12" s="248">
        <v>3.3</v>
      </c>
      <c r="E12" s="249">
        <f t="shared" si="1"/>
        <v>2.6267999999999998</v>
      </c>
    </row>
    <row r="13" spans="1:5" x14ac:dyDescent="0.25">
      <c r="A13" s="569"/>
      <c r="B13" s="247">
        <v>733</v>
      </c>
      <c r="C13" s="247">
        <v>59</v>
      </c>
      <c r="D13" s="248">
        <v>3.3</v>
      </c>
      <c r="E13" s="249">
        <f t="shared" si="1"/>
        <v>2.6135999999999999</v>
      </c>
    </row>
    <row r="14" spans="1:5" x14ac:dyDescent="0.25">
      <c r="A14" s="563" t="s">
        <v>71</v>
      </c>
      <c r="B14" s="247">
        <v>744</v>
      </c>
      <c r="C14" s="247">
        <v>61</v>
      </c>
      <c r="D14" s="248">
        <v>3.3</v>
      </c>
      <c r="E14" s="249">
        <f t="shared" si="1"/>
        <v>2.6564999999999999</v>
      </c>
    </row>
    <row r="15" spans="1:5" x14ac:dyDescent="0.25">
      <c r="A15" s="564"/>
      <c r="B15" s="247">
        <v>746</v>
      </c>
      <c r="C15" s="247">
        <v>61</v>
      </c>
      <c r="D15" s="248">
        <v>3.3</v>
      </c>
      <c r="E15" s="249">
        <f t="shared" si="1"/>
        <v>2.6631</v>
      </c>
    </row>
    <row r="16" spans="1:5" x14ac:dyDescent="0.25">
      <c r="A16" s="564"/>
      <c r="B16" s="247">
        <v>177</v>
      </c>
      <c r="C16" s="247">
        <v>13</v>
      </c>
      <c r="D16" s="248">
        <v>3.3</v>
      </c>
      <c r="E16" s="249">
        <f t="shared" si="1"/>
        <v>0.627</v>
      </c>
    </row>
    <row r="17" spans="1:5" x14ac:dyDescent="0.25">
      <c r="A17" s="564"/>
      <c r="B17" s="247">
        <v>749</v>
      </c>
      <c r="C17" s="247">
        <v>59</v>
      </c>
      <c r="D17" s="248">
        <v>3.3</v>
      </c>
      <c r="E17" s="249">
        <f t="shared" si="1"/>
        <v>2.6663999999999994</v>
      </c>
    </row>
    <row r="18" spans="1:5" x14ac:dyDescent="0.25">
      <c r="A18" s="564"/>
      <c r="B18" s="247">
        <v>752</v>
      </c>
      <c r="C18" s="247">
        <v>58</v>
      </c>
      <c r="D18" s="248">
        <v>3.3</v>
      </c>
      <c r="E18" s="249">
        <f t="shared" si="1"/>
        <v>2.673</v>
      </c>
    </row>
    <row r="19" spans="1:5" x14ac:dyDescent="0.25">
      <c r="A19" s="569"/>
      <c r="B19" s="247">
        <v>747</v>
      </c>
      <c r="C19" s="247">
        <v>59</v>
      </c>
      <c r="D19" s="248">
        <v>3.3</v>
      </c>
      <c r="E19" s="249">
        <f t="shared" si="1"/>
        <v>2.6597999999999997</v>
      </c>
    </row>
    <row r="20" spans="1:5" x14ac:dyDescent="0.25">
      <c r="A20" s="563" t="s">
        <v>8</v>
      </c>
      <c r="B20" s="247">
        <v>744</v>
      </c>
      <c r="C20" s="247">
        <v>60</v>
      </c>
      <c r="D20" s="248">
        <v>3.3</v>
      </c>
      <c r="E20" s="249">
        <f t="shared" si="1"/>
        <v>2.6532</v>
      </c>
    </row>
    <row r="21" spans="1:5" x14ac:dyDescent="0.25">
      <c r="A21" s="564"/>
      <c r="B21" s="247">
        <v>758</v>
      </c>
      <c r="C21" s="247">
        <v>61</v>
      </c>
      <c r="D21" s="248">
        <v>3.3</v>
      </c>
      <c r="E21" s="249">
        <f t="shared" si="1"/>
        <v>2.7026999999999997</v>
      </c>
    </row>
    <row r="22" spans="1:5" x14ac:dyDescent="0.25">
      <c r="A22" s="564"/>
      <c r="B22" s="247">
        <v>187</v>
      </c>
      <c r="C22" s="247">
        <v>16</v>
      </c>
      <c r="D22" s="248">
        <v>3.3</v>
      </c>
      <c r="E22" s="249">
        <f t="shared" si="1"/>
        <v>0.66989999999999994</v>
      </c>
    </row>
    <row r="23" spans="1:5" x14ac:dyDescent="0.25">
      <c r="A23" s="564"/>
      <c r="B23" s="247">
        <v>747</v>
      </c>
      <c r="C23" s="247">
        <v>58</v>
      </c>
      <c r="D23" s="248">
        <v>3.3</v>
      </c>
      <c r="E23" s="249">
        <f t="shared" si="1"/>
        <v>2.6564999999999999</v>
      </c>
    </row>
    <row r="24" spans="1:5" x14ac:dyDescent="0.25">
      <c r="A24" s="564"/>
      <c r="B24" s="278">
        <v>745</v>
      </c>
      <c r="C24" s="278">
        <v>58</v>
      </c>
      <c r="D24" s="248">
        <v>3.3</v>
      </c>
      <c r="E24" s="279">
        <f t="shared" si="1"/>
        <v>2.6498999999999997</v>
      </c>
    </row>
    <row r="25" spans="1:5" ht="19.5" thickBot="1" x14ac:dyDescent="0.3">
      <c r="A25" s="565"/>
      <c r="B25" s="250">
        <v>747</v>
      </c>
      <c r="C25" s="250">
        <v>59</v>
      </c>
      <c r="D25" s="248">
        <v>3.3</v>
      </c>
      <c r="E25" s="251">
        <f t="shared" si="1"/>
        <v>2.6597999999999997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BD3A-5F78-4FFD-8386-6B8C577ACFEF}">
  <dimension ref="A1:F28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570" t="s">
        <v>89</v>
      </c>
      <c r="B1" s="571"/>
      <c r="C1" s="571"/>
      <c r="D1" s="572"/>
    </row>
    <row r="2" spans="1:6" ht="20.25" x14ac:dyDescent="0.25">
      <c r="A2" s="252" t="s">
        <v>90</v>
      </c>
      <c r="B2" s="253">
        <v>74</v>
      </c>
      <c r="C2" s="254" t="s">
        <v>91</v>
      </c>
      <c r="D2" s="255" t="s">
        <v>92</v>
      </c>
    </row>
    <row r="3" spans="1:6" ht="20.25" x14ac:dyDescent="0.25">
      <c r="A3" s="256" t="s">
        <v>93</v>
      </c>
      <c r="B3" s="257">
        <f>B2*3.72%</f>
        <v>2.7528000000000001</v>
      </c>
      <c r="C3" s="258"/>
      <c r="D3" s="259" t="s">
        <v>94</v>
      </c>
    </row>
    <row r="4" spans="1:6" ht="20.25" x14ac:dyDescent="0.25">
      <c r="A4" s="256" t="s">
        <v>95</v>
      </c>
      <c r="B4" s="257">
        <f>B3*2</f>
        <v>5.5056000000000003</v>
      </c>
      <c r="C4" s="258"/>
      <c r="D4" s="259" t="s">
        <v>96</v>
      </c>
    </row>
    <row r="5" spans="1:6" ht="20.25" x14ac:dyDescent="0.25">
      <c r="A5" s="260" t="s">
        <v>97</v>
      </c>
      <c r="B5" s="261">
        <v>2.5000000000000001E-2</v>
      </c>
      <c r="C5" s="258" t="s">
        <v>91</v>
      </c>
      <c r="D5" s="259" t="s">
        <v>98</v>
      </c>
    </row>
    <row r="6" spans="1:6" ht="20.25" x14ac:dyDescent="0.25">
      <c r="A6" s="260" t="s">
        <v>99</v>
      </c>
      <c r="B6" s="262">
        <v>154.69999999999999</v>
      </c>
      <c r="C6" s="258" t="s">
        <v>91</v>
      </c>
      <c r="D6" s="259" t="s">
        <v>92</v>
      </c>
    </row>
    <row r="7" spans="1:6" ht="20.25" x14ac:dyDescent="0.25">
      <c r="A7" s="256" t="s">
        <v>100</v>
      </c>
      <c r="B7" s="257">
        <f>B5*B6</f>
        <v>3.8674999999999997</v>
      </c>
      <c r="C7" s="258"/>
      <c r="D7" s="259" t="s">
        <v>101</v>
      </c>
    </row>
    <row r="8" spans="1:6" ht="20.25" x14ac:dyDescent="0.25">
      <c r="A8" s="256" t="s">
        <v>102</v>
      </c>
      <c r="B8" s="263">
        <v>0.36</v>
      </c>
      <c r="C8" s="258"/>
      <c r="D8" s="114" t="s">
        <v>103</v>
      </c>
    </row>
    <row r="9" spans="1:6" ht="21" thickBot="1" x14ac:dyDescent="0.3">
      <c r="A9" s="256" t="s">
        <v>104</v>
      </c>
      <c r="B9" s="264">
        <f>B4-B7</f>
        <v>1.6381000000000006</v>
      </c>
      <c r="C9" s="258"/>
      <c r="D9" s="259" t="s">
        <v>105</v>
      </c>
    </row>
    <row r="10" spans="1:6" ht="21" thickBot="1" x14ac:dyDescent="0.3">
      <c r="A10" s="265" t="s">
        <v>106</v>
      </c>
      <c r="B10" s="266">
        <f>B9/B8</f>
        <v>4.5502777777777794</v>
      </c>
      <c r="C10" s="267"/>
      <c r="D10" s="268" t="s">
        <v>107</v>
      </c>
      <c r="E10" s="18" t="s">
        <v>108</v>
      </c>
      <c r="F10" s="18" t="s">
        <v>109</v>
      </c>
    </row>
    <row r="14" spans="1:6" s="269" customFormat="1" ht="14.25" x14ac:dyDescent="0.25">
      <c r="B14" s="270"/>
      <c r="C14" s="271"/>
      <c r="D14" s="271"/>
      <c r="E14" s="270"/>
    </row>
    <row r="15" spans="1:6" s="269" customFormat="1" ht="14.25" x14ac:dyDescent="0.25">
      <c r="B15" s="270"/>
      <c r="C15" s="272"/>
      <c r="D15" s="271"/>
      <c r="E15" s="270"/>
    </row>
    <row r="16" spans="1:6" s="269" customFormat="1" ht="14.25" x14ac:dyDescent="0.25">
      <c r="B16" s="270"/>
      <c r="C16" s="272"/>
      <c r="D16" s="271"/>
      <c r="E16" s="270"/>
    </row>
    <row r="17" spans="2:5" s="269" customFormat="1" ht="14.25" x14ac:dyDescent="0.25">
      <c r="B17" s="270"/>
      <c r="C17" s="272"/>
      <c r="D17" s="271"/>
      <c r="E17" s="270"/>
    </row>
    <row r="18" spans="2:5" s="269" customFormat="1" ht="14.25" x14ac:dyDescent="0.25">
      <c r="B18" s="270"/>
      <c r="C18" s="271"/>
      <c r="D18" s="271"/>
      <c r="E18" s="270"/>
    </row>
    <row r="19" spans="2:5" s="269" customFormat="1" ht="14.25" x14ac:dyDescent="0.25">
      <c r="B19" s="270"/>
      <c r="C19" s="271"/>
      <c r="D19" s="271"/>
      <c r="E19" s="270"/>
    </row>
    <row r="20" spans="2:5" s="269" customFormat="1" ht="14.25" x14ac:dyDescent="0.25">
      <c r="B20" s="270"/>
      <c r="C20" s="271"/>
      <c r="D20" s="271"/>
      <c r="E20" s="270"/>
    </row>
    <row r="21" spans="2:5" s="269" customFormat="1" ht="14.25" x14ac:dyDescent="0.25">
      <c r="B21" s="270"/>
      <c r="C21" s="271"/>
      <c r="D21" s="271"/>
      <c r="E21" s="270"/>
    </row>
    <row r="22" spans="2:5" s="269" customFormat="1" ht="14.25" x14ac:dyDescent="0.25">
      <c r="B22" s="270"/>
      <c r="C22" s="273"/>
      <c r="D22" s="274"/>
      <c r="E22" s="270"/>
    </row>
    <row r="23" spans="2:5" s="269" customFormat="1" ht="14.25" x14ac:dyDescent="0.25">
      <c r="B23" s="270"/>
      <c r="C23" s="273"/>
      <c r="D23" s="275"/>
      <c r="E23" s="270"/>
    </row>
    <row r="24" spans="2:5" s="269" customFormat="1" x14ac:dyDescent="0.25">
      <c r="B24" s="270"/>
      <c r="C24" s="276"/>
      <c r="D24" s="71"/>
      <c r="E24" s="270"/>
    </row>
    <row r="25" spans="2:5" s="269" customFormat="1" x14ac:dyDescent="0.25">
      <c r="B25" s="270"/>
      <c r="C25" s="276"/>
      <c r="D25" s="71"/>
      <c r="E25" s="270"/>
    </row>
    <row r="26" spans="2:5" s="269" customFormat="1" x14ac:dyDescent="0.25">
      <c r="B26" s="270"/>
      <c r="C26" s="277"/>
      <c r="D26" s="71"/>
      <c r="E26" s="270"/>
    </row>
    <row r="27" spans="2:5" s="269" customFormat="1" x14ac:dyDescent="0.25">
      <c r="B27" s="270"/>
      <c r="C27" s="277"/>
      <c r="D27" s="71"/>
      <c r="E27" s="270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06D6-1584-44AD-B488-4398C27D1BD6}">
  <dimension ref="A1:C25"/>
  <sheetViews>
    <sheetView showGridLines="0" workbookViewId="0">
      <selection activeCell="H9" sqref="H9"/>
    </sheetView>
  </sheetViews>
  <sheetFormatPr baseColWidth="10" defaultRowHeight="15" x14ac:dyDescent="0.25"/>
  <cols>
    <col min="1" max="2" width="11.42578125" style="18"/>
    <col min="3" max="3" width="18.140625" style="18" customWidth="1"/>
    <col min="4" max="16384" width="11.42578125" style="18"/>
  </cols>
  <sheetData>
    <row r="1" spans="1:3" ht="15.75" thickBot="1" x14ac:dyDescent="0.3">
      <c r="A1" s="461" t="s">
        <v>156</v>
      </c>
      <c r="B1" s="462" t="s">
        <v>116</v>
      </c>
      <c r="C1" s="463" t="s">
        <v>155</v>
      </c>
    </row>
    <row r="2" spans="1:3" x14ac:dyDescent="0.25">
      <c r="A2" s="464" t="s">
        <v>159</v>
      </c>
      <c r="B2" s="465">
        <v>1</v>
      </c>
      <c r="C2" s="466">
        <v>55.636363636363633</v>
      </c>
    </row>
    <row r="3" spans="1:3" x14ac:dyDescent="0.25">
      <c r="A3" s="467" t="s">
        <v>159</v>
      </c>
      <c r="B3" s="460">
        <v>2</v>
      </c>
      <c r="C3" s="468">
        <v>55.545454545454547</v>
      </c>
    </row>
    <row r="4" spans="1:3" x14ac:dyDescent="0.25">
      <c r="A4" s="467" t="s">
        <v>159</v>
      </c>
      <c r="B4" s="460">
        <v>3</v>
      </c>
      <c r="C4" s="468">
        <v>13.363636363636363</v>
      </c>
    </row>
    <row r="5" spans="1:3" x14ac:dyDescent="0.25">
      <c r="A5" s="467" t="s">
        <v>159</v>
      </c>
      <c r="B5" s="460">
        <v>4</v>
      </c>
      <c r="C5" s="468">
        <v>54.454545454545453</v>
      </c>
    </row>
    <row r="6" spans="1:3" x14ac:dyDescent="0.25">
      <c r="A6" s="467" t="s">
        <v>159</v>
      </c>
      <c r="B6" s="460">
        <v>5</v>
      </c>
      <c r="C6" s="468">
        <v>53.454545454545453</v>
      </c>
    </row>
    <row r="7" spans="1:3" ht="15.75" thickBot="1" x14ac:dyDescent="0.3">
      <c r="A7" s="469" t="s">
        <v>159</v>
      </c>
      <c r="B7" s="470">
        <v>6</v>
      </c>
      <c r="C7" s="471">
        <v>54.81818181818182</v>
      </c>
    </row>
    <row r="8" spans="1:3" x14ac:dyDescent="0.25">
      <c r="A8" s="464" t="s">
        <v>157</v>
      </c>
      <c r="B8" s="465">
        <v>1</v>
      </c>
      <c r="C8" s="466">
        <v>67.272727272727266</v>
      </c>
    </row>
    <row r="9" spans="1:3" x14ac:dyDescent="0.25">
      <c r="A9" s="467" t="s">
        <v>157</v>
      </c>
      <c r="B9" s="460">
        <v>2</v>
      </c>
      <c r="C9" s="468">
        <v>66.454545454545453</v>
      </c>
    </row>
    <row r="10" spans="1:3" x14ac:dyDescent="0.25">
      <c r="A10" s="467" t="s">
        <v>157</v>
      </c>
      <c r="B10" s="460">
        <v>3</v>
      </c>
      <c r="C10" s="468">
        <v>17.09090909090909</v>
      </c>
    </row>
    <row r="11" spans="1:3" x14ac:dyDescent="0.25">
      <c r="A11" s="467" t="s">
        <v>157</v>
      </c>
      <c r="B11" s="460">
        <v>4</v>
      </c>
      <c r="C11" s="468">
        <v>68</v>
      </c>
    </row>
    <row r="12" spans="1:3" x14ac:dyDescent="0.25">
      <c r="A12" s="467" t="s">
        <v>157</v>
      </c>
      <c r="B12" s="460">
        <v>5</v>
      </c>
      <c r="C12" s="468">
        <v>67.454545454545453</v>
      </c>
    </row>
    <row r="13" spans="1:3" ht="15.75" thickBot="1" x14ac:dyDescent="0.3">
      <c r="A13" s="469" t="s">
        <v>157</v>
      </c>
      <c r="B13" s="470">
        <v>6</v>
      </c>
      <c r="C13" s="471">
        <v>67.454545454545453</v>
      </c>
    </row>
    <row r="14" spans="1:3" x14ac:dyDescent="0.25">
      <c r="A14" s="464" t="s">
        <v>158</v>
      </c>
      <c r="B14" s="465">
        <v>1</v>
      </c>
      <c r="C14" s="466">
        <v>68.090909090909093</v>
      </c>
    </row>
    <row r="15" spans="1:3" x14ac:dyDescent="0.25">
      <c r="A15" s="467" t="s">
        <v>158</v>
      </c>
      <c r="B15" s="460">
        <v>2</v>
      </c>
      <c r="C15" s="468">
        <v>68.272727272727266</v>
      </c>
    </row>
    <row r="16" spans="1:3" x14ac:dyDescent="0.25">
      <c r="A16" s="467" t="s">
        <v>158</v>
      </c>
      <c r="B16" s="460">
        <v>3</v>
      </c>
      <c r="C16" s="468">
        <v>16.545454545454547</v>
      </c>
    </row>
    <row r="17" spans="1:3" x14ac:dyDescent="0.25">
      <c r="A17" s="467" t="s">
        <v>158</v>
      </c>
      <c r="B17" s="460">
        <v>4</v>
      </c>
      <c r="C17" s="468">
        <v>68.545454545454547</v>
      </c>
    </row>
    <row r="18" spans="1:3" x14ac:dyDescent="0.25">
      <c r="A18" s="467" t="s">
        <v>158</v>
      </c>
      <c r="B18" s="460">
        <v>5</v>
      </c>
      <c r="C18" s="468">
        <v>68.454545454545453</v>
      </c>
    </row>
    <row r="19" spans="1:3" ht="15.75" thickBot="1" x14ac:dyDescent="0.3">
      <c r="A19" s="469" t="s">
        <v>158</v>
      </c>
      <c r="B19" s="470">
        <v>6</v>
      </c>
      <c r="C19" s="471">
        <v>68.181818181818187</v>
      </c>
    </row>
    <row r="20" spans="1:3" x14ac:dyDescent="0.25">
      <c r="A20" s="464" t="s">
        <v>160</v>
      </c>
      <c r="B20" s="465">
        <v>1</v>
      </c>
      <c r="C20" s="466">
        <v>67.63636363636364</v>
      </c>
    </row>
    <row r="21" spans="1:3" x14ac:dyDescent="0.25">
      <c r="A21" s="467" t="s">
        <v>160</v>
      </c>
      <c r="B21" s="460">
        <v>2</v>
      </c>
      <c r="C21" s="468">
        <v>69</v>
      </c>
    </row>
    <row r="22" spans="1:3" x14ac:dyDescent="0.25">
      <c r="A22" s="467" t="s">
        <v>160</v>
      </c>
      <c r="B22" s="460">
        <v>3</v>
      </c>
      <c r="C22" s="468">
        <v>18</v>
      </c>
    </row>
    <row r="23" spans="1:3" x14ac:dyDescent="0.25">
      <c r="A23" s="467" t="s">
        <v>160</v>
      </c>
      <c r="B23" s="460">
        <v>4</v>
      </c>
      <c r="C23" s="468">
        <v>68.181818181818187</v>
      </c>
    </row>
    <row r="24" spans="1:3" x14ac:dyDescent="0.25">
      <c r="A24" s="467" t="s">
        <v>160</v>
      </c>
      <c r="B24" s="460">
        <v>5</v>
      </c>
      <c r="C24" s="468">
        <v>67.818181818181813</v>
      </c>
    </row>
    <row r="25" spans="1:3" ht="15.75" thickBot="1" x14ac:dyDescent="0.3">
      <c r="A25" s="469" t="s">
        <v>160</v>
      </c>
      <c r="B25" s="470">
        <v>6</v>
      </c>
      <c r="C25" s="471">
        <v>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492" t="s">
        <v>55</v>
      </c>
      <c r="L11" s="492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7"/>
      <c r="M15" s="508" t="s">
        <v>8</v>
      </c>
      <c r="N15" s="509"/>
      <c r="O15" s="509"/>
      <c r="P15" s="509"/>
      <c r="Q15" s="509"/>
      <c r="R15" s="509"/>
      <c r="S15" s="509"/>
      <c r="T15" s="509"/>
      <c r="U15" s="510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3" t="s">
        <v>25</v>
      </c>
      <c r="C36" s="494"/>
      <c r="D36" s="494"/>
      <c r="E36" s="494"/>
      <c r="F36" s="494"/>
      <c r="G36" s="494"/>
      <c r="H36" s="99"/>
      <c r="I36" s="53" t="s">
        <v>26</v>
      </c>
      <c r="J36" s="107"/>
      <c r="K36" s="499" t="s">
        <v>25</v>
      </c>
      <c r="L36" s="499"/>
      <c r="M36" s="499"/>
      <c r="N36" s="499"/>
      <c r="O36" s="49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8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492" t="s">
        <v>56</v>
      </c>
      <c r="L11" s="492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7"/>
      <c r="M15" s="508" t="s">
        <v>8</v>
      </c>
      <c r="N15" s="509"/>
      <c r="O15" s="509"/>
      <c r="P15" s="509"/>
      <c r="Q15" s="509"/>
      <c r="R15" s="509"/>
      <c r="S15" s="509"/>
      <c r="T15" s="509"/>
      <c r="U15" s="510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3" t="s">
        <v>25</v>
      </c>
      <c r="C36" s="494"/>
      <c r="D36" s="494"/>
      <c r="E36" s="494"/>
      <c r="F36" s="494"/>
      <c r="G36" s="494"/>
      <c r="H36" s="99"/>
      <c r="I36" s="53" t="s">
        <v>26</v>
      </c>
      <c r="J36" s="107"/>
      <c r="K36" s="499" t="s">
        <v>25</v>
      </c>
      <c r="L36" s="499"/>
      <c r="M36" s="499"/>
      <c r="N36" s="499"/>
      <c r="O36" s="49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8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492" t="s">
        <v>57</v>
      </c>
      <c r="L11" s="492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7"/>
      <c r="M15" s="508" t="s">
        <v>8</v>
      </c>
      <c r="N15" s="509"/>
      <c r="O15" s="509"/>
      <c r="P15" s="509"/>
      <c r="Q15" s="509"/>
      <c r="R15" s="509"/>
      <c r="S15" s="509"/>
      <c r="T15" s="509"/>
      <c r="U15" s="510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3" t="s">
        <v>8</v>
      </c>
      <c r="C36" s="494"/>
      <c r="D36" s="494"/>
      <c r="E36" s="494"/>
      <c r="F36" s="494"/>
      <c r="G36" s="494"/>
      <c r="H36" s="99"/>
      <c r="I36" s="53" t="s">
        <v>26</v>
      </c>
      <c r="J36" s="107"/>
      <c r="K36" s="499" t="s">
        <v>8</v>
      </c>
      <c r="L36" s="499"/>
      <c r="M36" s="499"/>
      <c r="N36" s="499"/>
      <c r="O36" s="49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8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4" t="s">
        <v>0</v>
      </c>
      <c r="B3" s="504"/>
      <c r="C3" s="504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491" t="s">
        <v>2</v>
      </c>
      <c r="F9" s="491"/>
      <c r="G9" s="49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91"/>
      <c r="S9" s="49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492" t="s">
        <v>58</v>
      </c>
      <c r="L11" s="492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505" t="s">
        <v>25</v>
      </c>
      <c r="C15" s="506"/>
      <c r="D15" s="506"/>
      <c r="E15" s="506"/>
      <c r="F15" s="506"/>
      <c r="G15" s="506"/>
      <c r="H15" s="506"/>
      <c r="I15" s="506"/>
      <c r="J15" s="506"/>
      <c r="K15" s="506"/>
      <c r="L15" s="506"/>
      <c r="M15" s="507"/>
      <c r="N15" s="508" t="s">
        <v>8</v>
      </c>
      <c r="O15" s="509"/>
      <c r="P15" s="509"/>
      <c r="Q15" s="509"/>
      <c r="R15" s="509"/>
      <c r="S15" s="509"/>
      <c r="T15" s="509"/>
      <c r="U15" s="509"/>
      <c r="V15" s="510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98" t="s">
        <v>25</v>
      </c>
      <c r="C36" s="499"/>
      <c r="D36" s="499"/>
      <c r="E36" s="499"/>
      <c r="F36" s="499"/>
      <c r="G36" s="499"/>
      <c r="H36" s="493"/>
      <c r="I36" s="99"/>
      <c r="J36" s="53" t="s">
        <v>26</v>
      </c>
      <c r="K36" s="107"/>
      <c r="L36" s="499" t="s">
        <v>25</v>
      </c>
      <c r="M36" s="499"/>
      <c r="N36" s="499"/>
      <c r="O36" s="499"/>
      <c r="P36" s="49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500"/>
      <c r="K54" s="50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98" t="s">
        <v>8</v>
      </c>
      <c r="C55" s="499"/>
      <c r="D55" s="499"/>
      <c r="E55" s="499"/>
      <c r="F55" s="49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56</vt:i4>
      </vt:variant>
      <vt:variant>
        <vt:lpstr>Rangos con nombre</vt:lpstr>
      </vt:variant>
      <vt:variant>
        <vt:i4>36</vt:i4>
      </vt:variant>
    </vt:vector>
  </HeadingPairs>
  <TitlesOfParts>
    <vt:vector size="92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SEM 44</vt:lpstr>
      <vt:lpstr>SEM 45</vt:lpstr>
      <vt:lpstr>SEM 46</vt:lpstr>
      <vt:lpstr>SEM 47</vt:lpstr>
      <vt:lpstr>SEM 48</vt:lpstr>
      <vt:lpstr>SEM 49</vt:lpstr>
      <vt:lpstr>SEM 50</vt:lpstr>
      <vt:lpstr>SEM 51</vt:lpstr>
      <vt:lpstr>IMPRIMIR</vt:lpstr>
      <vt:lpstr>Calcio_Imprimir</vt:lpstr>
      <vt:lpstr>Calcio</vt:lpstr>
      <vt:lpstr>CARBONATO DE CALCIO</vt:lpstr>
      <vt:lpstr>Comederos por corral</vt:lpstr>
      <vt:lpstr>Calcio_Imprimir!Área_de_impresión</vt:lpstr>
      <vt:lpstr>'CARBONATO DE CALCIO'!Área_de_impresión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  <vt:lpstr>'SEM 40'!Área_de_impresión</vt:lpstr>
      <vt:lpstr>'SEM 41'!Área_de_impresión</vt:lpstr>
      <vt:lpstr>'SEM 42'!Área_de_impresión</vt:lpstr>
      <vt:lpstr>'SEM 43'!Área_de_impresión</vt:lpstr>
      <vt:lpstr>'SEM 44'!Área_de_impresión</vt:lpstr>
      <vt:lpstr>'SEM 45'!Área_de_impresión</vt:lpstr>
      <vt:lpstr>'SEM 46'!Área_de_impresión</vt:lpstr>
      <vt:lpstr>'SEM 47'!Área_de_impresión</vt:lpstr>
      <vt:lpstr>'SEM 48'!Área_de_impresión</vt:lpstr>
      <vt:lpstr>'SEM 49'!Área_de_impresión</vt:lpstr>
      <vt:lpstr>'SEM 50'!Área_de_impresión</vt:lpstr>
      <vt:lpstr>'SEM 51'!Área_de_impresión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2022-04-01T19:54:21Z</cp:lastPrinted>
  <dcterms:created xsi:type="dcterms:W3CDTF">2021-03-04T08:17:33Z</dcterms:created>
  <dcterms:modified xsi:type="dcterms:W3CDTF">2022-04-01T20:00:35Z</dcterms:modified>
</cp:coreProperties>
</file>